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576" tabRatio="819" firstSheet="0" activeTab="0" autoFilterDateGrouping="1"/>
  </bookViews>
  <sheets>
    <sheet name="Info" sheetId="1" state="visible" r:id="rId1"/>
    <sheet name="WetEnd" sheetId="2" state="visible" r:id="rId2"/>
    <sheet name="Case" sheetId="3" state="visible" r:id="rId3"/>
    <sheet name="Hardware" sheetId="4" state="visible" r:id="rId4"/>
    <sheet name="Impeller" sheetId="5" state="visible" r:id="rId5"/>
    <sheet name="Wear Rings" sheetId="6" state="visible" r:id="rId6"/>
    <sheet name="Shaft" sheetId="7" state="visible" r:id="rId7"/>
    <sheet name="Shaft-OLD" sheetId="8" state="visible" r:id="rId8"/>
    <sheet name="Insert" sheetId="9" state="visible" r:id="rId9"/>
    <sheet name="Recirc" sheetId="10" state="visible" r:id="rId10"/>
    <sheet name="Coupling" sheetId="11" state="visible" r:id="rId11"/>
    <sheet name="Base" sheetId="12" state="visible" r:id="rId12"/>
    <sheet name="Sleeves" sheetId="13" state="visible" r:id="rId13"/>
    <sheet name="VLS Replacement Parts" sheetId="14" state="visible" r:id="rId14"/>
    <sheet name="Sheet2" sheetId="15" state="visible" r:id="rId15"/>
    <sheet name="ImpellerModified" sheetId="16" state="visible" r:id="rId16"/>
  </sheets>
  <definedNames>
    <definedName name="_xlnm._FilterDatabase" localSheetId="1" hidden="1">'WetEnd'!$A$6:$W$6</definedName>
    <definedName name="_xlnm.Print_Area" localSheetId="1">'WetEnd'!$B$6:$F$13</definedName>
    <definedName name="_xlnm._FilterDatabase" localSheetId="2" hidden="1">'Case'!$A$6:$X$651</definedName>
    <definedName name="_xlnm.Print_Area" localSheetId="2">'Case'!$E$6:$F$42</definedName>
    <definedName name="_xlnm._FilterDatabase" localSheetId="3" hidden="1">'Hardware'!$A$6:$AA$157</definedName>
    <definedName name="_xlnm.Print_Area" localSheetId="3">'Hardware'!$D$6:$I$10</definedName>
    <definedName name="_xlnm._FilterDatabase" localSheetId="4" hidden="1">'Impeller'!$A$6:$Y$773</definedName>
    <definedName name="_xlnm._FilterDatabase" localSheetId="5" hidden="1">'Wear Rings'!$B$6:$S$113</definedName>
    <definedName name="_xlnm._FilterDatabase" localSheetId="6" hidden="1">'Shaft'!$A$6:$Q$6</definedName>
    <definedName name="_xlnm._FilterDatabase" localSheetId="7" hidden="1">'Shaft-OLD'!$B$6:$O$90</definedName>
    <definedName name="_xlnm._FilterDatabase" localSheetId="8" hidden="1">'Insert'!$B$6:$X$858</definedName>
    <definedName name="_xlnm._FilterDatabase" localSheetId="11" hidden="1">'Base'!$B$6:$P$42</definedName>
    <definedName name="_xlnm._FilterDatabase" localSheetId="12" hidden="1">'Sleeves'!$A$6:$YO$32</definedName>
  </definedNames>
  <calcPr calcId="191028" fullCalcOnLoad="1"/>
</workbook>
</file>

<file path=xl/styles.xml><?xml version="1.0" encoding="utf-8"?>
<styleSheet xmlns="http://schemas.openxmlformats.org/spreadsheetml/2006/main">
  <numFmts count="1">
    <numFmt numFmtId="164" formatCode="_(* #,##0_);_(* \(#,##0\);_(* &quot;-&quot;??_);_(@_)"/>
  </numFmts>
  <fonts count="18">
    <font>
      <name val="Arial"/>
      <sz val="10"/>
    </font>
    <font>
      <name val="Arial"/>
      <family val="2"/>
      <color theme="1"/>
      <sz val="10"/>
    </font>
    <font>
      <name val="Arial"/>
      <family val="2"/>
      <sz val="10"/>
    </font>
    <font>
      <name val="Arial"/>
      <family val="2"/>
      <b val="1"/>
      <sz val="10"/>
    </font>
    <font>
      <name val="Arial"/>
      <family val="2"/>
      <sz val="10"/>
    </font>
    <font>
      <name val="Arial"/>
      <family val="2"/>
      <sz val="8"/>
    </font>
    <font>
      <name val="Arial"/>
      <family val="2"/>
      <b val="1"/>
      <color indexed="9"/>
      <sz val="10"/>
    </font>
    <font>
      <name val="Arial"/>
      <family val="2"/>
      <color indexed="23"/>
      <sz val="10"/>
    </font>
    <font>
      <name val="Arial"/>
      <family val="2"/>
      <color indexed="9"/>
      <sz val="10"/>
    </font>
    <font>
      <name val="Arial"/>
      <family val="2"/>
      <b val="1"/>
      <color theme="1"/>
      <sz val="10"/>
    </font>
    <font>
      <name val="Arial"/>
      <family val="2"/>
      <color rgb="FF9C0006"/>
      <sz val="10"/>
    </font>
    <font>
      <name val="Arial"/>
      <family val="2"/>
      <color rgb="FF000000"/>
      <sz val="10"/>
    </font>
    <font>
      <name val="Arial"/>
      <family val="2"/>
      <color theme="0" tint="-0.1499984740745262"/>
      <sz val="10"/>
    </font>
    <font>
      <name val="Arial"/>
      <family val="2"/>
      <i val="1"/>
      <sz val="10"/>
    </font>
    <font>
      <name val="Arial"/>
      <family val="2"/>
      <color rgb="FF7030A0"/>
      <sz val="10"/>
    </font>
    <font>
      <name val="Arial"/>
      <family val="2"/>
      <color rgb="FF0070C0"/>
      <sz val="10"/>
    </font>
    <font>
      <name val="Arial"/>
      <family val="2"/>
      <b val="1"/>
      <color rgb="FF0070C0"/>
      <sz val="10"/>
    </font>
    <font>
      <b val="1"/>
    </font>
  </fonts>
  <fills count="17">
    <fill>
      <patternFill/>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indexed="46"/>
        <bgColor indexed="64"/>
      </patternFill>
    </fill>
    <fill>
      <patternFill patternType="solid">
        <fgColor indexed="13"/>
        <bgColor indexed="64"/>
      </patternFill>
    </fill>
    <fill>
      <patternFill patternType="solid">
        <fgColor indexed="42"/>
        <bgColor indexed="64"/>
      </patternFill>
    </fill>
    <fill>
      <patternFill patternType="solid">
        <fgColor indexed="45"/>
        <bgColor indexed="64"/>
      </patternFill>
    </fill>
    <fill>
      <patternFill patternType="solid">
        <fgColor indexed="10"/>
        <bgColor indexed="60"/>
      </patternFill>
    </fill>
    <fill>
      <patternFill patternType="solid">
        <fgColor rgb="FFFFC7CE"/>
      </patternFill>
    </fill>
    <fill>
      <patternFill patternType="solid">
        <fgColor rgb="FFFFFF00"/>
        <bgColor indexed="64"/>
      </patternFill>
    </fill>
    <fill>
      <patternFill patternType="solid">
        <fgColor theme="1"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00FFCC99"/>
        <bgColor rgb="00FFCC99"/>
      </patternFill>
    </fill>
    <fill>
      <patternFill patternType="solid">
        <fgColor rgb="00FF0000"/>
        <bgColor rgb="00FF0000"/>
      </patternFill>
    </fill>
  </fills>
  <borders count="10">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left/>
      <right/>
      <top style="medium">
        <color indexed="64"/>
      </top>
      <bottom/>
      <diagonal/>
    </border>
    <border>
      <left style="thick">
        <color indexed="64"/>
      </left>
      <right/>
      <top/>
      <bottom style="thick">
        <color indexed="64"/>
      </bottom>
      <diagonal/>
    </border>
    <border>
      <right style="thick"/>
    </border>
    <border>
      <left style="thin"/>
      <right style="thin"/>
      <top style="thin"/>
      <bottom style="thin"/>
    </border>
  </borders>
  <cellStyleXfs count="6">
    <xf numFmtId="0" fontId="0" fillId="0" borderId="0"/>
    <xf numFmtId="43" fontId="4" fillId="0" borderId="0"/>
    <xf numFmtId="0" fontId="4" fillId="0" borderId="0"/>
    <xf numFmtId="43" fontId="4" fillId="0" borderId="0"/>
    <xf numFmtId="0" fontId="1" fillId="0" borderId="0"/>
    <xf numFmtId="0" fontId="10" fillId="10" borderId="0"/>
  </cellStyleXfs>
  <cellXfs count="130">
    <xf numFmtId="0" fontId="0" fillId="0" borderId="0" pivotButton="0" quotePrefix="0" xfId="0"/>
    <xf numFmtId="0" fontId="0" fillId="0" borderId="0" applyAlignment="1" pivotButton="0" quotePrefix="0" xfId="0">
      <alignment horizontal="center"/>
    </xf>
    <xf numFmtId="0" fontId="0" fillId="0" borderId="0" applyAlignment="1" pivotButton="0" quotePrefix="0" xfId="0">
      <alignment horizontal="left"/>
    </xf>
    <xf numFmtId="0" fontId="3" fillId="0" borderId="0" applyAlignment="1" pivotButton="0" quotePrefix="0" xfId="0">
      <alignment horizontal="center"/>
    </xf>
    <xf numFmtId="0" fontId="3" fillId="0" borderId="0" applyAlignment="1" pivotButton="0" quotePrefix="0" xfId="0">
      <alignment horizontal="left"/>
    </xf>
    <xf numFmtId="0" fontId="4" fillId="0" borderId="0" pivotButton="0" quotePrefix="0" xfId="0"/>
    <xf numFmtId="0" fontId="2" fillId="0" borderId="0" pivotButton="0" quotePrefix="0" xfId="0"/>
    <xf numFmtId="0" fontId="3" fillId="0" borderId="0" pivotButton="0" quotePrefix="0" xfId="0"/>
    <xf numFmtId="0" fontId="3" fillId="2" borderId="0" pivotButton="0" quotePrefix="0" xfId="0"/>
    <xf numFmtId="0" fontId="0" fillId="2" borderId="0" pivotButton="0" quotePrefix="0" xfId="0"/>
    <xf numFmtId="14" fontId="3" fillId="0" borderId="0" pivotButton="0" quotePrefix="0" xfId="0"/>
    <xf numFmtId="14" fontId="0" fillId="0" borderId="0" pivotButton="0" quotePrefix="0" xfId="0"/>
    <xf numFmtId="14" fontId="0" fillId="0" borderId="0" applyAlignment="1" pivotButton="0" quotePrefix="0" xfId="0">
      <alignment horizontal="center"/>
    </xf>
    <xf numFmtId="0" fontId="0" fillId="0" borderId="0" applyAlignment="1" pivotButton="0" quotePrefix="0" xfId="0">
      <alignment horizontal="right"/>
    </xf>
    <xf numFmtId="0" fontId="3" fillId="2" borderId="0" applyAlignment="1" pivotButton="0" quotePrefix="0" xfId="0">
      <alignment horizontal="left"/>
    </xf>
    <xf numFmtId="0" fontId="6" fillId="3" borderId="1" pivotButton="0" quotePrefix="0" xfId="0"/>
    <xf numFmtId="0" fontId="7" fillId="3" borderId="2" pivotButton="0" quotePrefix="0" xfId="0"/>
    <xf numFmtId="0" fontId="0" fillId="3" borderId="2" pivotButton="0" quotePrefix="0" xfId="0"/>
    <xf numFmtId="0" fontId="0" fillId="0" borderId="2" pivotButton="0" quotePrefix="0" xfId="0"/>
    <xf numFmtId="0" fontId="0" fillId="4" borderId="3" applyAlignment="1" pivotButton="0" quotePrefix="0" xfId="0">
      <alignment horizontal="left" indent="1"/>
    </xf>
    <xf numFmtId="0" fontId="0" fillId="4" borderId="4" applyAlignment="1" pivotButton="0" quotePrefix="0" xfId="0">
      <alignment horizontal="left" indent="1"/>
    </xf>
    <xf numFmtId="0" fontId="0" fillId="4" borderId="5" pivotButton="0" quotePrefix="0" xfId="0"/>
    <xf numFmtId="0" fontId="0" fillId="0" borderId="5" pivotButton="0" quotePrefix="0" xfId="0"/>
    <xf numFmtId="0" fontId="0" fillId="4" borderId="1" applyAlignment="1" pivotButton="0" quotePrefix="0" xfId="0">
      <alignment horizontal="left" indent="1"/>
    </xf>
    <xf numFmtId="0" fontId="0" fillId="0" borderId="3" pivotButton="0" quotePrefix="0" xfId="0"/>
    <xf numFmtId="0" fontId="0" fillId="4" borderId="3" applyAlignment="1" pivotButton="0" quotePrefix="0" xfId="0">
      <alignment horizontal="right"/>
    </xf>
    <xf numFmtId="0" fontId="0" fillId="2" borderId="0" applyAlignment="1" pivotButton="0" quotePrefix="0" xfId="0">
      <alignment horizontal="right"/>
    </xf>
    <xf numFmtId="164" fontId="3" fillId="2" borderId="0" applyAlignment="1" pivotButton="0" quotePrefix="0" xfId="1">
      <alignment horizontal="left"/>
    </xf>
    <xf numFmtId="0" fontId="0" fillId="5" borderId="0" applyAlignment="1" pivotButton="0" quotePrefix="0" xfId="0">
      <alignment horizontal="center"/>
    </xf>
    <xf numFmtId="0" fontId="0" fillId="6" borderId="0" applyAlignment="1" pivotButton="0" quotePrefix="0" xfId="0">
      <alignment horizontal="center"/>
    </xf>
    <xf numFmtId="0" fontId="0" fillId="4" borderId="0" pivotButton="0" quotePrefix="0" xfId="0"/>
    <xf numFmtId="0" fontId="0" fillId="4" borderId="0" applyAlignment="1" pivotButton="0" quotePrefix="0" xfId="0">
      <alignment horizontal="center"/>
    </xf>
    <xf numFmtId="0" fontId="2" fillId="4" borderId="0" applyAlignment="1" pivotButton="0" quotePrefix="0" xfId="0">
      <alignment horizontal="center"/>
    </xf>
    <xf numFmtId="0" fontId="2" fillId="0" borderId="3" pivotButton="0" quotePrefix="0" xfId="0"/>
    <xf numFmtId="0" fontId="2" fillId="4" borderId="3" applyAlignment="1" pivotButton="0" quotePrefix="0" xfId="0">
      <alignment horizontal="right"/>
    </xf>
    <xf numFmtId="0" fontId="2" fillId="3" borderId="2" pivotButton="0" quotePrefix="0" xfId="0"/>
    <xf numFmtId="0" fontId="2" fillId="0" borderId="2" pivotButton="0" quotePrefix="0" xfId="0"/>
    <xf numFmtId="0" fontId="2" fillId="4" borderId="4" applyAlignment="1" pivotButton="0" quotePrefix="0" xfId="0">
      <alignment horizontal="left" indent="1"/>
    </xf>
    <xf numFmtId="0" fontId="2" fillId="4" borderId="5" applyAlignment="1" pivotButton="0" quotePrefix="0" xfId="0">
      <alignment horizontal="center"/>
    </xf>
    <xf numFmtId="0" fontId="2" fillId="4" borderId="5" pivotButton="0" quotePrefix="0" xfId="0"/>
    <xf numFmtId="0" fontId="2" fillId="0" borderId="5" pivotButton="0" quotePrefix="0" xfId="0"/>
    <xf numFmtId="0" fontId="2" fillId="4" borderId="1" applyAlignment="1" pivotButton="0" quotePrefix="0" xfId="0">
      <alignment horizontal="left" indent="1"/>
    </xf>
    <xf numFmtId="0" fontId="2" fillId="4" borderId="2" applyAlignment="1" pivotButton="0" quotePrefix="0" xfId="0">
      <alignment horizontal="center"/>
    </xf>
    <xf numFmtId="0" fontId="0" fillId="7" borderId="0" applyAlignment="1" pivotButton="0" quotePrefix="0" xfId="0">
      <alignment horizontal="center"/>
    </xf>
    <xf numFmtId="0" fontId="0" fillId="8" borderId="0" applyAlignment="1" pivotButton="0" quotePrefix="0" xfId="0">
      <alignment horizontal="center"/>
    </xf>
    <xf numFmtId="0" fontId="0" fillId="0" borderId="0" applyAlignment="1" pivotButton="0" quotePrefix="0" xfId="0">
      <alignment wrapText="1"/>
    </xf>
    <xf numFmtId="0" fontId="0" fillId="0" borderId="3" applyAlignment="1" pivotButton="0" quotePrefix="0" xfId="0">
      <alignment horizontal="right"/>
    </xf>
    <xf numFmtId="0" fontId="0" fillId="0" borderId="0" applyAlignment="1" pivotButton="0" quotePrefix="1" xfId="0">
      <alignment horizontal="center"/>
    </xf>
    <xf numFmtId="0" fontId="8" fillId="3" borderId="2" pivotButton="0" quotePrefix="0" xfId="0"/>
    <xf numFmtId="0" fontId="4" fillId="0" borderId="2" pivotButton="0" quotePrefix="0" xfId="0"/>
    <xf numFmtId="0" fontId="4" fillId="0" borderId="5" pivotButton="0" quotePrefix="0" xfId="0"/>
    <xf numFmtId="0" fontId="4" fillId="0" borderId="3" pivotButton="0" quotePrefix="0" xfId="0"/>
    <xf numFmtId="0" fontId="4" fillId="0" borderId="0" applyAlignment="1" pivotButton="0" quotePrefix="0" xfId="0">
      <alignment horizontal="center"/>
    </xf>
    <xf numFmtId="0" fontId="6" fillId="3" borderId="2" pivotButton="0" quotePrefix="0" xfId="0"/>
    <xf numFmtId="0" fontId="0" fillId="4" borderId="5" applyAlignment="1" pivotButton="0" quotePrefix="0" xfId="0">
      <alignment horizontal="center"/>
    </xf>
    <xf numFmtId="0" fontId="0" fillId="4" borderId="2" applyAlignment="1" pivotButton="0" quotePrefix="0" xfId="0">
      <alignment horizontal="center"/>
    </xf>
    <xf numFmtId="0" fontId="0" fillId="4" borderId="2" applyAlignment="1" pivotButton="0" quotePrefix="0" xfId="0">
      <alignment horizontal="left" indent="1"/>
    </xf>
    <xf numFmtId="0" fontId="0" fillId="4" borderId="0" applyAlignment="1" pivotButton="0" quotePrefix="0" xfId="0">
      <alignment horizontal="left" indent="1"/>
    </xf>
    <xf numFmtId="0" fontId="0" fillId="4" borderId="5" applyAlignment="1" pivotButton="0" quotePrefix="0" xfId="0">
      <alignment horizontal="left" indent="1"/>
    </xf>
    <xf numFmtId="0" fontId="2" fillId="4" borderId="0" applyAlignment="1" pivotButton="0" quotePrefix="0" xfId="0">
      <alignment horizontal="left" indent="1"/>
    </xf>
    <xf numFmtId="0" fontId="2" fillId="4" borderId="5" applyAlignment="1" pivotButton="0" quotePrefix="0" xfId="0">
      <alignment horizontal="left" indent="1"/>
    </xf>
    <xf numFmtId="0" fontId="2" fillId="0" borderId="0" applyAlignment="1" pivotButton="0" quotePrefix="0" xfId="0">
      <alignment horizontal="right"/>
    </xf>
    <xf numFmtId="0" fontId="2" fillId="4" borderId="2" applyAlignment="1" pivotButton="0" quotePrefix="0" xfId="0">
      <alignment horizontal="left" vertical="top"/>
    </xf>
    <xf numFmtId="0" fontId="9" fillId="0" borderId="0" pivotButton="0" quotePrefix="0" xfId="0"/>
    <xf numFmtId="0" fontId="10" fillId="10" borderId="0" pivotButton="0" quotePrefix="0" xfId="5"/>
    <xf numFmtId="0" fontId="2" fillId="0" borderId="0" applyAlignment="1" pivotButton="0" quotePrefix="0" xfId="0">
      <alignment horizontal="left"/>
    </xf>
    <xf numFmtId="0" fontId="10" fillId="10" borderId="0" pivotButton="0" quotePrefix="0" xfId="5"/>
    <xf numFmtId="0" fontId="10" fillId="10" borderId="0" pivotButton="0" quotePrefix="0" xfId="5"/>
    <xf numFmtId="0" fontId="1" fillId="0" borderId="0" applyAlignment="1" pivotButton="0" quotePrefix="0" xfId="0">
      <alignment horizontal="left"/>
    </xf>
    <xf numFmtId="0" fontId="1" fillId="0" borderId="0" pivotButton="0" quotePrefix="0" xfId="0"/>
    <xf numFmtId="1" fontId="0" fillId="0" borderId="0" pivotButton="0" quotePrefix="0" xfId="0"/>
    <xf numFmtId="0" fontId="11" fillId="0" borderId="0" applyAlignment="1" pivotButton="0" quotePrefix="0" xfId="0">
      <alignment horizontal="left"/>
    </xf>
    <xf numFmtId="14" fontId="2" fillId="0" borderId="0" applyAlignment="1" pivotButton="0" quotePrefix="0" xfId="0">
      <alignment horizontal="center"/>
    </xf>
    <xf numFmtId="0" fontId="2" fillId="11" borderId="0" pivotButton="0" quotePrefix="0" xfId="0"/>
    <xf numFmtId="0" fontId="0" fillId="11" borderId="0" pivotButton="0" quotePrefix="0" xfId="0"/>
    <xf numFmtId="0" fontId="0" fillId="11" borderId="0" applyAlignment="1" pivotButton="0" quotePrefix="0" xfId="0">
      <alignment horizontal="left"/>
    </xf>
    <xf numFmtId="0" fontId="0" fillId="11" borderId="6" pivotButton="0" quotePrefix="0" xfId="0"/>
    <xf numFmtId="0" fontId="12" fillId="3" borderId="2" pivotButton="0" quotePrefix="0" xfId="0"/>
    <xf numFmtId="0" fontId="2" fillId="0" borderId="0" applyAlignment="1" pivotButton="0" quotePrefix="0" xfId="0">
      <alignment wrapText="1"/>
    </xf>
    <xf numFmtId="0" fontId="2" fillId="4" borderId="3" applyAlignment="1" pivotButton="0" quotePrefix="0" xfId="0">
      <alignment horizontal="left" indent="1"/>
    </xf>
    <xf numFmtId="0" fontId="2" fillId="0" borderId="0" applyAlignment="1" pivotButton="0" quotePrefix="0" xfId="0">
      <alignment horizontal="center"/>
    </xf>
    <xf numFmtId="0" fontId="12" fillId="12" borderId="0" pivotButton="0" quotePrefix="0" xfId="0"/>
    <xf numFmtId="0" fontId="12" fillId="12" borderId="7" pivotButton="0" quotePrefix="0" xfId="0"/>
    <xf numFmtId="0" fontId="2" fillId="3" borderId="2" applyAlignment="1" pivotButton="0" quotePrefix="0" xfId="0">
      <alignment horizontal="center"/>
    </xf>
    <xf numFmtId="0" fontId="2" fillId="0" borderId="3" applyAlignment="1" pivotButton="0" quotePrefix="0" xfId="0">
      <alignment horizontal="right"/>
    </xf>
    <xf numFmtId="0" fontId="2" fillId="0" borderId="0" pivotButton="0" quotePrefix="1" xfId="0"/>
    <xf numFmtId="0" fontId="10" fillId="10" borderId="0" applyAlignment="1" pivotButton="0" quotePrefix="0" xfId="5">
      <alignment horizontal="left"/>
    </xf>
    <xf numFmtId="0" fontId="2" fillId="0" borderId="0" pivotButton="0" quotePrefix="0" xfId="2"/>
    <xf numFmtId="0" fontId="10" fillId="0" borderId="0" applyAlignment="1" pivotButton="0" quotePrefix="0" xfId="5">
      <alignment horizontal="left"/>
    </xf>
    <xf numFmtId="0" fontId="13" fillId="0" borderId="0" pivotButton="0" quotePrefix="0" xfId="0"/>
    <xf numFmtId="0" fontId="2" fillId="0" borderId="0" applyAlignment="1" pivotButton="0" quotePrefix="0" xfId="5">
      <alignment horizontal="left"/>
    </xf>
    <xf numFmtId="0" fontId="14" fillId="0" borderId="0" pivotButton="0" quotePrefix="0" xfId="0"/>
    <xf numFmtId="0" fontId="15" fillId="0" borderId="3" pivotButton="0" quotePrefix="0" xfId="0"/>
    <xf numFmtId="0" fontId="15" fillId="0" borderId="0" applyAlignment="1" pivotButton="0" quotePrefix="0" xfId="0">
      <alignment horizontal="right"/>
    </xf>
    <xf numFmtId="0" fontId="15" fillId="0" borderId="0" pivotButton="0" quotePrefix="0" xfId="0"/>
    <xf numFmtId="0" fontId="15" fillId="0" borderId="0" applyAlignment="1" pivotButton="0" quotePrefix="0" xfId="0">
      <alignment horizontal="left"/>
    </xf>
    <xf numFmtId="0" fontId="15" fillId="0" borderId="0" applyAlignment="1" pivotButton="0" quotePrefix="0" xfId="0">
      <alignment horizontal="center"/>
    </xf>
    <xf numFmtId="0" fontId="2" fillId="0" borderId="0" applyAlignment="1" pivotButton="0" quotePrefix="0" xfId="0">
      <alignment horizontal="center" wrapText="1"/>
    </xf>
    <xf numFmtId="0" fontId="0" fillId="13" borderId="0" applyAlignment="1" pivotButton="0" quotePrefix="0" xfId="0">
      <alignment horizontal="center"/>
    </xf>
    <xf numFmtId="0" fontId="2" fillId="13" borderId="0" pivotButton="0" quotePrefix="0" xfId="0"/>
    <xf numFmtId="0" fontId="0" fillId="13" borderId="0" pivotButton="0" quotePrefix="0" xfId="0"/>
    <xf numFmtId="0" fontId="2" fillId="11" borderId="0" applyAlignment="1" pivotButton="0" quotePrefix="0" xfId="0">
      <alignment horizontal="center"/>
    </xf>
    <xf numFmtId="0" fontId="4" fillId="11" borderId="0" pivotButton="0" quotePrefix="0" xfId="0"/>
    <xf numFmtId="0" fontId="2" fillId="11" borderId="3" pivotButton="0" quotePrefix="0" xfId="0"/>
    <xf numFmtId="0" fontId="2" fillId="11" borderId="3" applyAlignment="1" pivotButton="0" quotePrefix="0" xfId="0">
      <alignment horizontal="right"/>
    </xf>
    <xf numFmtId="0" fontId="15" fillId="11" borderId="3" pivotButton="0" quotePrefix="0" xfId="0"/>
    <xf numFmtId="0" fontId="15" fillId="11" borderId="0" applyAlignment="1" pivotButton="0" quotePrefix="0" xfId="0">
      <alignment horizontal="right"/>
    </xf>
    <xf numFmtId="0" fontId="15" fillId="11" borderId="0" pivotButton="0" quotePrefix="0" xfId="0"/>
    <xf numFmtId="0" fontId="15" fillId="11" borderId="0" applyAlignment="1" pivotButton="0" quotePrefix="0" xfId="0">
      <alignment horizontal="left"/>
    </xf>
    <xf numFmtId="0" fontId="16" fillId="11" borderId="0" applyAlignment="1" pivotButton="0" quotePrefix="0" xfId="0">
      <alignment horizontal="left"/>
    </xf>
    <xf numFmtId="0" fontId="16" fillId="11" borderId="0" pivotButton="0" quotePrefix="0" xfId="0"/>
    <xf numFmtId="0" fontId="0" fillId="11" borderId="3" pivotButton="0" quotePrefix="0" xfId="0"/>
    <xf numFmtId="0" fontId="0" fillId="11" borderId="0" applyAlignment="1" pivotButton="0" quotePrefix="0" xfId="0">
      <alignment horizontal="right"/>
    </xf>
    <xf numFmtId="0" fontId="2" fillId="11" borderId="0" applyAlignment="1" pivotButton="0" quotePrefix="0" xfId="0">
      <alignment horizontal="left"/>
    </xf>
    <xf numFmtId="0" fontId="3" fillId="11" borderId="0" applyAlignment="1" pivotButton="0" quotePrefix="0" xfId="0">
      <alignment horizontal="center" vertical="center" wrapText="1"/>
    </xf>
    <xf numFmtId="0" fontId="3" fillId="11" borderId="0" pivotButton="0" quotePrefix="0" xfId="0"/>
    <xf numFmtId="0" fontId="2" fillId="11" borderId="0" applyAlignment="1" pivotButton="0" quotePrefix="0" xfId="0">
      <alignment horizontal="center" vertical="center" wrapText="1"/>
    </xf>
    <xf numFmtId="0" fontId="3" fillId="11" borderId="0" applyAlignment="1" pivotButton="0" quotePrefix="0" xfId="0">
      <alignment horizontal="center"/>
    </xf>
    <xf numFmtId="0" fontId="2" fillId="11" borderId="0" applyAlignment="1" pivotButton="0" quotePrefix="0" xfId="0">
      <alignment horizontal="right"/>
    </xf>
    <xf numFmtId="14" fontId="2" fillId="0" borderId="0" pivotButton="0" quotePrefix="0" xfId="0"/>
    <xf numFmtId="0" fontId="0" fillId="14" borderId="3" pivotButton="0" quotePrefix="0" xfId="0"/>
    <xf numFmtId="0" fontId="0" fillId="14" borderId="0" pivotButton="0" quotePrefix="0" xfId="0"/>
    <xf numFmtId="0" fontId="2" fillId="9" borderId="0" applyAlignment="1" pivotButton="0" quotePrefix="0" xfId="0">
      <alignment horizontal="left"/>
    </xf>
    <xf numFmtId="0" fontId="0" fillId="0" borderId="0" applyAlignment="1" pivotButton="0" quotePrefix="0" xfId="0">
      <alignment horizontal="left"/>
    </xf>
    <xf numFmtId="0" fontId="3" fillId="0" borderId="0" applyAlignment="1" pivotButton="0" quotePrefix="0" xfId="0">
      <alignment horizontal="center"/>
    </xf>
    <xf numFmtId="0" fontId="0" fillId="15" borderId="0" pivotButton="0" quotePrefix="0" xfId="0"/>
    <xf numFmtId="0" fontId="0" fillId="0" borderId="8" pivotButton="0" quotePrefix="0" xfId="0"/>
    <xf numFmtId="0" fontId="0" fillId="16" borderId="0" pivotButton="0" quotePrefix="0" xfId="0"/>
    <xf numFmtId="0" fontId="17" fillId="0" borderId="9" applyAlignment="1" pivotButton="0" quotePrefix="0" xfId="0">
      <alignment horizontal="center" vertical="top"/>
    </xf>
    <xf numFmtId="0" fontId="17" fillId="2" borderId="9" applyAlignment="1" pivotButton="0" quotePrefix="0" xfId="0">
      <alignment horizontal="center" vertical="top"/>
    </xf>
  </cellXfs>
  <cellStyles count="6">
    <cellStyle name="Normal" xfId="0" builtinId="0"/>
    <cellStyle name="Comma" xfId="1" builtinId="3"/>
    <cellStyle name="Normal_Current" xfId="2"/>
    <cellStyle name="Comma 2" xfId="3"/>
    <cellStyle name="Normal 3" xfId="4"/>
    <cellStyle name="Bad" xfId="5" builtinId="27"/>
  </cellStyles>
  <dxfs count="1">
    <dxf>
      <font>
        <name val="Arial"/>
        <family val="2"/>
        <b val="1"/>
        <strike val="0"/>
        <outline val="0"/>
        <shadow val="0"/>
        <condense val="0"/>
        <color auto="1"/>
        <extend val="0"/>
        <sz val="10"/>
        <vertAlign val="baseli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styles" Target="styles.xml" Id="rId17" /><Relationship Type="http://schemas.openxmlformats.org/officeDocument/2006/relationships/theme" Target="theme/theme1.xml" Id="rId18" /></Relationships>
</file>

<file path=xl/tables/table1.xml><?xml version="1.0" encoding="utf-8"?>
<table xmlns="http://schemas.openxmlformats.org/spreadsheetml/2006/main" id="1" name="Table1" displayName="Table1" ref="A16:D226" headerRowCount="1" totalsRowShown="0" headerRowDxfId="0">
  <autoFilter ref="A16:D226"/>
  <tableColumns count="4">
    <tableColumn id="1" name="Revision"/>
    <tableColumn id="2" name="Date"/>
    <tableColumn id="3" name="By"/>
    <tableColumn id="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H184"/>
  <sheetViews>
    <sheetView tabSelected="1" zoomScale="96" zoomScaleNormal="96" workbookViewId="0">
      <pane ySplit="16" topLeftCell="A178" activePane="bottomLeft" state="frozen"/>
      <selection pane="bottomLeft" activeCell="D184" sqref="D184"/>
    </sheetView>
  </sheetViews>
  <sheetFormatPr baseColWidth="8" defaultRowHeight="13.15"/>
  <cols>
    <col width="11.140625" customWidth="1" min="1" max="1"/>
    <col width="15.28515625" bestFit="1" customWidth="1" min="2" max="2"/>
    <col width="6.5703125" customWidth="1" min="3" max="3"/>
    <col width="150.7109375" bestFit="1" customWidth="1" min="4" max="4"/>
  </cols>
  <sheetData>
    <row r="1">
      <c r="A1" s="122" t="inlineStr">
        <is>
          <t xml:space="preserve">Cells colored red are NOT to be imported.  </t>
        </is>
      </c>
      <c r="E1" s="6" t="n"/>
      <c r="F1" s="6" t="n"/>
      <c r="G1" s="6" t="n"/>
      <c r="H1" s="6" t="n"/>
    </row>
    <row r="2">
      <c r="A2" s="123" t="inlineStr">
        <is>
          <t>RFQ = Refer To Factory, indicating this is a valid selection but bom/price does not exist</t>
        </is>
      </c>
    </row>
    <row r="3">
      <c r="A3" s="123" t="inlineStr">
        <is>
          <t>NA = Not Available, indicating that this selection is not acceptable</t>
        </is>
      </c>
    </row>
    <row r="4">
      <c r="A4" s="123" t="inlineStr">
        <is>
          <t>BOMS tab is being used by Paco to generate SAP material numbers &amp; not used for CKB</t>
        </is>
      </c>
    </row>
    <row r="6">
      <c r="A6" s="7" t="inlineStr">
        <is>
          <t>CodeX</t>
        </is>
      </c>
      <c r="B6" s="7" t="inlineStr">
        <is>
          <t>Max hp rating</t>
        </is>
      </c>
      <c r="D6" s="4" t="inlineStr">
        <is>
          <t>Notes</t>
        </is>
      </c>
    </row>
    <row r="7">
      <c r="A7" s="1" t="inlineStr">
        <is>
          <t>x0</t>
        </is>
      </c>
      <c r="B7" t="inlineStr">
        <is>
          <t>.11 hp/100rpm</t>
        </is>
      </c>
      <c r="D7" t="inlineStr">
        <is>
          <t>1. Sleeve tab uses same sleeves as LC.  Exceptions, (packing,horizontal motors, etc) removed</t>
        </is>
      </c>
    </row>
    <row r="8">
      <c r="A8" s="1" t="inlineStr">
        <is>
          <t>x3</t>
        </is>
      </c>
      <c r="B8" t="inlineStr">
        <is>
          <t>.81 hp/100rpm</t>
        </is>
      </c>
      <c r="D8" t="inlineStr">
        <is>
          <t>2. Insert tab uses the same boms as LC for the VL.  VLS are new.</t>
        </is>
      </c>
    </row>
    <row r="9">
      <c r="A9" s="1" t="inlineStr">
        <is>
          <t>x4</t>
        </is>
      </c>
      <c r="B9" t="inlineStr">
        <is>
          <t>1.55 hp/100rpm</t>
        </is>
      </c>
      <c r="D9" t="inlineStr">
        <is>
          <t>3. Impeller tab uses many impellers common with L product.</t>
        </is>
      </c>
    </row>
    <row r="10">
      <c r="A10" s="1" t="inlineStr">
        <is>
          <t>xA</t>
        </is>
      </c>
      <c r="B10" t="inlineStr">
        <is>
          <t>3.02 hp/100rpm</t>
        </is>
      </c>
      <c r="D10" t="inlineStr">
        <is>
          <t>4. Wear ring tab uses many wear rings common with L product.</t>
        </is>
      </c>
    </row>
    <row r="11">
      <c r="A11" s="1" t="inlineStr">
        <is>
          <t>x5</t>
        </is>
      </c>
      <c r="B11" t="inlineStr">
        <is>
          <t>6.84 hp/100rpm</t>
        </is>
      </c>
      <c r="D11" t="inlineStr">
        <is>
          <t>5. Hardware for VL is common with the LC product.  VLS is new.</t>
        </is>
      </c>
    </row>
    <row r="12">
      <c r="A12" s="1" t="inlineStr">
        <is>
          <t>x6</t>
        </is>
      </c>
      <c r="B12" t="inlineStr">
        <is>
          <t>10.32 hp/100rpm</t>
        </is>
      </c>
      <c r="D12" t="inlineStr">
        <is>
          <t>6. Many Prices for VL and VLS components are sames as LC product.  PriceIDs which start with A1 are not mistakes.</t>
        </is>
      </c>
    </row>
    <row r="13">
      <c r="A13" s="1" t="inlineStr">
        <is>
          <t>x8</t>
        </is>
      </c>
      <c r="B13" t="inlineStr">
        <is>
          <t>15.06 hp/100rpm</t>
        </is>
      </c>
      <c r="D13" t="inlineStr">
        <is>
          <t xml:space="preserve">7. For VL- Bare shaft pump weight is equal to wet end weight. </t>
        </is>
      </c>
    </row>
    <row r="14">
      <c r="A14" s="1" t="n"/>
      <c r="D14" t="inlineStr">
        <is>
          <t>8. For VLS- Bare shaft pump weight is equal to the sum of the wet end weight and the insert weight.</t>
        </is>
      </c>
    </row>
    <row r="16">
      <c r="A16" s="124" t="inlineStr">
        <is>
          <t>Revision</t>
        </is>
      </c>
      <c r="B16" s="7" t="inlineStr">
        <is>
          <t>Date</t>
        </is>
      </c>
      <c r="C16" s="7" t="inlineStr">
        <is>
          <t>By</t>
        </is>
      </c>
      <c r="D16" s="7" t="inlineStr">
        <is>
          <t>Description</t>
        </is>
      </c>
    </row>
    <row r="17">
      <c r="A17" s="1" t="n">
        <v>0</v>
      </c>
      <c r="B17" s="11" t="n">
        <v>39366</v>
      </c>
      <c r="C17" t="inlineStr">
        <is>
          <t>fbt</t>
        </is>
      </c>
      <c r="D17" t="inlineStr">
        <is>
          <t>New</t>
        </is>
      </c>
    </row>
    <row r="18">
      <c r="A18" s="1" t="n">
        <v>1</v>
      </c>
      <c r="B18" s="11" t="n">
        <v>39377</v>
      </c>
      <c r="C18" t="inlineStr">
        <is>
          <t>fbt</t>
        </is>
      </c>
      <c r="D18" t="inlineStr">
        <is>
          <t>revised wear ring materials</t>
        </is>
      </c>
    </row>
    <row r="19">
      <c r="A19" s="1" t="n">
        <v>2</v>
      </c>
      <c r="B19" s="11" t="n">
        <v>39395</v>
      </c>
      <c r="C19" t="inlineStr">
        <is>
          <t>fbt</t>
        </is>
      </c>
      <c r="D19" t="inlineStr">
        <is>
          <t>added weights tab</t>
        </is>
      </c>
    </row>
    <row r="20">
      <c r="A20" s="1" t="n">
        <v>3</v>
      </c>
      <c r="B20" s="11" t="n">
        <v>39402</v>
      </c>
      <c r="C20" t="inlineStr">
        <is>
          <t>cjz</t>
        </is>
      </c>
      <c r="D20" t="inlineStr">
        <is>
          <t>Added Pricing and lead times to all sheets</t>
        </is>
      </c>
    </row>
    <row r="21">
      <c r="A21" s="1" t="n">
        <v>3</v>
      </c>
      <c r="B21" s="11" t="n">
        <v>39402</v>
      </c>
      <c r="C21" t="inlineStr">
        <is>
          <t>cjz</t>
        </is>
      </c>
      <c r="D21" t="inlineStr">
        <is>
          <t>added weights to specific tabs (wet end, base, insert)</t>
        </is>
      </c>
    </row>
    <row r="22">
      <c r="A22" s="1" t="n">
        <v>3</v>
      </c>
      <c r="B22" s="11" t="n">
        <v>39402</v>
      </c>
      <c r="C22" t="inlineStr">
        <is>
          <t>cjz</t>
        </is>
      </c>
      <c r="D22" t="inlineStr">
        <is>
          <t>corrected all vl60123 references to 60125</t>
        </is>
      </c>
    </row>
    <row r="23">
      <c r="A23" s="1" t="n">
        <v>3</v>
      </c>
      <c r="B23" s="11" t="n">
        <v>39402</v>
      </c>
      <c r="C23" t="inlineStr">
        <is>
          <t>cjz</t>
        </is>
      </c>
      <c r="D23" t="inlineStr">
        <is>
          <t>added note regarding weights on info tab</t>
        </is>
      </c>
    </row>
    <row r="24">
      <c r="A24" s="1" t="n">
        <v>4</v>
      </c>
      <c r="B24" s="11" t="n">
        <v>39402</v>
      </c>
      <c r="C24" t="inlineStr">
        <is>
          <t>cjz</t>
        </is>
      </c>
      <c r="D24" t="inlineStr">
        <is>
          <t>Added VLS references to all wet ends.</t>
        </is>
      </c>
    </row>
    <row r="25">
      <c r="A25" s="28" t="n">
        <v>5</v>
      </c>
      <c r="B25" s="11" t="n">
        <v>39402</v>
      </c>
      <c r="C25" t="inlineStr">
        <is>
          <t>cjz</t>
        </is>
      </c>
      <c r="D25" t="inlineStr">
        <is>
          <t>Added SS impellers</t>
        </is>
      </c>
    </row>
    <row r="26">
      <c r="A26" s="28" t="n">
        <v>5</v>
      </c>
      <c r="B26" s="11" t="n">
        <v>39402</v>
      </c>
      <c r="C26" t="inlineStr">
        <is>
          <t>cjz</t>
        </is>
      </c>
      <c r="D26" t="inlineStr">
        <is>
          <t>Deleted duplicate CI wear ring records (1270,1570,2095-9)</t>
        </is>
      </c>
    </row>
    <row r="27">
      <c r="A27" s="28" t="n">
        <v>5</v>
      </c>
      <c r="B27" s="11" t="n">
        <v>39402</v>
      </c>
      <c r="C27" t="inlineStr">
        <is>
          <t>cjz</t>
        </is>
      </c>
      <c r="D27" t="inlineStr">
        <is>
          <t>Removed left-over "reference only" columns in impeller tab</t>
        </is>
      </c>
    </row>
    <row r="28">
      <c r="A28" s="29" t="n">
        <v>6</v>
      </c>
      <c r="B28" s="11" t="n">
        <v>39420</v>
      </c>
      <c r="C28" t="inlineStr">
        <is>
          <t>fbt</t>
        </is>
      </c>
      <c r="D28" t="inlineStr">
        <is>
          <t>Added missing X0 impellers, rows 294-305</t>
        </is>
      </c>
    </row>
    <row r="29">
      <c r="A29" s="29" t="n">
        <v>6</v>
      </c>
      <c r="B29" s="11" t="n">
        <v>39420</v>
      </c>
      <c r="C29" t="inlineStr">
        <is>
          <t>fbt</t>
        </is>
      </c>
      <c r="D29" t="inlineStr">
        <is>
          <t>Added missing X0 models to insert tab</t>
        </is>
      </c>
    </row>
    <row r="30">
      <c r="A30" s="31" t="n">
        <v>7</v>
      </c>
      <c r="B30" s="11" t="n">
        <v>39422</v>
      </c>
      <c r="C30" t="inlineStr">
        <is>
          <t>CJZ</t>
        </is>
      </c>
      <c r="D30" t="inlineStr">
        <is>
          <t>Broke out VL from VLS on WetEnd to support different lead times</t>
        </is>
      </c>
    </row>
    <row r="31">
      <c r="A31" s="31" t="n">
        <v>7</v>
      </c>
      <c r="B31" s="11" t="n">
        <v>39422</v>
      </c>
      <c r="C31" t="inlineStr">
        <is>
          <t>CJZ</t>
        </is>
      </c>
      <c r="D31" t="inlineStr">
        <is>
          <t>Added X0 construction wet ends for 15709 &amp; 20705</t>
        </is>
      </c>
    </row>
    <row r="32">
      <c r="A32" s="31" t="n">
        <v>7</v>
      </c>
      <c r="B32" s="11" t="n">
        <v>39422</v>
      </c>
      <c r="C32" t="inlineStr">
        <is>
          <t>CJZ</t>
        </is>
      </c>
      <c r="D32" t="inlineStr">
        <is>
          <t>Added pricing to new X0 impellers</t>
        </is>
      </c>
    </row>
    <row r="33">
      <c r="A33" s="31" t="n">
        <v>8</v>
      </c>
      <c r="B33" s="11" t="n">
        <v>39462</v>
      </c>
      <c r="C33" t="inlineStr">
        <is>
          <t>JIM</t>
        </is>
      </c>
      <c r="D33" t="inlineStr">
        <is>
          <t>Returned to Don</t>
        </is>
      </c>
    </row>
    <row r="34">
      <c r="A34" s="43" t="n">
        <v>9</v>
      </c>
      <c r="B34" s="11" t="n">
        <v>39463</v>
      </c>
      <c r="C34" t="inlineStr">
        <is>
          <t>fbt</t>
        </is>
      </c>
      <c r="D34" t="inlineStr">
        <is>
          <t>Deleted redundent "model" column from Case</t>
        </is>
      </c>
    </row>
    <row r="35">
      <c r="A35" s="43" t="n">
        <v>9</v>
      </c>
      <c r="B35" s="11" t="n">
        <v>39463</v>
      </c>
      <c r="C35" t="inlineStr">
        <is>
          <t>fbt</t>
        </is>
      </c>
      <c r="D35" t="inlineStr">
        <is>
          <t>Changed case matl from C30 to C35 on wear ring, except for 1012 which was changed to J</t>
        </is>
      </c>
    </row>
    <row r="36">
      <c r="A36" s="43" t="n">
        <v>9</v>
      </c>
      <c r="B36" s="11" t="n">
        <v>39463</v>
      </c>
      <c r="C36" t="inlineStr">
        <is>
          <t>fbt</t>
        </is>
      </c>
      <c r="D36" t="inlineStr">
        <is>
          <t>Deleted redundent "model" column from wear ring</t>
        </is>
      </c>
    </row>
    <row r="37">
      <c r="A37" s="43" t="n">
        <v>9</v>
      </c>
      <c r="B37" s="11" t="n">
        <v>39463</v>
      </c>
      <c r="C37" t="inlineStr">
        <is>
          <t>fbt</t>
        </is>
      </c>
      <c r="D37" t="inlineStr">
        <is>
          <t>Deleted redundent "model" column from hardware</t>
        </is>
      </c>
    </row>
    <row r="38">
      <c r="A38" s="43" t="n">
        <v>9</v>
      </c>
      <c r="B38" s="11" t="n">
        <v>39463</v>
      </c>
      <c r="C38" t="inlineStr">
        <is>
          <t>fbt</t>
        </is>
      </c>
      <c r="D38" t="inlineStr">
        <is>
          <t>Deleted redundent "flange" column from hardware</t>
        </is>
      </c>
    </row>
    <row r="39">
      <c r="A39" s="43" t="n">
        <v>9</v>
      </c>
      <c r="B39" s="11" t="n">
        <v>39463</v>
      </c>
      <c r="C39" t="inlineStr">
        <is>
          <t>fbt</t>
        </is>
      </c>
      <c r="D39" t="inlineStr">
        <is>
          <t>Deleted redundent "matl" column from hardware</t>
        </is>
      </c>
    </row>
    <row r="40">
      <c r="A40" s="43" t="n">
        <v>9</v>
      </c>
      <c r="B40" s="11" t="n">
        <v>39463</v>
      </c>
      <c r="C40" t="inlineStr">
        <is>
          <t>fbt</t>
        </is>
      </c>
      <c r="D40" t="inlineStr">
        <is>
          <t>Added case matl from C30 to C35 on Insert</t>
        </is>
      </c>
    </row>
    <row r="41">
      <c r="A41" s="43" t="n">
        <v>9</v>
      </c>
      <c r="B41" s="11" t="n">
        <v>39463</v>
      </c>
      <c r="C41" t="inlineStr">
        <is>
          <t>fbt</t>
        </is>
      </c>
      <c r="D41" t="inlineStr">
        <is>
          <t>Changed 1012 case from C35 to J</t>
        </is>
      </c>
    </row>
    <row r="42">
      <c r="A42" s="43" t="n">
        <v>9</v>
      </c>
      <c r="B42" s="11" t="n">
        <v>39463</v>
      </c>
      <c r="C42" t="inlineStr">
        <is>
          <t>fbt</t>
        </is>
      </c>
      <c r="D42" t="inlineStr">
        <is>
          <t>Deleted redundent "motro frame" column from insert</t>
        </is>
      </c>
    </row>
    <row r="43">
      <c r="A43" s="43" t="n">
        <v>9</v>
      </c>
      <c r="B43" s="11" t="n">
        <v>39463</v>
      </c>
      <c r="C43" t="inlineStr">
        <is>
          <t>fbt</t>
        </is>
      </c>
      <c r="D43" t="inlineStr">
        <is>
          <t>Changed 254JM and 256JM frames to JMZ on insert cell N10</t>
        </is>
      </c>
    </row>
    <row r="44">
      <c r="A44" s="1" t="n">
        <v>10</v>
      </c>
      <c r="B44" s="11" t="n">
        <v>39471</v>
      </c>
      <c r="C44" t="inlineStr">
        <is>
          <t>jim</t>
        </is>
      </c>
      <c r="D44" t="inlineStr">
        <is>
          <t>Returned to Don</t>
        </is>
      </c>
    </row>
    <row r="45">
      <c r="A45" s="44" t="n">
        <v>11</v>
      </c>
      <c r="B45" s="11" t="n">
        <v>39471</v>
      </c>
      <c r="C45" t="inlineStr">
        <is>
          <t>fbt</t>
        </is>
      </c>
      <c r="D45" t="inlineStr">
        <is>
          <t>checked out and ready to make changes</t>
        </is>
      </c>
    </row>
    <row r="46">
      <c r="A46" s="44" t="n">
        <v>11</v>
      </c>
      <c r="B46" s="11" t="n">
        <v>39471</v>
      </c>
      <c r="C46" t="inlineStr">
        <is>
          <t>fbt</t>
        </is>
      </c>
      <c r="D46" t="inlineStr">
        <is>
          <t>Deleted redundent "model" column from insert</t>
        </is>
      </c>
    </row>
    <row r="47">
      <c r="A47" s="44" t="n">
        <v>11</v>
      </c>
      <c r="B47" s="11" t="n">
        <v>39471</v>
      </c>
      <c r="C47" t="inlineStr">
        <is>
          <t>fbt</t>
        </is>
      </c>
      <c r="D47" t="inlineStr">
        <is>
          <t>Changed 3095-7_LC to 4095-7_VL in Insert tab cells  C45-C54</t>
        </is>
      </c>
    </row>
    <row r="48">
      <c r="A48" s="44" t="n">
        <v>11</v>
      </c>
      <c r="B48" s="11" t="n">
        <v>39471</v>
      </c>
      <c r="C48" t="inlineStr">
        <is>
          <t>fbt</t>
        </is>
      </c>
      <c r="D48" t="inlineStr">
        <is>
          <t>Changed 4012--7_VL to 4012-7_VL in Insert tab cells  C45-C54</t>
        </is>
      </c>
    </row>
    <row r="49">
      <c r="A49" s="44" t="n">
        <v>11</v>
      </c>
      <c r="B49" s="11" t="n">
        <v>39471</v>
      </c>
      <c r="C49" t="inlineStr">
        <is>
          <t>fbt</t>
        </is>
      </c>
      <c r="D49" t="inlineStr">
        <is>
          <t>Changed case matl from C30 CI to both C30 and C35 CI on insert tab col J for 40957-VL</t>
        </is>
      </c>
    </row>
    <row r="50">
      <c r="A50" s="44" t="n">
        <v>12</v>
      </c>
      <c r="B50" s="11" t="n">
        <v>39497</v>
      </c>
      <c r="C50" t="inlineStr">
        <is>
          <t>JIM</t>
        </is>
      </c>
      <c r="D50" t="inlineStr">
        <is>
          <t xml:space="preserve">Updated sleeves tab LT067 to show 42 days lead time. This revision will substitute whatever rev12 is in PDM. </t>
        </is>
      </c>
    </row>
    <row r="51">
      <c r="A51" s="44" t="n">
        <v>13</v>
      </c>
      <c r="B51" s="11" t="n">
        <v>39545</v>
      </c>
      <c r="C51" t="inlineStr">
        <is>
          <t>TCH</t>
        </is>
      </c>
      <c r="D51" t="inlineStr">
        <is>
          <t>updated models reference. I.e. 40951 became 4095-1 IN CASE, INSERT</t>
        </is>
      </c>
    </row>
    <row r="52">
      <c r="A52" s="44" t="n">
        <v>14</v>
      </c>
      <c r="B52" s="11" t="n">
        <v>39575</v>
      </c>
      <c r="C52" t="inlineStr">
        <is>
          <t>TCH</t>
        </is>
      </c>
      <c r="D52" t="inlineStr">
        <is>
          <t>insert tab, X0, mech seal type is 21 and not 21s</t>
        </is>
      </c>
    </row>
    <row r="53">
      <c r="A53" s="1" t="n">
        <v>15</v>
      </c>
      <c r="B53" s="11" t="n">
        <v>39625</v>
      </c>
      <c r="C53" t="inlineStr">
        <is>
          <t>fbt</t>
        </is>
      </c>
      <c r="D53" t="inlineStr">
        <is>
          <t>Added the attribute MtrShaftDia to shaft tab</t>
        </is>
      </c>
    </row>
    <row r="54">
      <c r="A54" s="1" t="n">
        <v>17</v>
      </c>
      <c r="B54" s="11" t="n">
        <v>39647</v>
      </c>
      <c r="C54" t="inlineStr">
        <is>
          <t>fbt</t>
        </is>
      </c>
      <c r="D54" t="inlineStr">
        <is>
          <t>Added 3095-7 X3 VL &amp; VLS hardware</t>
        </is>
      </c>
    </row>
    <row r="55">
      <c r="A55" s="1" t="inlineStr">
        <is>
          <t>17(1)</t>
        </is>
      </c>
      <c r="B55" s="11" t="n">
        <v>39687</v>
      </c>
      <c r="C55" t="inlineStr">
        <is>
          <t>fbt</t>
        </is>
      </c>
      <c r="D55" t="inlineStr">
        <is>
          <t>Added 254/256 HP/VP frames to Price_BOM_VL_VLS_Insert_65</t>
        </is>
      </c>
    </row>
    <row r="56">
      <c r="A56" s="1" t="inlineStr">
        <is>
          <t>17(2)</t>
        </is>
      </c>
      <c r="B56" s="11" t="n">
        <v>39687</v>
      </c>
      <c r="C56" t="inlineStr">
        <is>
          <t>fbt</t>
        </is>
      </c>
      <c r="D56" t="inlineStr">
        <is>
          <t>Change 4095-7-VL to 4095-7_VL in inserts</t>
        </is>
      </c>
    </row>
    <row r="57">
      <c r="A57" s="1" t="n">
        <v>18</v>
      </c>
      <c r="B57" s="11" t="n">
        <v>39707</v>
      </c>
      <c r="C57" t="inlineStr">
        <is>
          <t>TCH</t>
        </is>
      </c>
      <c r="D57" t="inlineStr">
        <is>
          <t>price update per CJZ price master update</t>
        </is>
      </c>
    </row>
    <row r="58">
      <c r="A58" s="1" t="n">
        <v>19</v>
      </c>
      <c r="B58" s="11" t="n">
        <v>39724</v>
      </c>
      <c r="C58" t="inlineStr">
        <is>
          <t>fbt</t>
        </is>
      </c>
      <c r="D58" t="inlineStr">
        <is>
          <t>Added case boms to support NSF</t>
        </is>
      </c>
    </row>
    <row r="59">
      <c r="A59" s="1" t="n">
        <v>20</v>
      </c>
      <c r="B59" s="11" t="n">
        <v>39729</v>
      </c>
      <c r="C59" t="inlineStr">
        <is>
          <t>fbt</t>
        </is>
      </c>
      <c r="D59" t="inlineStr">
        <is>
          <t>Added Price_BOM_VLS_Shaft_16</t>
        </is>
      </c>
    </row>
    <row r="60">
      <c r="A60" s="1" t="n">
        <v>21</v>
      </c>
      <c r="B60" s="11" t="n">
        <v>39744</v>
      </c>
      <c r="C60" t="inlineStr">
        <is>
          <t>fbt</t>
        </is>
      </c>
      <c r="D60" t="inlineStr">
        <is>
          <t>Added JP sleeve ID to X3 single seal</t>
        </is>
      </c>
    </row>
    <row r="61">
      <c r="A61" s="1" t="n">
        <v>22</v>
      </c>
      <c r="B61" s="11" t="n">
        <v>39759</v>
      </c>
      <c r="C61" t="inlineStr">
        <is>
          <t>fbt</t>
        </is>
      </c>
      <c r="D61" t="inlineStr">
        <is>
          <t>changed 6012,8012,1012 case to C35 &amp; fixed motor frame sizes on inserts</t>
        </is>
      </c>
    </row>
    <row r="62">
      <c r="A62" s="1" t="n">
        <v>23</v>
      </c>
      <c r="B62" s="11" t="n">
        <v>39841</v>
      </c>
      <c r="C62" t="inlineStr">
        <is>
          <t>fbt</t>
        </is>
      </c>
      <c r="D62" t="inlineStr">
        <is>
          <t>no changed made</t>
        </is>
      </c>
    </row>
    <row r="63">
      <c r="A63" s="1" t="n">
        <v>24</v>
      </c>
      <c r="B63" s="11" t="n">
        <v>39848</v>
      </c>
      <c r="C63" t="inlineStr">
        <is>
          <t>fbt</t>
        </is>
      </c>
      <c r="D63" t="inlineStr">
        <is>
          <t>fixed pointer-merge and removed IQ import from A3-pricing</t>
        </is>
      </c>
    </row>
    <row r="64">
      <c r="A64" s="1" t="n">
        <v>24</v>
      </c>
      <c r="B64" s="11" t="n">
        <v>39848</v>
      </c>
      <c r="C64" t="inlineStr">
        <is>
          <t>fbt</t>
        </is>
      </c>
      <c r="D64" t="inlineStr">
        <is>
          <t>add codeX to case boms a few new case ids</t>
        </is>
      </c>
    </row>
    <row r="65">
      <c r="A65" s="1" t="n">
        <v>25</v>
      </c>
      <c r="B65" s="11" t="n">
        <v>39849</v>
      </c>
      <c r="C65" t="inlineStr">
        <is>
          <t>fbt</t>
        </is>
      </c>
      <c r="D65" t="inlineStr">
        <is>
          <t>seperated X5 VL and VLS cases (no backplate with VLS)</t>
        </is>
      </c>
    </row>
    <row r="66">
      <c r="A66" s="1" t="n">
        <v>26</v>
      </c>
      <c r="B66" s="11" t="n">
        <v>39855</v>
      </c>
      <c r="C66" t="inlineStr">
        <is>
          <t>fbt</t>
        </is>
      </c>
      <c r="D66" t="inlineStr">
        <is>
          <t>corrected 1012 cases to ductile iron on insert tab</t>
        </is>
      </c>
    </row>
    <row r="67">
      <c r="A67" s="1" t="n">
        <v>27</v>
      </c>
      <c r="B67" s="11" t="n">
        <v>39855</v>
      </c>
      <c r="C67" t="inlineStr">
        <is>
          <t>fbt</t>
        </is>
      </c>
      <c r="D67" t="inlineStr">
        <is>
          <t>added 5012 &amp; 4012 case with KW kits</t>
        </is>
      </c>
    </row>
    <row r="68">
      <c r="A68" s="1" t="n">
        <v>28</v>
      </c>
      <c r="B68" s="11" t="n">
        <v>39861</v>
      </c>
      <c r="C68" t="inlineStr">
        <is>
          <t>TCH</t>
        </is>
      </c>
      <c r="D68" t="inlineStr">
        <is>
          <t>base tab, rewrite "any" to :125# ANSI Flange:250# ANSI Flange: , ADDED 364, 365HP frame to insert 71</t>
        </is>
      </c>
    </row>
    <row r="69">
      <c r="A69" s="1" t="n">
        <v>29</v>
      </c>
      <c r="B69" s="11" t="n">
        <v>39904</v>
      </c>
      <c r="C69" t="inlineStr">
        <is>
          <t>fbt</t>
        </is>
      </c>
      <c r="D69" t="inlineStr">
        <is>
          <t>changed some case bom part numbers</t>
        </is>
      </c>
    </row>
    <row r="70">
      <c r="A70" s="1" t="n">
        <v>30</v>
      </c>
      <c r="B70" s="11" t="n">
        <v>39918</v>
      </c>
      <c r="C70" t="inlineStr">
        <is>
          <t>fbt</t>
        </is>
      </c>
      <c r="D70" t="inlineStr">
        <is>
          <t>Added 404HP:405HP frames to Price_BOM_VL_VLS_Insert_71</t>
        </is>
      </c>
    </row>
    <row r="71">
      <c r="A71" s="1" t="n">
        <v>31</v>
      </c>
      <c r="B71" s="11" t="n">
        <v>39923</v>
      </c>
      <c r="C71" t="inlineStr">
        <is>
          <t>fbt</t>
        </is>
      </c>
      <c r="D71" t="inlineStr">
        <is>
          <t>Added X4 to 25709 case</t>
        </is>
      </c>
    </row>
    <row r="72">
      <c r="A72" s="1" t="inlineStr">
        <is>
          <t>31(1)</t>
        </is>
      </c>
      <c r="B72" s="11" t="n">
        <v>39983</v>
      </c>
      <c r="C72" t="inlineStr">
        <is>
          <t>fbt</t>
        </is>
      </c>
      <c r="D72" t="inlineStr">
        <is>
          <t>BOM on Price_BOM_VL_VLS_WearRings_24 was 96769296</t>
        </is>
      </c>
    </row>
    <row r="73">
      <c r="A73" s="1" t="n">
        <v>32</v>
      </c>
      <c r="B73" s="11" t="n">
        <v>40043</v>
      </c>
      <c r="C73" t="inlineStr">
        <is>
          <t>fbt</t>
        </is>
      </c>
      <c r="D73" t="inlineStr">
        <is>
          <t>B584 was B548, &amp; added 404/405TCZ to X5 insert motor frames for 1012-3 VL</t>
        </is>
      </c>
    </row>
    <row r="74">
      <c r="A74" s="1" t="n">
        <v>33</v>
      </c>
      <c r="B74" s="11" t="n">
        <v>40051</v>
      </c>
      <c r="C74" t="inlineStr">
        <is>
          <t>fbt</t>
        </is>
      </c>
      <c r="D74" t="inlineStr">
        <is>
          <t>Fixed X3, X4 bal seal sleeves (1B vs 2B)</t>
        </is>
      </c>
    </row>
    <row r="75">
      <c r="A75" s="1" t="n">
        <v>34</v>
      </c>
      <c r="B75" s="11" t="n">
        <v>40140</v>
      </c>
      <c r="C75" t="inlineStr">
        <is>
          <t>fbt</t>
        </is>
      </c>
      <c r="D75" t="inlineStr">
        <is>
          <t>Changed some imp boms to RTF that were incorrect, will have to add later</t>
        </is>
      </c>
    </row>
    <row r="76">
      <c r="A76" s="1" t="n">
        <v>35</v>
      </c>
      <c r="B76" s="11" t="n">
        <v>40217</v>
      </c>
      <c r="C76" t="inlineStr">
        <is>
          <t>fbt</t>
        </is>
      </c>
      <c r="D76" t="inlineStr">
        <is>
          <t>Corrected balanced seal desriptions on sleeve tab</t>
        </is>
      </c>
    </row>
    <row r="77">
      <c r="A77" s="1" t="n">
        <v>35</v>
      </c>
      <c r="B77" s="11" t="n">
        <v>40238</v>
      </c>
      <c r="C77" t="inlineStr">
        <is>
          <t>fbt</t>
        </is>
      </c>
      <c r="D77" t="inlineStr">
        <is>
          <t>Changed bom on Price_BOM_VL_VLS_Imp_105</t>
        </is>
      </c>
    </row>
    <row r="78">
      <c r="A78" s="1" t="n">
        <v>35</v>
      </c>
      <c r="B78" s="11" t="n">
        <v>40238</v>
      </c>
      <c r="C78" t="inlineStr">
        <is>
          <t>fbt</t>
        </is>
      </c>
      <c r="D78" t="inlineStr">
        <is>
          <t>Changed bom on Price_BOM_VL_VLS_WearRings_64 &amp; 65</t>
        </is>
      </c>
    </row>
    <row r="79">
      <c r="A79" s="1" t="n">
        <v>35</v>
      </c>
      <c r="B79" s="11" t="n">
        <v>40238</v>
      </c>
      <c r="C79" t="inlineStr">
        <is>
          <t>fbt</t>
        </is>
      </c>
      <c r="D79" t="inlineStr">
        <is>
          <t>Added bom to Price_BOM_VL_VLS_Imp_42 &amp; 46</t>
        </is>
      </c>
    </row>
    <row r="80">
      <c r="A80" s="1" t="n">
        <v>36</v>
      </c>
      <c r="B80" s="11" t="n">
        <v>40241</v>
      </c>
      <c r="C80" t="inlineStr">
        <is>
          <t>fbt</t>
        </is>
      </c>
      <c r="D80" t="inlineStr">
        <is>
          <t>Added 6012-5 to Price_BOM_VLS_Shaft_6 &amp; 7</t>
        </is>
      </c>
    </row>
    <row r="81">
      <c r="A81" s="1" t="n">
        <v>36</v>
      </c>
      <c r="B81" s="11" t="n">
        <v>40247</v>
      </c>
      <c r="C81" t="inlineStr">
        <is>
          <t>fbt</t>
        </is>
      </c>
      <c r="D81" t="inlineStr">
        <is>
          <t>Changed X3 Insert bom for X3 to vertical (less JM foot)</t>
        </is>
      </c>
    </row>
    <row r="82">
      <c r="A82" s="1" t="n">
        <v>37</v>
      </c>
      <c r="B82" s="11" t="n">
        <v>40266</v>
      </c>
      <c r="C82" t="inlineStr">
        <is>
          <t>fbt</t>
        </is>
      </c>
      <c r="D82" t="inlineStr">
        <is>
          <t>Added Price_BOM_VL_VLS_Case_74 and changed _14 to not Bronze</t>
        </is>
      </c>
    </row>
    <row r="83">
      <c r="A83" s="1" t="n">
        <v>38</v>
      </c>
      <c r="B83" s="11" t="n">
        <v>40288</v>
      </c>
      <c r="C83" t="inlineStr">
        <is>
          <t>fbt</t>
        </is>
      </c>
      <c r="D83" t="inlineStr">
        <is>
          <t>Added 15" VL pumps</t>
        </is>
      </c>
    </row>
    <row r="84">
      <c r="A84" s="1" t="n">
        <v>39</v>
      </c>
      <c r="B84" s="11" t="n">
        <v>40456</v>
      </c>
      <c r="C84" t="inlineStr">
        <is>
          <t>fbt</t>
        </is>
      </c>
      <c r="D84" t="inlineStr">
        <is>
          <t>Added B18 wear rings</t>
        </is>
      </c>
    </row>
    <row r="85">
      <c r="A85" s="1" t="n">
        <v>39</v>
      </c>
      <c r="B85" s="11" t="n">
        <v>40484</v>
      </c>
      <c r="C85" t="inlineStr">
        <is>
          <t>fbt</t>
        </is>
      </c>
      <c r="D85" t="inlineStr">
        <is>
          <t>Added B22 impellers</t>
        </is>
      </c>
    </row>
    <row r="86">
      <c r="A86" s="1" t="n">
        <v>40</v>
      </c>
      <c r="B86" s="11" t="n">
        <v>40487</v>
      </c>
      <c r="C86" t="inlineStr">
        <is>
          <t>tch</t>
        </is>
      </c>
      <c r="D86" t="inlineStr">
        <is>
          <t>restructure impeller cap screw and impeller key</t>
        </is>
      </c>
    </row>
    <row r="87">
      <c r="A87" s="1" t="n">
        <v>41</v>
      </c>
      <c r="B87" s="11" t="n">
        <v>40570</v>
      </c>
      <c r="C87" t="inlineStr">
        <is>
          <t>fbt</t>
        </is>
      </c>
      <c r="D87" t="inlineStr">
        <is>
          <t xml:space="preserve">Added 2095-1 VL to Price_BOM_VL_VLS_Hardware_39, 40, 41, 42, 43 </t>
        </is>
      </c>
    </row>
    <row r="88">
      <c r="A88" s="1" t="n">
        <v>42</v>
      </c>
      <c r="B88" s="11" t="n">
        <v>40584</v>
      </c>
      <c r="C88" t="inlineStr">
        <is>
          <t>fbt</t>
        </is>
      </c>
      <c r="D88" t="inlineStr">
        <is>
          <t>Added Price_BOM_VLS_Shaft_17 &amp; 18 to support 15" VLS</t>
        </is>
      </c>
    </row>
    <row r="89">
      <c r="A89" s="1" t="n">
        <v>42</v>
      </c>
      <c r="B89" s="11" t="n">
        <v>40584</v>
      </c>
      <c r="C89" t="inlineStr">
        <is>
          <t>fbt</t>
        </is>
      </c>
      <c r="D89" t="inlineStr">
        <is>
          <t>Deleted incomplete Price_BOM_VLS_Shaft_13</t>
        </is>
      </c>
    </row>
    <row r="90">
      <c r="A90" s="1" t="n">
        <v>42</v>
      </c>
      <c r="B90" s="11" t="n">
        <v>40584</v>
      </c>
      <c r="C90" t="inlineStr">
        <is>
          <t>fbt</t>
        </is>
      </c>
      <c r="D90" t="inlineStr">
        <is>
          <t>Removed extra space in Instance name MtrShaftDia for Shafts</t>
        </is>
      </c>
    </row>
    <row r="91">
      <c r="A91" s="1" t="n">
        <v>42</v>
      </c>
      <c r="B91" s="11" t="n">
        <v>40584</v>
      </c>
      <c r="C91" t="inlineStr">
        <is>
          <t>fbt</t>
        </is>
      </c>
      <c r="D91" t="inlineStr">
        <is>
          <t>Added DI case matl to Price_BOM_VL_VLS_Insert_70 &amp; 71</t>
        </is>
      </c>
    </row>
    <row r="92">
      <c r="A92" s="1" t="n">
        <v>43</v>
      </c>
      <c r="B92" s="11" t="n">
        <v>40612</v>
      </c>
      <c r="C92" t="inlineStr">
        <is>
          <t>fbt</t>
        </is>
      </c>
      <c r="D92" t="inlineStr">
        <is>
          <t>Adding 8015-7 VLS X6 instances</t>
        </is>
      </c>
    </row>
    <row r="93">
      <c r="A93" s="1" t="n">
        <v>43</v>
      </c>
      <c r="B93" s="11" t="n">
        <v>40627</v>
      </c>
      <c r="C93" t="inlineStr">
        <is>
          <t>fbt</t>
        </is>
      </c>
      <c r="D93" t="inlineStr">
        <is>
          <t>Removed B27 impellers and B14 wear ring IDs</t>
        </is>
      </c>
    </row>
    <row r="94">
      <c r="A94" s="1" t="n">
        <v>44</v>
      </c>
      <c r="B94" s="11" t="n">
        <v>40654</v>
      </c>
      <c r="C94" t="inlineStr">
        <is>
          <t>fbt</t>
        </is>
      </c>
      <c r="D94" t="inlineStr">
        <is>
          <t>Added 284HP:286HP to Price_BOM_VL_VLS_Insert_65</t>
        </is>
      </c>
    </row>
    <row r="95">
      <c r="A95" s="1" t="n">
        <v>44</v>
      </c>
      <c r="B95" s="11" t="n">
        <v>40654</v>
      </c>
      <c r="C95" t="inlineStr">
        <is>
          <t>fbt</t>
        </is>
      </c>
      <c r="D95" t="inlineStr">
        <is>
          <t>Removed outdated Pricing &amp; weight tabs</t>
        </is>
      </c>
    </row>
    <row r="96">
      <c r="A96" s="1" t="inlineStr">
        <is>
          <t>44a</t>
        </is>
      </c>
      <c r="B96" s="11" t="n">
        <v>40696</v>
      </c>
      <c r="C96" t="inlineStr">
        <is>
          <t>fbt</t>
        </is>
      </c>
      <c r="D96" t="inlineStr">
        <is>
          <t>Changed Price_BOM_VL_VLS_WearRings_167 (5070 X3) bom from 96769316 to 97526557</t>
        </is>
      </c>
    </row>
    <row r="97">
      <c r="A97" s="1" t="n">
        <v>45</v>
      </c>
      <c r="B97" s="11" t="n">
        <v>40746</v>
      </c>
      <c r="C97" t="inlineStr">
        <is>
          <t>fbt</t>
        </is>
      </c>
      <c r="D97" t="inlineStr">
        <is>
          <t>Added coating boms</t>
        </is>
      </c>
    </row>
    <row r="98">
      <c r="A98" s="1" t="inlineStr">
        <is>
          <t>45a</t>
        </is>
      </c>
      <c r="B98" s="11" t="n">
        <v>40781</v>
      </c>
      <c r="C98" t="inlineStr">
        <is>
          <t>fbt</t>
        </is>
      </c>
      <c r="D98" s="6" t="inlineStr">
        <is>
          <t>Chg seal ref on Price_BOM_VL_VLS_Sleeves_37-43</t>
        </is>
      </c>
    </row>
    <row r="99">
      <c r="A99" s="1" t="inlineStr">
        <is>
          <t>45b</t>
        </is>
      </c>
      <c r="B99" s="11" t="n">
        <v>40830</v>
      </c>
      <c r="C99" t="inlineStr">
        <is>
          <t>fbt</t>
        </is>
      </c>
      <c r="D99" s="6" t="inlineStr">
        <is>
          <t>Added 6012 VLS X5 Insert instances</t>
        </is>
      </c>
    </row>
    <row r="100">
      <c r="A100" s="1" t="n">
        <v>46</v>
      </c>
      <c r="B100" s="11" t="n">
        <v>40878</v>
      </c>
      <c r="C100" t="inlineStr">
        <is>
          <t>fbt</t>
        </is>
      </c>
      <c r="D100" t="inlineStr">
        <is>
          <t>Removed 304SS sleeves per Issue #22459</t>
        </is>
      </c>
    </row>
    <row r="101">
      <c r="A101" s="1" t="n">
        <v>47</v>
      </c>
      <c r="B101" s="11" t="n">
        <v>40932</v>
      </c>
      <c r="C101" t="inlineStr">
        <is>
          <t>fbt</t>
        </is>
      </c>
      <c r="D101" t="inlineStr">
        <is>
          <t>Changed Price_BOM_VL_VLS_WearRings_168 bom from 97746563 to 96865702</t>
        </is>
      </c>
    </row>
    <row r="102">
      <c r="A102" s="1" t="n">
        <v>48</v>
      </c>
      <c r="B102" s="11" t="n">
        <v>40939</v>
      </c>
      <c r="C102" t="inlineStr">
        <is>
          <t>fbt</t>
        </is>
      </c>
      <c r="D102" t="inlineStr">
        <is>
          <t>Added bom to Price_BOM_VL_VLS_Case_14</t>
        </is>
      </c>
    </row>
    <row r="103">
      <c r="A103" s="1" t="n">
        <v>48</v>
      </c>
      <c r="B103" s="11" t="n">
        <v>40941</v>
      </c>
      <c r="C103" t="inlineStr">
        <is>
          <t>fbt</t>
        </is>
      </c>
      <c r="D103" t="inlineStr">
        <is>
          <t>Corrected 8095 stand bom</t>
        </is>
      </c>
    </row>
    <row r="104">
      <c r="A104" s="1" t="n">
        <v>49</v>
      </c>
      <c r="B104" s="11" t="n">
        <v>40946</v>
      </c>
      <c r="C104" t="inlineStr">
        <is>
          <t>fbt</t>
        </is>
      </c>
      <c r="D104" s="123" t="inlineStr">
        <is>
          <t>Removing B20, B23 &amp; B27 impellers, Issue 22571</t>
        </is>
      </c>
    </row>
    <row r="105">
      <c r="A105" s="1" t="n">
        <v>49</v>
      </c>
      <c r="B105" s="11" t="n">
        <v>40946</v>
      </c>
      <c r="C105" t="inlineStr">
        <is>
          <t>fbt</t>
        </is>
      </c>
      <c r="D105" t="inlineStr">
        <is>
          <t>Added bom to Price_BOM_VL_VLS_Case_46</t>
        </is>
      </c>
    </row>
    <row r="106">
      <c r="A106" s="1" t="n">
        <v>49</v>
      </c>
      <c r="B106" s="11" t="n">
        <v>40946</v>
      </c>
      <c r="C106" t="inlineStr">
        <is>
          <t>fbt</t>
        </is>
      </c>
      <c r="D106" t="inlineStr">
        <is>
          <t>Changed bom on Price_BOM_VL_VLS_WearRings_172</t>
        </is>
      </c>
    </row>
    <row r="107">
      <c r="A107" s="1" t="n">
        <v>49</v>
      </c>
      <c r="B107" s="11" t="n">
        <v>40953</v>
      </c>
      <c r="C107" t="inlineStr">
        <is>
          <t>fbt</t>
        </is>
      </c>
      <c r="D107" t="inlineStr">
        <is>
          <t>Added bom to Price_BOM_VL_VLS_Case_41</t>
        </is>
      </c>
    </row>
    <row r="108">
      <c r="A108" s="1" t="n">
        <v>50</v>
      </c>
      <c r="B108" s="11" t="n">
        <v>41008</v>
      </c>
      <c r="C108" t="inlineStr">
        <is>
          <t>fbt</t>
        </is>
      </c>
      <c r="D108" t="inlineStr">
        <is>
          <t>Allowed CI insert on VLS even when case is CI</t>
        </is>
      </c>
    </row>
    <row r="109">
      <c r="A109" s="1" t="n">
        <v>51</v>
      </c>
      <c r="B109" s="11" t="n">
        <v>41019</v>
      </c>
      <c r="C109" t="inlineStr">
        <is>
          <t>fbt</t>
        </is>
      </c>
      <c r="D109" t="inlineStr">
        <is>
          <t>Added 98189804 bom to Price_BOM_VL_VLS_Insert_13</t>
        </is>
      </c>
    </row>
    <row r="110">
      <c r="A110" s="1" t="n">
        <v>51</v>
      </c>
      <c r="B110" s="11" t="n">
        <v>41025</v>
      </c>
      <c r="C110" t="inlineStr">
        <is>
          <t>fbt</t>
        </is>
      </c>
      <c r="D110" t="inlineStr">
        <is>
          <t>Added Price_BOM_VL_VLS_Hardware_156-160 to support unique hw bom for 1012 VLS</t>
        </is>
      </c>
    </row>
    <row r="111">
      <c r="A111" s="1" t="n">
        <v>51</v>
      </c>
      <c r="B111" s="11" t="n">
        <v>41025</v>
      </c>
      <c r="C111" t="inlineStr">
        <is>
          <t>fbt</t>
        </is>
      </c>
      <c r="D111" t="inlineStr">
        <is>
          <t>Added Price_BOM_VL_VLS_Baseplates_27 to support unique base for 8012</t>
        </is>
      </c>
    </row>
    <row r="112" ht="12.75" customHeight="1">
      <c r="A112" s="1" t="n">
        <v>52</v>
      </c>
      <c r="B112" s="11" t="n">
        <v>41045</v>
      </c>
      <c r="C112" t="inlineStr">
        <is>
          <t>fbt</t>
        </is>
      </c>
      <c r="D112" s="6" t="inlineStr">
        <is>
          <t>Added bom 96893932 to Price_BOM_VL_VLS_Case_49 and saved as xlsx</t>
        </is>
      </c>
    </row>
    <row r="113" ht="12.75" customHeight="1">
      <c r="A113" s="1" t="n">
        <v>53</v>
      </c>
      <c r="B113" s="11" t="n">
        <v>41081</v>
      </c>
      <c r="C113" t="inlineStr">
        <is>
          <t>fbt</t>
        </is>
      </c>
      <c r="D113" t="inlineStr">
        <is>
          <t>Removed 6095 from Price_BOM_VL_VLS_Baseplates_23 and put it on _24</t>
        </is>
      </c>
    </row>
    <row r="114">
      <c r="A114" s="1" t="n">
        <v>54</v>
      </c>
      <c r="B114" s="11" t="n">
        <v>41143</v>
      </c>
      <c r="C114" t="inlineStr">
        <is>
          <t>JLK</t>
        </is>
      </c>
      <c r="D114" t="inlineStr">
        <is>
          <t>Added rules for both Full Data and Quick Price exports.</t>
        </is>
      </c>
    </row>
    <row r="115">
      <c r="A115" s="1" t="n">
        <v>55</v>
      </c>
      <c r="B115" s="11" t="n">
        <v>41157</v>
      </c>
      <c r="C115" t="inlineStr">
        <is>
          <t>fbt</t>
        </is>
      </c>
      <c r="D115" t="inlineStr">
        <is>
          <t>Adding P2TC stuff</t>
        </is>
      </c>
    </row>
    <row r="116">
      <c r="A116" s="1" t="n">
        <v>55</v>
      </c>
      <c r="B116" s="11" t="n">
        <v>41319</v>
      </c>
      <c r="C116" t="inlineStr">
        <is>
          <t>fbt</t>
        </is>
      </c>
      <c r="D116" t="inlineStr">
        <is>
          <t xml:space="preserve">Changed leadtime on VL &amp; VLS wet ends except X5, X6 X7 to 15 days </t>
        </is>
      </c>
    </row>
    <row r="117">
      <c r="A117" s="1" t="n">
        <v>55</v>
      </c>
      <c r="B117" s="11" t="n">
        <v>41333</v>
      </c>
      <c r="C117" t="inlineStr">
        <is>
          <t>fbt</t>
        </is>
      </c>
      <c r="D117" t="inlineStr">
        <is>
          <t>Fixing some P2TC issues</t>
        </is>
      </c>
    </row>
    <row r="118">
      <c r="A118" s="1" t="n">
        <v>55</v>
      </c>
      <c r="B118" s="11" t="n">
        <v>41340</v>
      </c>
      <c r="C118" t="inlineStr">
        <is>
          <t>fbt</t>
        </is>
      </c>
      <c r="D118" t="inlineStr">
        <is>
          <t>Changed leadtime on B22 impellers to 56 days, Issue 23405</t>
        </is>
      </c>
    </row>
    <row r="119">
      <c r="A119" s="1" t="n">
        <v>55</v>
      </c>
      <c r="B119" s="11" t="n">
        <v>41340</v>
      </c>
      <c r="C119" t="inlineStr">
        <is>
          <t>fbt</t>
        </is>
      </c>
      <c r="D119" t="inlineStr">
        <is>
          <t>Changed leadtime on P2TC inserts to 42 days, email MCH</t>
        </is>
      </c>
    </row>
    <row r="120">
      <c r="A120" s="1" t="n">
        <v>56</v>
      </c>
      <c r="B120" s="11" t="n">
        <v>41376</v>
      </c>
      <c r="C120" t="inlineStr">
        <is>
          <t>fbt</t>
        </is>
      </c>
      <c r="D120" t="inlineStr">
        <is>
          <t>More P2TC fixes</t>
        </is>
      </c>
    </row>
    <row r="121">
      <c r="A121" s="1" t="n">
        <v>57</v>
      </c>
      <c r="B121" s="11" t="n">
        <v>41415</v>
      </c>
      <c r="C121" t="inlineStr">
        <is>
          <t>fbt</t>
        </is>
      </c>
      <c r="D121" t="inlineStr">
        <is>
          <t>More P2TC fixes</t>
        </is>
      </c>
    </row>
    <row r="122">
      <c r="A122" s="1" t="n">
        <v>58</v>
      </c>
      <c r="B122" s="11" t="n">
        <v>41421</v>
      </c>
      <c r="C122" t="inlineStr">
        <is>
          <t>fbt</t>
        </is>
      </c>
      <c r="D122" t="inlineStr">
        <is>
          <t>More P2TC fixes</t>
        </is>
      </c>
    </row>
    <row r="123">
      <c r="A123" s="1" t="n">
        <v>59</v>
      </c>
      <c r="B123" s="11" t="n">
        <v>41474</v>
      </c>
      <c r="C123" t="inlineStr">
        <is>
          <t>fbt</t>
        </is>
      </c>
      <c r="D123" t="inlineStr">
        <is>
          <t>Added Price_BOM_VL_VLS_Hardware_212 back in as a different instance</t>
        </is>
      </c>
    </row>
    <row r="124">
      <c r="A124" s="1" t="n">
        <v>59</v>
      </c>
      <c r="B124" s="11" t="n">
        <v>41523</v>
      </c>
      <c r="C124" t="inlineStr">
        <is>
          <t>fbt</t>
        </is>
      </c>
      <c r="D124" t="inlineStr">
        <is>
          <t>Added boms 98548468 &amp; 98547929</t>
        </is>
      </c>
    </row>
    <row r="125">
      <c r="A125" s="1" t="n">
        <v>60</v>
      </c>
      <c r="B125" s="11" t="n">
        <v>41527</v>
      </c>
      <c r="C125" t="inlineStr">
        <is>
          <t>JLK</t>
        </is>
      </c>
      <c r="D125" t="inlineStr">
        <is>
          <t>Added rules for both Full Data and Quick Price exports for tc motors</t>
        </is>
      </c>
    </row>
    <row r="126">
      <c r="A126" s="1" t="n">
        <v>60</v>
      </c>
      <c r="B126" s="11" t="n">
        <v>41527</v>
      </c>
      <c r="C126" s="6" t="inlineStr">
        <is>
          <t>fbt</t>
        </is>
      </c>
      <c r="D126" s="6" t="inlineStr">
        <is>
          <t>Changed boms on Price_BOM_VL_VLS_Hardware_151 &amp; 222</t>
        </is>
      </c>
    </row>
    <row r="127">
      <c r="A127" s="1" t="n">
        <v>61</v>
      </c>
      <c r="B127" s="11" t="n">
        <v>42011</v>
      </c>
      <c r="C127" s="6" t="inlineStr">
        <is>
          <t>fbt</t>
        </is>
      </c>
      <c r="D127" s="6" t="inlineStr">
        <is>
          <t>Added 8015 X6 VLS and changed all VLS RTF inserts to 84 days and RFQ</t>
        </is>
      </c>
    </row>
    <row r="128">
      <c r="A128" s="1" t="n">
        <v>62</v>
      </c>
      <c r="B128" s="11" t="n">
        <v>42012</v>
      </c>
      <c r="C128" s="6" t="inlineStr">
        <is>
          <t>jgg</t>
        </is>
      </c>
      <c r="D128" s="6" t="inlineStr">
        <is>
          <t>added bracket bom for 4015 250#</t>
        </is>
      </c>
    </row>
    <row r="129">
      <c r="A129" s="1" t="n">
        <v>63</v>
      </c>
      <c r="B129" s="11" t="n">
        <v>42233</v>
      </c>
      <c r="C129" s="6" t="inlineStr">
        <is>
          <t>fbt</t>
        </is>
      </c>
      <c r="D129" s="6" t="inlineStr">
        <is>
          <t>Cleaned up imp boms, B22 lead time update</t>
        </is>
      </c>
    </row>
    <row r="130">
      <c r="A130" s="1" t="n">
        <v>64</v>
      </c>
      <c r="B130" s="11" t="n">
        <v>42235</v>
      </c>
      <c r="C130" s="6" t="inlineStr">
        <is>
          <t>fbt</t>
        </is>
      </c>
      <c r="D130" s="6" t="inlineStr">
        <is>
          <t>price update</t>
        </is>
      </c>
    </row>
    <row r="131">
      <c r="A131" s="1" t="n">
        <v>65</v>
      </c>
      <c r="B131" s="11" t="n">
        <v>42356</v>
      </c>
      <c r="C131" s="6" t="inlineStr">
        <is>
          <t>jgg</t>
        </is>
      </c>
      <c r="D131" s="73" t="inlineStr">
        <is>
          <t>update all flange support phantoms - had been "make" kits.</t>
        </is>
      </c>
    </row>
    <row r="132">
      <c r="D132" s="73" t="inlineStr">
        <is>
          <t>rows 34 - 41 are new additions for (4) 15" wheel models-note the new price IDs</t>
        </is>
      </c>
    </row>
    <row r="133">
      <c r="A133" s="1" t="n">
        <v>65</v>
      </c>
      <c r="B133" s="11" t="n">
        <v>42432</v>
      </c>
      <c r="C133" t="inlineStr">
        <is>
          <t>fbt</t>
        </is>
      </c>
      <c r="D133" t="inlineStr">
        <is>
          <t>Added bom to Price_BOM_VL_VLS_Hardware_145</t>
        </is>
      </c>
    </row>
    <row r="134">
      <c r="A134" s="1" t="n">
        <v>66</v>
      </c>
      <c r="B134" s="11" t="n">
        <v>42594</v>
      </c>
      <c r="C134" t="inlineStr">
        <is>
          <t>JAG</t>
        </is>
      </c>
      <c r="D134" s="78" t="inlineStr">
        <is>
          <t>Replaced Part Number in Cells L69, L70, L71: was 98183502, now is 98183501, related to ECM 1188592.  Shafts were too short.  Change affects X3, 213/215TC - JAG 8/5/16</t>
        </is>
      </c>
    </row>
    <row r="135">
      <c r="A135" s="1" t="n">
        <v>67</v>
      </c>
      <c r="B135" s="11" t="n">
        <v>42629</v>
      </c>
      <c r="C135" t="inlineStr">
        <is>
          <t>IQ</t>
        </is>
      </c>
      <c r="D135" s="45" t="inlineStr">
        <is>
          <t>Options removed due to InLine Database Clear out</t>
        </is>
      </c>
    </row>
    <row r="136">
      <c r="A136" s="1" t="n">
        <v>68</v>
      </c>
      <c r="B136" s="11" t="n">
        <v>42662</v>
      </c>
      <c r="C136" t="inlineStr">
        <is>
          <t>fbt</t>
        </is>
      </c>
      <c r="D136" s="6" t="inlineStr">
        <is>
          <t>Added case coating boms to 8012 VLS XA and gernal insert coating instance</t>
        </is>
      </c>
    </row>
    <row r="137">
      <c r="A137" s="1" t="n">
        <v>69</v>
      </c>
      <c r="B137" s="11" t="n">
        <v>42669</v>
      </c>
      <c r="C137" s="6" t="inlineStr">
        <is>
          <t>fbt</t>
        </is>
      </c>
      <c r="D137" s="6" t="inlineStr">
        <is>
          <t>Added missing case and inserts, also changed Class 80 DI to Class 65</t>
        </is>
      </c>
    </row>
    <row r="138">
      <c r="A138" s="1" t="n">
        <v>70</v>
      </c>
      <c r="B138" s="11" t="n">
        <v>42718</v>
      </c>
      <c r="C138" s="6" t="inlineStr">
        <is>
          <t>fbt</t>
        </is>
      </c>
      <c r="D138" s="6" t="inlineStr">
        <is>
          <t>Added inserts for 1012 with DI case</t>
        </is>
      </c>
    </row>
    <row r="139">
      <c r="A139" s="1" t="n">
        <v>71</v>
      </c>
      <c r="B139" s="11" t="n">
        <v>42741</v>
      </c>
      <c r="C139" s="6" t="inlineStr">
        <is>
          <t>fbt</t>
        </is>
      </c>
      <c r="D139" s="6" t="inlineStr">
        <is>
          <t>Added motor types to sleeves</t>
        </is>
      </c>
    </row>
    <row r="140">
      <c r="A140" s="1" t="n">
        <v>72</v>
      </c>
      <c r="B140" s="11" t="n">
        <v>42746</v>
      </c>
      <c r="C140" s="6" t="inlineStr">
        <is>
          <t>fbt</t>
        </is>
      </c>
      <c r="D140" s="6" t="inlineStr">
        <is>
          <t>Disabled import of MotorType for Insert (not used in selection)</t>
        </is>
      </c>
    </row>
    <row r="141">
      <c r="A141" s="1" t="n">
        <v>73</v>
      </c>
      <c r="B141" s="11" t="n">
        <v>42746</v>
      </c>
      <c r="C141" s="6" t="inlineStr">
        <is>
          <t>fbt</t>
        </is>
      </c>
      <c r="D141" s="6" t="inlineStr">
        <is>
          <t>Added 444TCZ frame to X5 6015 CCP Insert &amp; HW</t>
        </is>
      </c>
    </row>
    <row r="142">
      <c r="A142" s="1" t="n">
        <v>74</v>
      </c>
      <c r="B142" s="11" t="n">
        <v>42753</v>
      </c>
      <c r="C142" s="6" t="inlineStr">
        <is>
          <t>fbt</t>
        </is>
      </c>
      <c r="D142" t="inlineStr">
        <is>
          <t>Price_BOM_VL_VLS_Insert_615 - 621 (8015 VLS X5) &amp; added pricing</t>
        </is>
      </c>
    </row>
    <row r="143">
      <c r="A143" s="1" t="n">
        <v>75</v>
      </c>
      <c r="B143" s="11" t="n">
        <v>42753</v>
      </c>
      <c r="C143" s="6" t="inlineStr">
        <is>
          <t>fbt</t>
        </is>
      </c>
      <c r="D143" t="inlineStr">
        <is>
          <t>Added inserts &amp; hardware for JP motors and 250#</t>
        </is>
      </c>
    </row>
    <row r="144">
      <c r="A144" s="1" t="n">
        <v>76</v>
      </c>
      <c r="B144" s="11" t="n">
        <v>42803</v>
      </c>
      <c r="C144" s="6" t="inlineStr">
        <is>
          <t>rkn</t>
        </is>
      </c>
      <c r="D144" s="6" t="inlineStr">
        <is>
          <t>Changed Hardware BOM :5015-7_VL:6015-7_VL:8015-7_VL: X5 from RTF to 98544148</t>
        </is>
      </c>
    </row>
    <row r="145">
      <c r="A145" s="1" t="n">
        <v>77</v>
      </c>
      <c r="B145" s="11" t="n">
        <v>42880</v>
      </c>
      <c r="C145" s="6" t="inlineStr">
        <is>
          <t>jag</t>
        </is>
      </c>
      <c r="D145" s="6" t="inlineStr">
        <is>
          <t>added lines Insert 850, 851 for inserts and cases 486,487 VL/VLS</t>
        </is>
      </c>
    </row>
    <row r="146">
      <c r="A146" s="1" t="n">
        <v>78</v>
      </c>
      <c r="B146" s="11" t="n">
        <v>43174</v>
      </c>
      <c r="C146" s="6" t="inlineStr">
        <is>
          <t>sd</t>
        </is>
      </c>
      <c r="D146" s="6" t="inlineStr">
        <is>
          <t>Issue ID: 25205 - Updated wear ring BOM from 98670139 to 96865702</t>
        </is>
      </c>
    </row>
    <row r="147">
      <c r="A147" s="1" t="n">
        <v>79</v>
      </c>
      <c r="B147" s="11" t="n">
        <v>43213</v>
      </c>
      <c r="C147" s="6" t="inlineStr">
        <is>
          <t>ach</t>
        </is>
      </c>
      <c r="D147" s="6" t="inlineStr">
        <is>
          <t>Per Adam, updated the following Case BOM filters to 14 wk Leadtime (LT031): VLS, Ductile Iron, Standard Coating.</t>
        </is>
      </c>
    </row>
    <row r="148">
      <c r="A148" s="1" t="n">
        <v>80</v>
      </c>
      <c r="B148" s="11" t="n">
        <v>43336</v>
      </c>
      <c r="C148" s="6" t="inlineStr">
        <is>
          <t>ach</t>
        </is>
      </c>
      <c r="D148" s="6" t="inlineStr">
        <is>
          <t>Per Adam, updated Price_BOM_VL_VLS_Case_486 &amp; 487 Price ID from A300157 to A300043 to remove $7,579 adder.</t>
        </is>
      </c>
    </row>
    <row r="149">
      <c r="A149" s="1" t="n">
        <v>81</v>
      </c>
      <c r="B149" s="11" t="n">
        <v>43634</v>
      </c>
      <c r="C149" s="6" t="inlineStr">
        <is>
          <t>grd</t>
        </is>
      </c>
      <c r="D149" s="6" t="inlineStr">
        <is>
          <t xml:space="preserve">per issue 25726 added hardware for VL 2070-5, 2570-9,3070-7 grade 5 254JMZ,256JMZ </t>
        </is>
      </c>
    </row>
    <row r="150">
      <c r="A150" s="1" t="n">
        <v>82</v>
      </c>
      <c r="B150" s="11" t="n">
        <v>43644</v>
      </c>
      <c r="C150" s="91" t="inlineStr">
        <is>
          <t>TRH</t>
        </is>
      </c>
      <c r="D150" s="6" t="inlineStr">
        <is>
          <t>Added Insert# 96759589, VLS 1012-3 324TC-405TC, to Insert tab.</t>
        </is>
      </c>
    </row>
    <row r="151">
      <c r="A151" s="1" t="n">
        <v>83</v>
      </c>
      <c r="B151" s="11" t="n">
        <v>43703</v>
      </c>
      <c r="C151" s="91" t="inlineStr">
        <is>
          <t>TRH</t>
        </is>
      </c>
      <c r="D151" s="6" t="inlineStr">
        <is>
          <t>Added Vesconite Wear Rings.</t>
        </is>
      </c>
    </row>
    <row r="152">
      <c r="A152" s="1" t="n">
        <v>84</v>
      </c>
      <c r="B152" s="11" t="n">
        <v>43717</v>
      </c>
      <c r="C152" s="6" t="inlineStr">
        <is>
          <t>JJR</t>
        </is>
      </c>
      <c r="D152" s="6" t="inlineStr">
        <is>
          <t>Updated 6015-7 Case 125# lead time to LT296</t>
        </is>
      </c>
    </row>
    <row r="153">
      <c r="A153" s="1" t="n">
        <v>85</v>
      </c>
      <c r="B153" s="11" t="n">
        <v>43759</v>
      </c>
      <c r="C153" s="6" t="inlineStr">
        <is>
          <t>JJR</t>
        </is>
      </c>
      <c r="D153" s="6" t="inlineStr">
        <is>
          <t>Revised Motor frame sizes by adding 364TMZ to instance Price_BOM_VL_VLS_Hardware_066 upon confirmering with Robert that it is the same as 364JM which is listed.</t>
        </is>
      </c>
    </row>
    <row r="154" ht="92.45" customHeight="1">
      <c r="A154" s="97" t="inlineStr">
        <is>
          <t>DOE    86a</t>
        </is>
      </c>
      <c r="B154" s="11" t="n">
        <v>43839</v>
      </c>
      <c r="C154" s="6" t="inlineStr">
        <is>
          <t>JAG</t>
        </is>
      </c>
      <c r="D154" s="78" t="inlineStr">
        <is>
          <t xml:space="preserve">a.	4012-7  4012-9
b.	4095-7  4095-9
c.	5012-A  5012-C             5012-9 will not use new volute 
d.	5095-7  5095-A             5095-9 will not use new volute
e.	3012-3  3012-5
f.	4015-7  4015-9
g.	2095-1  2095-A             2095-5 &amp; 2095-9 will not use new volute  </t>
        </is>
      </c>
    </row>
    <row r="155">
      <c r="A155" s="80" t="inlineStr">
        <is>
          <t>86b</t>
        </is>
      </c>
      <c r="B155" s="11" t="n">
        <v>43843</v>
      </c>
      <c r="C155" s="6" t="inlineStr">
        <is>
          <t>JAG</t>
        </is>
      </c>
      <c r="D155" s="6" t="inlineStr">
        <is>
          <t xml:space="preserve">Updated with new Case phantom bills for 2095-A, 5012-C, &amp; 5095-A </t>
        </is>
      </c>
    </row>
    <row r="156">
      <c r="A156" s="80" t="inlineStr">
        <is>
          <t>86C</t>
        </is>
      </c>
      <c r="B156" s="11" t="n">
        <v>43843</v>
      </c>
      <c r="C156" s="6" t="inlineStr">
        <is>
          <t>JAG</t>
        </is>
      </c>
      <c r="D156" s="6" t="inlineStr">
        <is>
          <t>Added Stainless 304 impeller bills for all models</t>
        </is>
      </c>
    </row>
    <row r="157">
      <c r="A157" s="1" t="n">
        <v>87</v>
      </c>
      <c r="B157" s="11" t="n">
        <v>43850</v>
      </c>
      <c r="C157" s="6" t="inlineStr">
        <is>
          <t>JAG</t>
        </is>
      </c>
      <c r="D157" s="6" t="inlineStr">
        <is>
          <t>Replaced Case bills w/new for all 7 DOE new models. (Orange cells)</t>
        </is>
      </c>
    </row>
    <row r="158">
      <c r="A158" s="1" t="n">
        <v>88</v>
      </c>
      <c r="B158" s="11" t="n">
        <v>43850</v>
      </c>
      <c r="C158" s="6" t="inlineStr">
        <is>
          <t>JAG</t>
        </is>
      </c>
      <c r="D158" s="6" t="inlineStr">
        <is>
          <t>missed one 4012 case update on rev 87</t>
        </is>
      </c>
    </row>
    <row r="159">
      <c r="A159" s="1" t="n">
        <v>89</v>
      </c>
      <c r="B159" s="11" t="n">
        <v>43852</v>
      </c>
      <c r="C159" s="6" t="inlineStr">
        <is>
          <t>JAG</t>
        </is>
      </c>
      <c r="D159" s="6" t="inlineStr">
        <is>
          <t>added back in the pervious models removed on rev87</t>
        </is>
      </c>
    </row>
    <row r="160">
      <c r="A160" s="1" t="n">
        <v>90</v>
      </c>
      <c r="B160" s="11" t="n">
        <v>43858</v>
      </c>
      <c r="C160" s="6" t="inlineStr">
        <is>
          <t>ACH</t>
        </is>
      </c>
      <c r="D160" s="6" t="inlineStr">
        <is>
          <t>On Impeller tab, adjusted lead times on all SS impellers, with part numbers, to LT027 (0 days) per Adam.</t>
        </is>
      </c>
    </row>
    <row r="161">
      <c r="A161" s="1" t="n">
        <v>91</v>
      </c>
      <c r="B161" s="119" t="n">
        <v>43859</v>
      </c>
      <c r="C161" s="6" t="inlineStr">
        <is>
          <t>ACH</t>
        </is>
      </c>
      <c r="D161" s="6" t="inlineStr">
        <is>
          <t>On Impeller tab, created new SS imp Price IDs unused by B21 &amp; corrected duplicate IDs in Column C.</t>
        </is>
      </c>
    </row>
    <row r="162">
      <c r="A162" s="1" t="n">
        <v>92</v>
      </c>
      <c r="B162" s="11" t="n">
        <v>43859</v>
      </c>
      <c r="C162" s="6" t="inlineStr">
        <is>
          <t>ACH</t>
        </is>
      </c>
      <c r="D162" s="6" t="inlineStr">
        <is>
          <t>On Case tab, corrected duplicate IDs in Column C.</t>
        </is>
      </c>
    </row>
    <row r="163">
      <c r="A163" s="1" t="n">
        <v>93</v>
      </c>
      <c r="B163" s="11" t="n">
        <v>43859</v>
      </c>
      <c r="C163" s="6" t="inlineStr">
        <is>
          <t>ACH</t>
        </is>
      </c>
      <c r="D163" s="6" t="inlineStr">
        <is>
          <t>On Insert tab for Price_BOM_VL_VLS_Insert_850, corrected SealType from :MechSealType21S:MechSealType1Unbal:MechSealType2B: per JAG.</t>
        </is>
      </c>
    </row>
    <row r="164">
      <c r="A164" s="1" t="n">
        <v>94</v>
      </c>
      <c r="B164" s="11" t="n">
        <v>43859</v>
      </c>
      <c r="C164" s="6" t="inlineStr">
        <is>
          <t>ACH</t>
        </is>
      </c>
      <c r="D164" s="6" t="inlineStr">
        <is>
          <t>On Insert tab for Price_BOM_VL_VLS_Insert_479 - 492, corrected Option ID from Opt_Insert.</t>
        </is>
      </c>
    </row>
    <row r="165">
      <c r="A165" s="1" t="n">
        <v>95</v>
      </c>
      <c r="B165" s="11" t="n">
        <v>43860</v>
      </c>
      <c r="C165" s="6" t="inlineStr">
        <is>
          <t>ACH</t>
        </is>
      </c>
      <c r="D165" s="6" t="inlineStr">
        <is>
          <t>On Impeller tab, resolved a missed duplicate ID in Column C.</t>
        </is>
      </c>
    </row>
    <row r="166">
      <c r="A166" s="1" t="n">
        <v>96</v>
      </c>
      <c r="B166" s="11" t="n">
        <v>43866</v>
      </c>
      <c r="C166" s="6" t="inlineStr">
        <is>
          <t>ACH</t>
        </is>
      </c>
      <c r="D166" s="6" t="inlineStr">
        <is>
          <t>Adjusted all Price Class ID, PriceID, &amp; LeadtimeID to "pointer" attribute type.</t>
        </is>
      </c>
    </row>
    <row r="167">
      <c r="A167" s="1" t="n"/>
      <c r="D167" s="6" t="inlineStr">
        <is>
          <t>On WetEnd tab, adjusted all 15" models to 6 week lead times. Affected models were:</t>
        </is>
      </c>
      <c r="E167" s="6" t="n"/>
      <c r="F167" s="6" t="n"/>
    </row>
    <row r="168">
      <c r="D168" t="inlineStr">
        <is>
          <t>4015-7 VL; XA</t>
        </is>
      </c>
      <c r="E168" s="6" t="n"/>
      <c r="F168" s="6" t="n"/>
    </row>
    <row r="169">
      <c r="D169" t="inlineStr">
        <is>
          <t>5015-7 VL; XA</t>
        </is>
      </c>
      <c r="E169" s="6" t="n"/>
      <c r="F169" s="6" t="n"/>
    </row>
    <row r="170">
      <c r="D170" t="inlineStr">
        <is>
          <t>5015-7 VL; X5</t>
        </is>
      </c>
      <c r="E170" s="6" t="n"/>
      <c r="F170" s="6" t="n"/>
    </row>
    <row r="171">
      <c r="D171" t="inlineStr">
        <is>
          <t>6015-7 VL; X5</t>
        </is>
      </c>
      <c r="E171" s="6" t="n"/>
      <c r="F171" s="6" t="n"/>
    </row>
    <row r="172">
      <c r="D172" t="inlineStr">
        <is>
          <t>8015-7 VL; X5</t>
        </is>
      </c>
    </row>
    <row r="173">
      <c r="D173" t="inlineStr">
        <is>
          <t>4015-9 VL; XA</t>
        </is>
      </c>
    </row>
    <row r="174">
      <c r="D174" s="6" t="inlineStr">
        <is>
          <t>On Case tab, Ductile iron 15" models' Lead Times were adjusted to the following per Adam:</t>
        </is>
      </c>
    </row>
    <row r="175">
      <c r="D175" s="6" t="inlineStr">
        <is>
          <t>125# ANSI Flange - 0 week LT for all except for Coating_Special, which should be RTF. (2 week Adder Lead Time already on any Coating Options)</t>
        </is>
      </c>
    </row>
    <row r="176">
      <c r="D176" s="6" t="inlineStr">
        <is>
          <t>250# ANSI Flange - 14 week LT for all except for Coating_Special, which should be RTF. (2 week Adder Lead Time already on any Coating Options)</t>
        </is>
      </c>
    </row>
    <row r="177">
      <c r="A177" t="n">
        <v>97</v>
      </c>
      <c r="B177" s="11" t="n">
        <v>43868</v>
      </c>
      <c r="C177" s="6" t="inlineStr">
        <is>
          <t>ACH</t>
        </is>
      </c>
      <c r="D177" s="6" t="inlineStr">
        <is>
          <t>Undo all Price Class ID, PriceID, &amp; LeadtimeID back to "pointer-merge" attribute type</t>
        </is>
      </c>
    </row>
    <row r="178" ht="52.9" customHeight="1">
      <c r="A178" t="n">
        <v>98</v>
      </c>
      <c r="B178" s="11" t="n">
        <v>43894</v>
      </c>
      <c r="C178" s="6" t="inlineStr">
        <is>
          <t>ACH</t>
        </is>
      </c>
      <c r="D178" s="78" t="inlineStr">
        <is>
          <t>On Impeller tab, corrected CapScrewandWasher &amp; ImpellerKey to match Lbom PSD based on ImpBOM:
Price_BOM_VL_VLS_Imp_810
Price_BOM_VL_VLS_Imp_813
Price_BOM_VL_VLS_Imp_865</t>
        </is>
      </c>
    </row>
    <row r="179">
      <c r="A179" t="n">
        <v>99</v>
      </c>
      <c r="B179" s="11" t="n">
        <v>43894</v>
      </c>
      <c r="C179" s="6" t="inlineStr">
        <is>
          <t>ACH</t>
        </is>
      </c>
      <c r="D179" s="6" t="inlineStr">
        <is>
          <t>Price_BOM_VL_VLS_Imp_865 CapScrewandWasher corrected to Anodized Steel</t>
        </is>
      </c>
    </row>
    <row r="180">
      <c r="A180" t="n">
        <v>100</v>
      </c>
      <c r="B180" s="11" t="n">
        <v>43957</v>
      </c>
      <c r="C180" t="inlineStr">
        <is>
          <t>ACH</t>
        </is>
      </c>
      <c r="D180" t="inlineStr">
        <is>
          <t xml:space="preserve">Removed Cast Iron Impellers per Shaji &amp; Adam. </t>
        </is>
      </c>
    </row>
    <row r="181">
      <c r="A181" t="n">
        <v>101</v>
      </c>
      <c r="B181" s="11" t="n">
        <v>43994</v>
      </c>
      <c r="C181" s="6" t="inlineStr">
        <is>
          <t>ACH</t>
        </is>
      </c>
      <c r="D181" s="6" t="inlineStr">
        <is>
          <t>Updated Price_BOM_VL_VLS_Sleeves_1 SealType from "all" to "MechSealType21".</t>
        </is>
      </c>
    </row>
    <row r="182">
      <c r="A182" t="n">
        <v>102</v>
      </c>
      <c r="B182" s="11" t="n">
        <v>44158</v>
      </c>
      <c r="C182" s="6" t="inlineStr">
        <is>
          <t>ACH</t>
        </is>
      </c>
      <c r="D182" s="6" t="inlineStr">
        <is>
          <t>Modified Lead Times on tabs: WetEnd &amp; Insert</t>
        </is>
      </c>
    </row>
    <row r="183">
      <c r="A183" t="n">
        <v>103</v>
      </c>
      <c r="B183" s="11" t="n">
        <v>44656</v>
      </c>
      <c r="C183" t="inlineStr">
        <is>
          <t>ACH</t>
        </is>
      </c>
      <c r="D183" s="6" t="inlineStr">
        <is>
          <t>Modified Lead Times on WetEnd tab per Shaji.</t>
        </is>
      </c>
    </row>
    <row r="184">
      <c r="A184" t="n">
        <v>104</v>
      </c>
      <c r="B184" s="11" t="n">
        <v>44739</v>
      </c>
      <c r="C184" s="6" t="inlineStr">
        <is>
          <t>ACH</t>
        </is>
      </c>
      <c r="D184" s="6" t="inlineStr">
        <is>
          <t>Modified Lead Times on tabs: WetEnd &amp; Case</t>
        </is>
      </c>
    </row>
  </sheetData>
  <mergeCells count="4">
    <mergeCell ref="A1:D1"/>
    <mergeCell ref="A2:D2"/>
    <mergeCell ref="A3:D3"/>
    <mergeCell ref="A4:D4"/>
  </mergeCells>
  <pageMargins left="0.7479166666666667" right="0.7479166666666667" top="0.9840277777777777" bottom="0.9840277777777777" header="0.5118055555555555" footer="0.5118055555555555"/>
  <pageSetup orientation="portrait" firstPageNumber="0" horizontalDpi="300" verticalDpi="300"/>
  <tableParts count="1">
    <tablePart r:id="rId1"/>
  </tableParts>
</worksheet>
</file>

<file path=xl/worksheets/sheet10.xml><?xml version="1.0" encoding="utf-8"?>
<worksheet xmlns="http://schemas.openxmlformats.org/spreadsheetml/2006/main">
  <sheetPr codeName="Sheet11">
    <outlinePr summaryBelow="1" summaryRight="1"/>
    <pageSetUpPr/>
  </sheetPr>
  <dimension ref="A1:Z11"/>
  <sheetViews>
    <sheetView topLeftCell="H1" workbookViewId="0">
      <selection activeCell="P8" sqref="P8"/>
    </sheetView>
  </sheetViews>
  <sheetFormatPr baseColWidth="8" defaultRowHeight="13.15" outlineLevelRow="1"/>
  <cols>
    <col width="31.5703125" bestFit="1" customWidth="1" style="24" min="1" max="1"/>
    <col width="31.85546875" bestFit="1" customWidth="1" min="2" max="2"/>
    <col width="24" bestFit="1" customWidth="1" min="3" max="4"/>
    <col width="40.28515625" bestFit="1" customWidth="1" min="5" max="5"/>
    <col width="36.28515625" bestFit="1" customWidth="1" min="6" max="6"/>
    <col width="9" bestFit="1" customWidth="1" min="7" max="7"/>
    <col width="23.7109375" bestFit="1" customWidth="1" min="8" max="8"/>
    <col width="14.7109375" customWidth="1" min="9" max="9"/>
    <col width="9" bestFit="1" customWidth="1" min="10" max="10"/>
    <col width="10.140625" bestFit="1" customWidth="1" min="11" max="11"/>
    <col width="52.140625" customWidth="1" min="12" max="12"/>
    <col width="14.5703125" customWidth="1" min="13" max="13"/>
    <col width="18.28515625" customWidth="1" min="14" max="14"/>
    <col width="13.7109375" bestFit="1" customWidth="1" min="16" max="16"/>
  </cols>
  <sheetData>
    <row r="1" ht="13.9" customFormat="1" customHeight="1" s="18" thickBot="1">
      <c r="A1" s="15" t="inlineStr">
        <is>
          <t>Export Set-up</t>
        </is>
      </c>
      <c r="B1" s="48" t="inlineStr">
        <is>
          <t>\\usbrosql02\PacoExpressSuite_Published_CKB_Data\VL_VLS_Recirc.xml</t>
        </is>
      </c>
      <c r="C1" s="16" t="n"/>
      <c r="D1" s="16" t="n"/>
      <c r="E1" s="17" t="n"/>
      <c r="F1" s="17" t="n"/>
      <c r="G1" s="17" t="n"/>
      <c r="H1" s="17" t="n"/>
      <c r="I1" s="17" t="n"/>
      <c r="J1" s="17" t="n"/>
      <c r="K1" s="17" t="n"/>
      <c r="L1" s="17" t="n"/>
      <c r="M1" s="17" t="n"/>
      <c r="N1" s="17" t="n"/>
      <c r="O1" s="17" t="n"/>
      <c r="P1" s="17" t="n"/>
      <c r="Z1" s="18" t="inlineStr">
        <is>
          <t>PSD v1.1</t>
        </is>
      </c>
    </row>
    <row r="2" outlineLevel="1" ht="13.9" customHeight="1" thickTop="1">
      <c r="A2" s="19" t="inlineStr">
        <is>
          <t>Price_BOM_VL_VLS_RecircLines</t>
        </is>
      </c>
      <c r="B2" s="31" t="inlineStr">
        <is>
          <t>ID</t>
        </is>
      </c>
      <c r="C2" s="31" t="inlineStr">
        <is>
          <t>ProductLine</t>
        </is>
      </c>
      <c r="D2" s="31" t="n"/>
      <c r="E2" s="31" t="n"/>
      <c r="F2" s="31" t="inlineStr">
        <is>
          <t>RecircLineMaterial</t>
        </is>
      </c>
      <c r="G2" s="31">
        <f>IF($A$6="Full Data","BOM","")</f>
        <v/>
      </c>
      <c r="H2" s="31" t="n"/>
      <c r="I2" s="31" t="inlineStr">
        <is>
          <t>PriceID</t>
        </is>
      </c>
      <c r="J2" s="31" t="n"/>
      <c r="K2" s="31" t="n"/>
      <c r="L2" s="31" t="n"/>
      <c r="M2" s="31" t="n"/>
      <c r="N2" s="31" t="n"/>
      <c r="O2" s="31">
        <f>IF($A$6="Full Data","LeadtimeID","")</f>
        <v/>
      </c>
      <c r="P2" s="31" t="n"/>
    </row>
    <row r="3" outlineLevel="1">
      <c r="A3" s="19">
        <f>IF($A$6="Full Data", "PumpOptions", "BasicOptionsDynamicDesc")</f>
        <v/>
      </c>
      <c r="B3" s="31" t="inlineStr">
        <is>
          <t>PriceList</t>
        </is>
      </c>
      <c r="C3" s="31" t="n"/>
      <c r="D3" s="31" t="n"/>
      <c r="E3" s="31" t="inlineStr">
        <is>
          <t>ID</t>
        </is>
      </c>
      <c r="F3" s="31" t="n"/>
      <c r="G3" s="31" t="n"/>
      <c r="H3" s="31" t="n"/>
      <c r="I3" s="31" t="n"/>
      <c r="J3" s="31" t="n"/>
      <c r="K3" s="31" t="n"/>
      <c r="L3" s="31" t="n"/>
      <c r="M3" s="31" t="n"/>
      <c r="N3" s="31" t="n"/>
      <c r="O3" s="31" t="n"/>
      <c r="P3" s="31" t="n"/>
    </row>
    <row r="4" outlineLevel="1" customFormat="1" s="22">
      <c r="A4" s="20" t="inlineStr">
        <is>
          <t>[Attribute type]</t>
        </is>
      </c>
      <c r="B4" s="54" t="inlineStr">
        <is>
          <t>pointer-merge</t>
        </is>
      </c>
      <c r="C4" s="54" t="inlineStr">
        <is>
          <t>text</t>
        </is>
      </c>
      <c r="D4" s="54" t="n"/>
      <c r="E4" s="54" t="inlineStr">
        <is>
          <t>pointer-merge</t>
        </is>
      </c>
      <c r="F4" s="54" t="inlineStr">
        <is>
          <t>text</t>
        </is>
      </c>
      <c r="G4" s="54">
        <f>IF($A$6="Full Data","text","")</f>
        <v/>
      </c>
      <c r="H4" s="54" t="n"/>
      <c r="I4" s="54" t="inlineStr">
        <is>
          <t>pointer-merge</t>
        </is>
      </c>
      <c r="J4" s="54" t="n"/>
      <c r="K4" s="54" t="n"/>
      <c r="L4" s="54" t="n"/>
      <c r="M4" s="54" t="n"/>
      <c r="N4" s="54" t="n"/>
      <c r="O4" s="54" t="inlineStr">
        <is>
          <t>pointer-merge</t>
        </is>
      </c>
      <c r="P4" s="54" t="n"/>
      <c r="Q4" s="21" t="inlineStr">
        <is>
          <t>[END]</t>
        </is>
      </c>
    </row>
    <row r="5" outlineLevel="1" ht="13.9" customFormat="1" customHeight="1" s="18" thickBot="1">
      <c r="A5" s="23" t="inlineStr">
        <is>
          <t>[Attribute width]</t>
        </is>
      </c>
      <c r="B5" s="55" t="n"/>
      <c r="C5" s="55" t="n"/>
      <c r="D5" s="55" t="n"/>
      <c r="E5" s="55" t="n"/>
      <c r="F5" s="55" t="n"/>
      <c r="G5" s="55" t="n"/>
      <c r="H5" s="55" t="n"/>
      <c r="I5" s="55" t="n"/>
      <c r="J5" s="55" t="n"/>
      <c r="K5" s="55" t="n"/>
      <c r="L5" s="55" t="n"/>
      <c r="M5" s="55" t="n"/>
      <c r="N5" s="55" t="n"/>
      <c r="O5" s="55" t="n"/>
      <c r="P5" s="55" t="n"/>
    </row>
    <row r="6" ht="13.9" customHeight="1" thickTop="1">
      <c r="A6" s="24" t="inlineStr">
        <is>
          <t>Full Data</t>
        </is>
      </c>
      <c r="B6" s="7" t="inlineStr">
        <is>
          <t>ID</t>
        </is>
      </c>
      <c r="C6" s="7" t="inlineStr">
        <is>
          <t>Model</t>
        </is>
      </c>
      <c r="D6" s="7" t="inlineStr">
        <is>
          <t>Model</t>
        </is>
      </c>
      <c r="E6" s="7" t="inlineStr">
        <is>
          <t>OptionID</t>
        </is>
      </c>
      <c r="F6" s="7" t="inlineStr">
        <is>
          <t>Recirculation Lines</t>
        </is>
      </c>
      <c r="G6" s="7" t="inlineStr">
        <is>
          <t>BOM</t>
        </is>
      </c>
      <c r="H6" s="7" t="inlineStr">
        <is>
          <t>Description</t>
        </is>
      </c>
      <c r="I6" s="4" t="inlineStr">
        <is>
          <t>Price ID</t>
        </is>
      </c>
      <c r="J6" s="27" t="inlineStr">
        <is>
          <t>Price</t>
        </is>
      </c>
      <c r="K6" s="14" t="inlineStr">
        <is>
          <t>PriceType</t>
        </is>
      </c>
      <c r="L6" s="14" t="inlineStr">
        <is>
          <t>Price Description</t>
        </is>
      </c>
      <c r="M6" s="14" t="inlineStr">
        <is>
          <t>Price: Cost Formula</t>
        </is>
      </c>
      <c r="N6" s="14" t="inlineStr">
        <is>
          <t>Price Comment</t>
        </is>
      </c>
      <c r="O6" s="4" t="inlineStr">
        <is>
          <t>LeadtimeID</t>
        </is>
      </c>
      <c r="P6" s="14" t="inlineStr">
        <is>
          <t>2020 LT (Wks)</t>
        </is>
      </c>
    </row>
    <row r="7">
      <c r="A7" s="25" t="inlineStr">
        <is>
          <t>[START]</t>
        </is>
      </c>
      <c r="B7" s="6" t="inlineStr">
        <is>
          <t>Price_BOM_VL_VLS_RecircLines_1</t>
        </is>
      </c>
      <c r="C7" s="6" t="inlineStr">
        <is>
          <t>:VL:VLS:VLSE:VLC:VLSC:</t>
        </is>
      </c>
      <c r="D7" s="6" t="inlineStr">
        <is>
          <t>:VL:VLS:VLSE:VLC:VLSC:</t>
        </is>
      </c>
      <c r="E7" s="123" t="inlineStr">
        <is>
          <t>RecirculationLines_NylonTubing_BrassFittings</t>
        </is>
      </c>
      <c r="F7" s="6" t="inlineStr">
        <is>
          <t>Nylon Tubing with Brass Fittings</t>
        </is>
      </c>
      <c r="G7" s="6" t="n">
        <v>91847101</v>
      </c>
      <c r="I7" t="inlineStr">
        <is>
          <t>A300100</t>
        </is>
      </c>
      <c r="J7" s="9" t="n">
        <v>0</v>
      </c>
      <c r="K7" s="9" t="inlineStr">
        <is>
          <t>Display Blank</t>
        </is>
      </c>
      <c r="L7" s="9" t="inlineStr">
        <is>
          <t>Adder for Nylon Recirc Lines for Type VL/VLS</t>
        </is>
      </c>
      <c r="M7" s="26" t="inlineStr">
        <is>
          <t>A300100</t>
        </is>
      </c>
      <c r="N7" s="9" t="n"/>
      <c r="O7" t="inlineStr">
        <is>
          <t>LT027</t>
        </is>
      </c>
      <c r="P7" s="13" t="n">
        <v>0</v>
      </c>
    </row>
    <row r="8">
      <c r="B8" s="6" t="inlineStr">
        <is>
          <t>Price_BOM_VL_VLS_RecircLines_3</t>
        </is>
      </c>
      <c r="C8" s="6" t="inlineStr">
        <is>
          <t>:VL:VLS:VLSE:VLC:VLSC:</t>
        </is>
      </c>
      <c r="D8" s="6" t="inlineStr">
        <is>
          <t>:VL:VLS:VLSE:VLC:VLSC:</t>
        </is>
      </c>
      <c r="E8" s="123" t="inlineStr">
        <is>
          <t>RecirculationLines_CopperTubing_BrassFittings</t>
        </is>
      </c>
      <c r="F8" s="6" t="inlineStr">
        <is>
          <t>Copper Tubing with Brass Fittings</t>
        </is>
      </c>
      <c r="G8" s="6" t="n">
        <v>91866611</v>
      </c>
      <c r="I8" t="inlineStr">
        <is>
          <t>A300102</t>
        </is>
      </c>
      <c r="J8" s="9" t="n">
        <v>80</v>
      </c>
      <c r="K8" s="9" t="inlineStr">
        <is>
          <t>Priced</t>
        </is>
      </c>
      <c r="L8" s="9" t="inlineStr">
        <is>
          <t>Adder for Copper Recirc Lines for Type VL/VLS</t>
        </is>
      </c>
      <c r="M8" s="26" t="inlineStr">
        <is>
          <t>A300102</t>
        </is>
      </c>
      <c r="N8" s="9" t="n"/>
      <c r="O8" s="6" t="inlineStr">
        <is>
          <t>LT249</t>
        </is>
      </c>
      <c r="P8" s="13" t="n">
        <v>3</v>
      </c>
    </row>
    <row r="9">
      <c r="B9" s="6" t="inlineStr">
        <is>
          <t>Price_BOM_VL_VLS_RecircLines_4</t>
        </is>
      </c>
      <c r="C9" s="6" t="inlineStr">
        <is>
          <t>:VL:VLS:VLSE:VLC:VLSC:</t>
        </is>
      </c>
      <c r="D9" s="6" t="inlineStr">
        <is>
          <t>:VL:VLS:VLSE:VLC:VLSC:</t>
        </is>
      </c>
      <c r="E9" t="inlineStr">
        <is>
          <t>RecirculationLines_SSTubing_SSFittings</t>
        </is>
      </c>
      <c r="F9" s="6" t="inlineStr">
        <is>
          <t>Stainless Steel Tubing and Fittings</t>
        </is>
      </c>
      <c r="G9" s="13" t="n">
        <v>96772289</v>
      </c>
      <c r="H9" t="inlineStr">
        <is>
          <t>RECIRC B/M,VL,SS TUBE</t>
        </is>
      </c>
      <c r="I9" t="inlineStr">
        <is>
          <t>A300103</t>
        </is>
      </c>
      <c r="J9" s="9" t="n">
        <v>180</v>
      </c>
      <c r="K9" s="9" t="inlineStr">
        <is>
          <t>Priced</t>
        </is>
      </c>
      <c r="L9" s="9" t="inlineStr">
        <is>
          <t>Adder for SS Recirc Lines for Type VL/VLS</t>
        </is>
      </c>
      <c r="M9" s="26" t="inlineStr">
        <is>
          <t>A300103</t>
        </is>
      </c>
      <c r="N9" s="9" t="n"/>
      <c r="O9" s="6" t="inlineStr">
        <is>
          <t>LT249</t>
        </is>
      </c>
      <c r="P9" s="13" t="n">
        <v>3</v>
      </c>
    </row>
    <row r="10">
      <c r="B10" s="6" t="inlineStr">
        <is>
          <t>Price_BOM_VL_VLS_RecircLines_5</t>
        </is>
      </c>
      <c r="C10" s="6" t="inlineStr">
        <is>
          <t>:VL:VLS:VLSE:VLC:VLSC:</t>
        </is>
      </c>
      <c r="D10" s="6" t="inlineStr">
        <is>
          <t>:VL:VLS:VLSE:VLC:VLSC:</t>
        </is>
      </c>
      <c r="E10" t="inlineStr">
        <is>
          <t>RecirculationLines_Special</t>
        </is>
      </c>
      <c r="F10" s="6" t="inlineStr">
        <is>
          <t>Special/Other</t>
        </is>
      </c>
      <c r="G10" s="61" t="inlineStr">
        <is>
          <t>RTF</t>
        </is>
      </c>
      <c r="I10" t="inlineStr">
        <is>
          <t>A300104</t>
        </is>
      </c>
      <c r="J10" s="9" t="n">
        <v>0</v>
      </c>
      <c r="K10" s="9" t="inlineStr">
        <is>
          <t>RFQ</t>
        </is>
      </c>
      <c r="L10" s="9" t="inlineStr">
        <is>
          <t>Adder for Special Recirc Lines for Type VL/VLS</t>
        </is>
      </c>
      <c r="M10" s="26" t="inlineStr">
        <is>
          <t>RFQ</t>
        </is>
      </c>
      <c r="N10" s="9" t="n"/>
      <c r="O10" s="6" t="inlineStr">
        <is>
          <t>LT029</t>
        </is>
      </c>
      <c r="P10" s="13" t="n">
        <v>143</v>
      </c>
    </row>
    <row r="11">
      <c r="A11" s="25" t="inlineStr">
        <is>
          <t>[END]</t>
        </is>
      </c>
      <c r="G11" s="6" t="n"/>
    </row>
  </sheetData>
  <dataValidations count="3">
    <dataValidation sqref="P4 J4:N4 F4:H4 C4:D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O4 E4 I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5" right="0.75" top="1" bottom="1" header="0.5" footer="0.5"/>
  <pageSetup orientation="portrait" scale="115"/>
</worksheet>
</file>

<file path=xl/worksheets/sheet11.xml><?xml version="1.0" encoding="utf-8"?>
<worksheet xmlns="http://schemas.openxmlformats.org/spreadsheetml/2006/main">
  <sheetPr codeName="Sheet12">
    <outlinePr summaryBelow="1" summaryRight="1"/>
    <pageSetUpPr/>
  </sheetPr>
  <dimension ref="A1:C4"/>
  <sheetViews>
    <sheetView workbookViewId="0">
      <selection activeCell="E476" sqref="E476"/>
    </sheetView>
  </sheetViews>
  <sheetFormatPr baseColWidth="8" defaultRowHeight="13.15"/>
  <cols>
    <col width="33.42578125" bestFit="1" customWidth="1" min="1" max="1"/>
    <col width="12.28515625" bestFit="1" customWidth="1" min="2" max="2"/>
    <col width="10.5703125" bestFit="1" customWidth="1" min="3" max="3"/>
  </cols>
  <sheetData>
    <row r="1">
      <c r="A1" s="7" t="inlineStr">
        <is>
          <t xml:space="preserve">Coupling </t>
        </is>
      </c>
      <c r="B1" s="6" t="n"/>
      <c r="C1" s="6" t="n"/>
    </row>
    <row r="2">
      <c r="A2" t="inlineStr">
        <is>
          <t>Rigid, Axial Split Coupling (aluminum)</t>
        </is>
      </c>
      <c r="B2" s="6" t="inlineStr">
        <is>
          <t>standard VLS</t>
        </is>
      </c>
      <c r="C2" s="6" t="inlineStr">
        <is>
          <t>not VL</t>
        </is>
      </c>
    </row>
    <row r="3">
      <c r="B3" s="6" t="n"/>
      <c r="C3" s="6" t="n"/>
    </row>
    <row r="4">
      <c r="A4" t="inlineStr">
        <is>
          <t>Refer to Coupling Master</t>
        </is>
      </c>
    </row>
  </sheetData>
  <pageMargins left="0.75" right="0.75" top="1" bottom="1" header="0.5" footer="0.5"/>
  <pageSetup orientation="portrait"/>
</worksheet>
</file>

<file path=xl/worksheets/sheet12.xml><?xml version="1.0" encoding="utf-8"?>
<worksheet xmlns="http://schemas.openxmlformats.org/spreadsheetml/2006/main">
  <sheetPr codeName="Sheet13">
    <outlinePr summaryBelow="1" summaryRight="1"/>
    <pageSetUpPr/>
  </sheetPr>
  <dimension ref="A1:X71"/>
  <sheetViews>
    <sheetView topLeftCell="G1" workbookViewId="0">
      <selection activeCell="O10" sqref="O10"/>
    </sheetView>
  </sheetViews>
  <sheetFormatPr baseColWidth="8" defaultRowHeight="13.15" outlineLevelRow="1"/>
  <cols>
    <col width="31.140625" bestFit="1" customWidth="1" style="24" min="1" max="1"/>
    <col width="33.140625" customWidth="1" min="2" max="2"/>
    <col width="62.140625" customWidth="1" min="3" max="3"/>
    <col width="17.140625" customWidth="1" min="4" max="4"/>
    <col width="16" bestFit="1" customWidth="1" min="5" max="5"/>
    <col width="33.42578125" bestFit="1" customWidth="1" min="6" max="6"/>
    <col width="10" customWidth="1" min="7" max="7"/>
    <col width="10.28515625" customWidth="1" min="8" max="8"/>
    <col width="9" bestFit="1" customWidth="1" min="9" max="9"/>
    <col width="10.140625" bestFit="1" customWidth="1" min="10" max="10"/>
    <col width="52.140625" customWidth="1" min="11" max="11"/>
    <col width="14.5703125" customWidth="1" min="12" max="12"/>
    <col width="18.28515625" customWidth="1" min="13" max="13"/>
    <col width="15.85546875" bestFit="1" customWidth="1" min="15" max="15"/>
  </cols>
  <sheetData>
    <row r="1" ht="13.9" customFormat="1" customHeight="1" s="18" thickBot="1">
      <c r="A1" s="15" t="inlineStr">
        <is>
          <t>Export Set-up</t>
        </is>
      </c>
      <c r="B1" s="48" t="inlineStr">
        <is>
          <t>Z:\DOE PSD Exports\008_VL-VLSbom_Base_DOE.xml</t>
        </is>
      </c>
      <c r="C1" s="16" t="n"/>
      <c r="D1" s="17" t="n"/>
      <c r="E1" s="17" t="n"/>
      <c r="F1" s="17" t="n"/>
      <c r="G1" s="17" t="n"/>
      <c r="H1" s="17" t="n"/>
      <c r="I1" s="17" t="n"/>
      <c r="J1" s="17" t="n"/>
      <c r="K1" s="17" t="n"/>
      <c r="L1" s="17" t="n"/>
      <c r="M1" s="17" t="n"/>
      <c r="N1" s="17" t="n"/>
      <c r="O1" s="17" t="n"/>
      <c r="P1" s="17" t="n"/>
      <c r="X1" s="18" t="inlineStr">
        <is>
          <t>PSD v1.1</t>
        </is>
      </c>
    </row>
    <row r="2" outlineLevel="1" ht="13.9" customHeight="1" thickTop="1">
      <c r="A2" s="19" t="inlineStr">
        <is>
          <t>Price_BOM_VL_VLS_Baseplates</t>
        </is>
      </c>
      <c r="B2" s="31" t="inlineStr">
        <is>
          <t>ID</t>
        </is>
      </c>
      <c r="C2" s="31" t="inlineStr">
        <is>
          <t>Model</t>
        </is>
      </c>
      <c r="D2" s="31" t="n"/>
      <c r="E2" s="31" t="inlineStr">
        <is>
          <t>BaseType</t>
        </is>
      </c>
      <c r="F2" s="31" t="inlineStr">
        <is>
          <t>NozzleConfiguration</t>
        </is>
      </c>
      <c r="G2" s="31" t="inlineStr">
        <is>
          <t>BOM</t>
        </is>
      </c>
      <c r="H2" s="31" t="inlineStr">
        <is>
          <t>PriceID</t>
        </is>
      </c>
      <c r="I2" s="31" t="n"/>
      <c r="J2" s="31" t="n"/>
      <c r="K2" s="31" t="n"/>
      <c r="L2" s="31" t="n"/>
      <c r="M2" s="31" t="n"/>
      <c r="N2" s="31" t="inlineStr">
        <is>
          <t>LeadtimeID</t>
        </is>
      </c>
      <c r="O2" s="31" t="n"/>
      <c r="P2" s="31" t="inlineStr">
        <is>
          <t>Weight</t>
        </is>
      </c>
    </row>
    <row r="3" outlineLevel="1">
      <c r="A3" s="19" t="inlineStr">
        <is>
          <t>Baseplates</t>
        </is>
      </c>
      <c r="B3" s="31" t="inlineStr">
        <is>
          <t>PriceList</t>
        </is>
      </c>
      <c r="C3" s="31" t="n"/>
      <c r="D3" s="31" t="inlineStr">
        <is>
          <t>ID</t>
        </is>
      </c>
      <c r="E3" s="31" t="n"/>
      <c r="F3" s="31" t="n"/>
      <c r="G3" s="31" t="n"/>
      <c r="H3" s="31" t="n"/>
      <c r="I3" s="31" t="n"/>
      <c r="J3" s="31" t="n"/>
      <c r="K3" s="31" t="n"/>
      <c r="L3" s="31" t="n"/>
      <c r="M3" s="31" t="n"/>
      <c r="N3" s="31" t="n"/>
      <c r="O3" s="31" t="n"/>
      <c r="P3" s="31" t="n"/>
    </row>
    <row r="4" outlineLevel="1" customFormat="1" s="22">
      <c r="A4" s="20" t="inlineStr">
        <is>
          <t>[Attribute type]</t>
        </is>
      </c>
      <c r="B4" s="54" t="inlineStr">
        <is>
          <t>pointer-merge</t>
        </is>
      </c>
      <c r="C4" s="54" t="inlineStr">
        <is>
          <t>text</t>
        </is>
      </c>
      <c r="D4" s="54" t="inlineStr">
        <is>
          <t>pointer-merge</t>
        </is>
      </c>
      <c r="E4" s="54" t="inlineStr">
        <is>
          <t>text</t>
        </is>
      </c>
      <c r="F4" s="54" t="inlineStr">
        <is>
          <t>text</t>
        </is>
      </c>
      <c r="G4" s="54" t="inlineStr">
        <is>
          <t>text</t>
        </is>
      </c>
      <c r="H4" s="54" t="inlineStr">
        <is>
          <t>pointer-merge</t>
        </is>
      </c>
      <c r="I4" s="54" t="n"/>
      <c r="J4" s="54" t="n"/>
      <c r="K4" s="54" t="n"/>
      <c r="L4" s="54" t="n"/>
      <c r="M4" s="54" t="n"/>
      <c r="N4" s="54" t="inlineStr">
        <is>
          <t>pointer-merge</t>
        </is>
      </c>
      <c r="O4" s="54" t="n"/>
      <c r="P4" s="54" t="inlineStr">
        <is>
          <t>double</t>
        </is>
      </c>
      <c r="Q4" s="21" t="inlineStr">
        <is>
          <t>[END]</t>
        </is>
      </c>
    </row>
    <row r="5" outlineLevel="1" ht="13.9" customFormat="1" customHeight="1" s="18" thickBot="1">
      <c r="A5" s="23" t="inlineStr">
        <is>
          <t>[Attribute width]</t>
        </is>
      </c>
      <c r="B5" s="55" t="n"/>
      <c r="C5" s="55" t="n"/>
      <c r="D5" s="55" t="n"/>
      <c r="E5" s="55" t="n"/>
      <c r="F5" s="55" t="n"/>
      <c r="G5" s="55" t="n"/>
      <c r="H5" s="55" t="n"/>
      <c r="I5" s="55" t="n"/>
      <c r="J5" s="55" t="n"/>
      <c r="K5" s="55" t="n"/>
      <c r="L5" s="55" t="n"/>
      <c r="M5" s="55" t="n"/>
      <c r="N5" s="55" t="n"/>
      <c r="O5" s="55" t="n"/>
      <c r="P5" s="55" t="n"/>
    </row>
    <row r="6" ht="14.45" customHeight="1" thickBot="1" thickTop="1">
      <c r="B6" s="7" t="inlineStr">
        <is>
          <t>ID</t>
        </is>
      </c>
      <c r="C6" s="4" t="inlineStr">
        <is>
          <t>Model</t>
        </is>
      </c>
      <c r="D6" s="4" t="inlineStr">
        <is>
          <t>OptionID</t>
        </is>
      </c>
      <c r="E6" s="7" t="inlineStr">
        <is>
          <t>Base</t>
        </is>
      </c>
      <c r="F6" s="7" t="inlineStr">
        <is>
          <t>Nozzle Configuration</t>
        </is>
      </c>
      <c r="G6" s="7" t="inlineStr">
        <is>
          <t>BOM</t>
        </is>
      </c>
      <c r="H6" s="4" t="inlineStr">
        <is>
          <t>Price ID</t>
        </is>
      </c>
      <c r="I6" s="27" t="inlineStr">
        <is>
          <t>Price</t>
        </is>
      </c>
      <c r="J6" s="14" t="inlineStr">
        <is>
          <t>PriceType</t>
        </is>
      </c>
      <c r="K6" s="14" t="inlineStr">
        <is>
          <t>Price Description</t>
        </is>
      </c>
      <c r="L6" s="14" t="inlineStr">
        <is>
          <t>Price: Cost Formula</t>
        </is>
      </c>
      <c r="M6" s="14" t="inlineStr">
        <is>
          <t>Price Comment</t>
        </is>
      </c>
      <c r="N6" s="4" t="inlineStr">
        <is>
          <t>LeadtimeID</t>
        </is>
      </c>
      <c r="O6" s="14" t="inlineStr">
        <is>
          <t>2020 LT (Wks)</t>
        </is>
      </c>
      <c r="P6" s="4" t="inlineStr">
        <is>
          <t>Weight</t>
        </is>
      </c>
    </row>
    <row r="7">
      <c r="A7" s="25" t="inlineStr">
        <is>
          <t>[START]</t>
        </is>
      </c>
      <c r="B7" t="inlineStr">
        <is>
          <t>Price_BOM_VL_VLS_Baseplates_1</t>
        </is>
      </c>
      <c r="C7" t="inlineStr">
        <is>
          <t>:1270-7_VL:1270-7_VLS:</t>
        </is>
      </c>
      <c r="D7" s="123" t="inlineStr">
        <is>
          <t>FlangeSupports</t>
        </is>
      </c>
      <c r="E7" s="6" t="inlineStr">
        <is>
          <t>Flange Supports</t>
        </is>
      </c>
      <c r="F7" s="123" t="inlineStr">
        <is>
          <t>:125# ANSI Flange:</t>
        </is>
      </c>
      <c r="G7" s="76" t="n">
        <v>98965604</v>
      </c>
      <c r="H7" t="inlineStr">
        <is>
          <t>A300105</t>
        </is>
      </c>
      <c r="I7" t="n">
        <v>150</v>
      </c>
      <c r="J7" t="inlineStr">
        <is>
          <t>Priced</t>
        </is>
      </c>
      <c r="K7" t="inlineStr">
        <is>
          <t>Price Adder for 1.25" 125# ANSI flange supports for VL/VLS</t>
        </is>
      </c>
      <c r="L7" t="n">
        <v>91869822</v>
      </c>
      <c r="N7" s="6" t="inlineStr">
        <is>
          <t>LT084</t>
        </is>
      </c>
      <c r="O7" s="13" t="n">
        <v>8</v>
      </c>
      <c r="P7" t="n">
        <v>6</v>
      </c>
    </row>
    <row r="8">
      <c r="B8" t="inlineStr">
        <is>
          <t>Price_BOM_VL_VLS_Baseplates_2</t>
        </is>
      </c>
      <c r="C8" t="inlineStr">
        <is>
          <t>:1570-9_VL:1570-9_VLS:</t>
        </is>
      </c>
      <c r="D8" s="123" t="inlineStr">
        <is>
          <t>FlangeSupports</t>
        </is>
      </c>
      <c r="E8" s="6" t="inlineStr">
        <is>
          <t>Flange Supports</t>
        </is>
      </c>
      <c r="F8" s="123" t="inlineStr">
        <is>
          <t>:125# ANSI Flange:</t>
        </is>
      </c>
      <c r="G8" s="74" t="n">
        <v>98965605</v>
      </c>
      <c r="H8" t="inlineStr">
        <is>
          <t>A300106</t>
        </is>
      </c>
      <c r="I8" t="n">
        <v>150</v>
      </c>
      <c r="J8" t="inlineStr">
        <is>
          <t>Priced</t>
        </is>
      </c>
      <c r="K8" t="inlineStr">
        <is>
          <t>Price Adder for 1.5" 125# ANSI flange supports for VL/VLS</t>
        </is>
      </c>
      <c r="L8" t="n">
        <v>91869823</v>
      </c>
      <c r="N8" s="6" t="inlineStr">
        <is>
          <t>LT084</t>
        </is>
      </c>
      <c r="O8" s="13" t="n">
        <v>8</v>
      </c>
      <c r="P8" t="n">
        <v>6</v>
      </c>
    </row>
    <row r="9">
      <c r="B9" t="inlineStr">
        <is>
          <t>Price_BOM_VL_VLS_Baseplates_3</t>
        </is>
      </c>
      <c r="C9" t="inlineStr">
        <is>
          <t>:2070-5_VL:2070-5_VLS:2095-A_VL:2095-1_VL:2095-A_VLS:2095-1_VLS:2095-5_VL:2095-5_VLS:2095-9_VL:2095-9_VLS:</t>
        </is>
      </c>
      <c r="D9" s="123" t="inlineStr">
        <is>
          <t>FlangeSupports</t>
        </is>
      </c>
      <c r="E9" s="6" t="inlineStr">
        <is>
          <t>Flange Supports</t>
        </is>
      </c>
      <c r="F9" s="123" t="inlineStr">
        <is>
          <t>:125# ANSI Flange:</t>
        </is>
      </c>
      <c r="G9" s="74" t="n">
        <v>98965606</v>
      </c>
      <c r="H9" t="inlineStr">
        <is>
          <t>A300107</t>
        </is>
      </c>
      <c r="I9" t="n">
        <v>150</v>
      </c>
      <c r="J9" t="inlineStr">
        <is>
          <t>Priced</t>
        </is>
      </c>
      <c r="K9" t="inlineStr">
        <is>
          <t>Price Adder for 2" 125# ANSI flange supports for VL/VLS</t>
        </is>
      </c>
      <c r="L9" t="n">
        <v>91869824</v>
      </c>
      <c r="N9" s="6" t="inlineStr">
        <is>
          <t>LT084</t>
        </is>
      </c>
      <c r="O9" s="13" t="n">
        <v>8</v>
      </c>
      <c r="P9" t="n">
        <v>12</v>
      </c>
    </row>
    <row r="10">
      <c r="B10" t="inlineStr">
        <is>
          <t>Price_BOM_VL_VLS_Baseplates_4</t>
        </is>
      </c>
      <c r="C10" t="inlineStr">
        <is>
          <t>:2570-9_VL:2570-9_VLS:2595-3_VL:2595-3_VLS:2512-1_VL:2512-1_VLS:</t>
        </is>
      </c>
      <c r="D10" s="123" t="inlineStr">
        <is>
          <t>FlangeSupports</t>
        </is>
      </c>
      <c r="E10" s="6" t="inlineStr">
        <is>
          <t>Flange Supports</t>
        </is>
      </c>
      <c r="F10" s="123" t="inlineStr">
        <is>
          <t>:125# ANSI Flange:</t>
        </is>
      </c>
      <c r="G10" s="74" t="n">
        <v>98965607</v>
      </c>
      <c r="H10" t="inlineStr">
        <is>
          <t>A300108</t>
        </is>
      </c>
      <c r="I10" t="n">
        <v>150</v>
      </c>
      <c r="J10" t="inlineStr">
        <is>
          <t>Priced</t>
        </is>
      </c>
      <c r="K10" t="inlineStr">
        <is>
          <t>Price Adder for 2.5" 125# ANSI flange supports for VL/VLS</t>
        </is>
      </c>
      <c r="L10" t="n">
        <v>91869825</v>
      </c>
      <c r="N10" s="6" t="inlineStr">
        <is>
          <t>LT084</t>
        </is>
      </c>
      <c r="O10" s="13" t="n">
        <v>8</v>
      </c>
      <c r="P10" t="n">
        <v>16</v>
      </c>
    </row>
    <row r="11">
      <c r="B11" t="inlineStr">
        <is>
          <t>Price_BOM_VL_VLS_Baseplates_5</t>
        </is>
      </c>
      <c r="C11" t="inlineStr">
        <is>
          <t>:3070-7_VL:3070-7_VLS:3095-7_VL:3095-7_VLS:3012-5_VL:3012-3_VL:3012-5_VLS:3012-3_VLS:</t>
        </is>
      </c>
      <c r="D11" s="123" t="inlineStr">
        <is>
          <t>FlangeSupports</t>
        </is>
      </c>
      <c r="E11" s="6" t="inlineStr">
        <is>
          <t>Flange Supports</t>
        </is>
      </c>
      <c r="F11" s="123" t="inlineStr">
        <is>
          <t>:125# ANSI Flange:</t>
        </is>
      </c>
      <c r="G11" s="74" t="n">
        <v>98965608</v>
      </c>
      <c r="H11" t="inlineStr">
        <is>
          <t>A300109</t>
        </is>
      </c>
      <c r="I11" t="n">
        <v>212</v>
      </c>
      <c r="J11" t="inlineStr">
        <is>
          <t>Priced</t>
        </is>
      </c>
      <c r="K11" t="inlineStr">
        <is>
          <t>Price Adder for 3" 125# ANSI flange supports for VL/VLS</t>
        </is>
      </c>
      <c r="L11" t="n">
        <v>91869826</v>
      </c>
      <c r="N11" s="6" t="inlineStr">
        <is>
          <t>LT084</t>
        </is>
      </c>
      <c r="O11" s="13" t="n">
        <v>8</v>
      </c>
      <c r="P11" t="n">
        <v>16</v>
      </c>
    </row>
    <row r="12">
      <c r="B12" t="inlineStr">
        <is>
          <t>Price_BOM_VL_VLS_Baseplates_6</t>
        </is>
      </c>
      <c r="C12" s="74" t="inlineStr">
        <is>
          <t>:4070-7_VL:4070-7_VLS:4095-9_VL:4095-7_VL:4095-9_VLS:4095-7_VLS:4012-1_VL:4012-1_VLS:4012-9_VL:4012-7_VL:4012-9_VLS:4012-7_VLS:</t>
        </is>
      </c>
      <c r="D12" s="123" t="inlineStr">
        <is>
          <t>FlangeSupports</t>
        </is>
      </c>
      <c r="E12" s="6" t="inlineStr">
        <is>
          <t>Flange Supports</t>
        </is>
      </c>
      <c r="F12" s="123" t="inlineStr">
        <is>
          <t>:125# ANSI Flange:</t>
        </is>
      </c>
      <c r="G12" s="74" t="n">
        <v>98965609</v>
      </c>
      <c r="H12" t="inlineStr">
        <is>
          <t>A300110</t>
        </is>
      </c>
      <c r="I12" t="n">
        <v>212</v>
      </c>
      <c r="J12" t="inlineStr">
        <is>
          <t>Priced</t>
        </is>
      </c>
      <c r="K12" t="inlineStr">
        <is>
          <t>Price Adder for 4" 125# ANSI flange supports for VL/VLS</t>
        </is>
      </c>
      <c r="L12" t="n">
        <v>91869827</v>
      </c>
      <c r="N12" s="6" t="inlineStr">
        <is>
          <t>LT084</t>
        </is>
      </c>
      <c r="O12" s="13" t="n">
        <v>8</v>
      </c>
      <c r="P12" t="n">
        <v>24</v>
      </c>
    </row>
    <row r="13">
      <c r="B13" t="inlineStr">
        <is>
          <t>Price_BOM_VL_VLS_Baseplates_7</t>
        </is>
      </c>
      <c r="C13" s="74" t="inlineStr">
        <is>
          <t>:5070-7_VL:5070-7_VLS:5095-A_VL:5095-7_VL:5095-A_VLS:5095-7_VLS:5095-9_VL:5095-9_VLS:5012-9_VL:5012-9_VLS:5012-C_VL:5012-A_VL:5012-C_VLS:5012-A_VLS:</t>
        </is>
      </c>
      <c r="D13" s="123" t="inlineStr">
        <is>
          <t>FlangeSupports</t>
        </is>
      </c>
      <c r="E13" s="6" t="inlineStr">
        <is>
          <t>Flange Supports</t>
        </is>
      </c>
      <c r="F13" s="123" t="inlineStr">
        <is>
          <t>:125# ANSI Flange:</t>
        </is>
      </c>
      <c r="G13" s="74" t="n">
        <v>98965610</v>
      </c>
      <c r="H13" t="inlineStr">
        <is>
          <t>A300111</t>
        </is>
      </c>
      <c r="I13" t="n">
        <v>212</v>
      </c>
      <c r="J13" t="inlineStr">
        <is>
          <t>Priced</t>
        </is>
      </c>
      <c r="K13" t="inlineStr">
        <is>
          <t>Price Adder for 5" 125# ANSI flange supports for VL/VLS</t>
        </is>
      </c>
      <c r="L13" t="n">
        <v>91869828</v>
      </c>
      <c r="N13" s="6" t="inlineStr">
        <is>
          <t>LT084</t>
        </is>
      </c>
      <c r="O13" s="13" t="n">
        <v>8</v>
      </c>
      <c r="P13" t="n">
        <v>30</v>
      </c>
    </row>
    <row r="14">
      <c r="B14" t="inlineStr">
        <is>
          <t>Price_BOM_VL_VLS_Baseplates_8</t>
        </is>
      </c>
      <c r="C14" s="74" t="inlineStr">
        <is>
          <t>:6095-7_VL:6095-7_VLS:6012-5_VL:6012-5_VLS:</t>
        </is>
      </c>
      <c r="D14" s="123" t="inlineStr">
        <is>
          <t>FlangeSupports</t>
        </is>
      </c>
      <c r="E14" s="6" t="inlineStr">
        <is>
          <t>Flange Supports</t>
        </is>
      </c>
      <c r="F14" s="123" t="inlineStr">
        <is>
          <t>:125# ANSI Flange:</t>
        </is>
      </c>
      <c r="G14" s="74" t="n">
        <v>98965611</v>
      </c>
      <c r="H14" t="inlineStr">
        <is>
          <t>A300112</t>
        </is>
      </c>
      <c r="I14" t="n">
        <v>348</v>
      </c>
      <c r="J14" t="inlineStr">
        <is>
          <t>Priced</t>
        </is>
      </c>
      <c r="K14" t="inlineStr">
        <is>
          <t>Price Adder for 6" 125# ANSI flange supports for VL/VLS</t>
        </is>
      </c>
      <c r="L14" t="n">
        <v>91869829</v>
      </c>
      <c r="N14" s="6" t="inlineStr">
        <is>
          <t>LT084</t>
        </is>
      </c>
      <c r="O14" s="13" t="n">
        <v>8</v>
      </c>
      <c r="P14" t="n">
        <v>52</v>
      </c>
    </row>
    <row r="15">
      <c r="B15" t="inlineStr">
        <is>
          <t>Price_BOM_VL_VLS_Baseplates_9</t>
        </is>
      </c>
      <c r="C15" s="74" t="inlineStr">
        <is>
          <t>:8095-1_VL:8095-1_VLS:8012-3_VL:8012-3_VLS:</t>
        </is>
      </c>
      <c r="D15" s="123" t="inlineStr">
        <is>
          <t>FlangeSupports</t>
        </is>
      </c>
      <c r="E15" s="6" t="inlineStr">
        <is>
          <t>Flange Supports</t>
        </is>
      </c>
      <c r="F15" s="123" t="inlineStr">
        <is>
          <t>:125# ANSI Flange:</t>
        </is>
      </c>
      <c r="G15" s="74" t="n">
        <v>98965612</v>
      </c>
      <c r="H15" t="inlineStr">
        <is>
          <t>A300113</t>
        </is>
      </c>
      <c r="I15" t="n">
        <v>348</v>
      </c>
      <c r="J15" t="inlineStr">
        <is>
          <t>Priced</t>
        </is>
      </c>
      <c r="K15" t="inlineStr">
        <is>
          <t>Price Adder for 8" 125# ANSI flange supports for VL/VLS</t>
        </is>
      </c>
      <c r="L15" t="n">
        <v>91869830</v>
      </c>
      <c r="N15" s="6" t="inlineStr">
        <is>
          <t>LT084</t>
        </is>
      </c>
      <c r="O15" s="13" t="n">
        <v>8</v>
      </c>
      <c r="P15" t="n">
        <v>62</v>
      </c>
    </row>
    <row r="16">
      <c r="B16" t="inlineStr">
        <is>
          <t>Price_BOM_VL_VLS_Baseplates_10</t>
        </is>
      </c>
      <c r="C16" t="inlineStr">
        <is>
          <t>:1012-3_VL:1012-3_VLS:</t>
        </is>
      </c>
      <c r="D16" s="123" t="inlineStr">
        <is>
          <t>FlangeSupports</t>
        </is>
      </c>
      <c r="E16" s="6" t="inlineStr">
        <is>
          <t>Flange Supports</t>
        </is>
      </c>
      <c r="F16" s="123" t="inlineStr">
        <is>
          <t>:125# ANSI Flange:</t>
        </is>
      </c>
      <c r="G16" s="74" t="n">
        <v>98965613</v>
      </c>
      <c r="H16" t="inlineStr">
        <is>
          <t>A300114</t>
        </is>
      </c>
      <c r="I16" t="n">
        <v>671</v>
      </c>
      <c r="J16" t="inlineStr">
        <is>
          <t>Priced</t>
        </is>
      </c>
      <c r="K16" t="inlineStr">
        <is>
          <t>Price Adder for 10" 125# ANSI flange supports for VL/VLS</t>
        </is>
      </c>
      <c r="L16" t="n">
        <v>91869831</v>
      </c>
      <c r="N16" s="6" t="inlineStr">
        <is>
          <t>LT084</t>
        </is>
      </c>
      <c r="O16" s="13" t="n">
        <v>8</v>
      </c>
      <c r="P16" t="n">
        <v>72</v>
      </c>
    </row>
    <row r="17">
      <c r="B17" t="inlineStr">
        <is>
          <t>Price_BOM_VL_VLS_Baseplates_11</t>
        </is>
      </c>
      <c r="C17" t="inlineStr">
        <is>
          <t>:1270-7_VL:1270-7_VLS:</t>
        </is>
      </c>
      <c r="D17" s="123" t="inlineStr">
        <is>
          <t>FlangeSupports</t>
        </is>
      </c>
      <c r="E17" s="6" t="inlineStr">
        <is>
          <t>Flange Supports</t>
        </is>
      </c>
      <c r="F17" s="123" t="inlineStr">
        <is>
          <t>:250# ANSI Flange:</t>
        </is>
      </c>
      <c r="G17" s="74" t="n">
        <v>98965614</v>
      </c>
      <c r="H17" t="inlineStr">
        <is>
          <t>A300115</t>
        </is>
      </c>
      <c r="I17" t="n">
        <v>150</v>
      </c>
      <c r="J17" t="inlineStr">
        <is>
          <t>Priced</t>
        </is>
      </c>
      <c r="K17" t="inlineStr">
        <is>
          <t>Price Adder for 1.25" 250# ANSI flange supports for VL/VLS</t>
        </is>
      </c>
      <c r="L17" t="n">
        <v>91869832</v>
      </c>
      <c r="N17" s="6" t="inlineStr">
        <is>
          <t>LT084</t>
        </is>
      </c>
      <c r="O17" s="13" t="n">
        <v>8</v>
      </c>
      <c r="P17" t="n">
        <v>6</v>
      </c>
    </row>
    <row r="18">
      <c r="B18" t="inlineStr">
        <is>
          <t>Price_BOM_VL_VLS_Baseplates_12</t>
        </is>
      </c>
      <c r="C18" t="inlineStr">
        <is>
          <t>:1570-9_VL:1570-9_VLS:</t>
        </is>
      </c>
      <c r="D18" s="123" t="inlineStr">
        <is>
          <t>FlangeSupports</t>
        </is>
      </c>
      <c r="E18" s="6" t="inlineStr">
        <is>
          <t>Flange Supports</t>
        </is>
      </c>
      <c r="F18" s="123" t="inlineStr">
        <is>
          <t>:250# ANSI Flange:</t>
        </is>
      </c>
      <c r="G18" s="74" t="n">
        <v>98965615</v>
      </c>
      <c r="H18" t="inlineStr">
        <is>
          <t>A300116</t>
        </is>
      </c>
      <c r="I18" t="n">
        <v>150</v>
      </c>
      <c r="J18" t="inlineStr">
        <is>
          <t>Priced</t>
        </is>
      </c>
      <c r="K18" t="inlineStr">
        <is>
          <t>Price Adder for 1.5" 250# ANSI flange supports for VL/VLS</t>
        </is>
      </c>
      <c r="L18" t="n">
        <v>91869833</v>
      </c>
      <c r="N18" s="6" t="inlineStr">
        <is>
          <t>LT084</t>
        </is>
      </c>
      <c r="O18" s="13" t="n">
        <v>8</v>
      </c>
      <c r="P18" t="n">
        <v>6</v>
      </c>
    </row>
    <row r="19">
      <c r="B19" t="inlineStr">
        <is>
          <t>Price_BOM_VL_VLS_Baseplates_13</t>
        </is>
      </c>
      <c r="C19" t="inlineStr">
        <is>
          <t>:2070-5_VL:2070-5_VLS:2095-A_VL:2095-1_VL:2095-A_VLS:2095-1_VLS:2095-5_VL:2095-5_VLS:2095-9_VL:2095-9_VLS:</t>
        </is>
      </c>
      <c r="D19" s="123" t="inlineStr">
        <is>
          <t>FlangeSupports</t>
        </is>
      </c>
      <c r="E19" s="6" t="inlineStr">
        <is>
          <t>Flange Supports</t>
        </is>
      </c>
      <c r="F19" s="123" t="inlineStr">
        <is>
          <t>:250# ANSI Flange:</t>
        </is>
      </c>
      <c r="G19" s="74" t="n">
        <v>98965616</v>
      </c>
      <c r="H19" t="inlineStr">
        <is>
          <t>A300117</t>
        </is>
      </c>
      <c r="I19" t="n">
        <v>150</v>
      </c>
      <c r="J19" t="inlineStr">
        <is>
          <t>Priced</t>
        </is>
      </c>
      <c r="K19" t="inlineStr">
        <is>
          <t>Price Adder for 2" 250# ANSI flange supports for VL/VLS</t>
        </is>
      </c>
      <c r="L19" t="n">
        <v>91869834</v>
      </c>
      <c r="N19" s="6" t="inlineStr">
        <is>
          <t>LT084</t>
        </is>
      </c>
      <c r="O19" s="13" t="n">
        <v>8</v>
      </c>
      <c r="P19" t="n">
        <v>12</v>
      </c>
    </row>
    <row r="20">
      <c r="B20" t="inlineStr">
        <is>
          <t>Price_BOM_VL_VLS_Baseplates_14</t>
        </is>
      </c>
      <c r="C20" t="inlineStr">
        <is>
          <t>:2570-9_VL:2570-9_VLS:2595-3_VL:2595-3_VLS:2512-1_VL:2512-1_VLS:</t>
        </is>
      </c>
      <c r="D20" s="123" t="inlineStr">
        <is>
          <t>FlangeSupports</t>
        </is>
      </c>
      <c r="E20" s="6" t="inlineStr">
        <is>
          <t>Flange Supports</t>
        </is>
      </c>
      <c r="F20" s="123" t="inlineStr">
        <is>
          <t>:250# ANSI Flange:</t>
        </is>
      </c>
      <c r="G20" s="74" t="n">
        <v>98965617</v>
      </c>
      <c r="H20" t="inlineStr">
        <is>
          <t>A300118</t>
        </is>
      </c>
      <c r="I20" t="n">
        <v>150</v>
      </c>
      <c r="J20" t="inlineStr">
        <is>
          <t>Priced</t>
        </is>
      </c>
      <c r="K20" t="inlineStr">
        <is>
          <t>Price Adder for 2.5" 250# ANSI flange supports for VL/VLS</t>
        </is>
      </c>
      <c r="L20" t="n">
        <v>91869835</v>
      </c>
      <c r="N20" s="6" t="inlineStr">
        <is>
          <t>LT084</t>
        </is>
      </c>
      <c r="O20" s="13" t="n">
        <v>8</v>
      </c>
      <c r="P20" t="n">
        <v>16</v>
      </c>
    </row>
    <row r="21">
      <c r="B21" t="inlineStr">
        <is>
          <t>Price_BOM_VL_VLS_Baseplates_15</t>
        </is>
      </c>
      <c r="C21" t="inlineStr">
        <is>
          <t>:3070-7_VL:3070-7_VLS:3095-7_VL:3095-7_VLS:3012-5_VL:3012-3_VL:3012-5_VLS:3012-3_VLS:</t>
        </is>
      </c>
      <c r="D21" s="123" t="inlineStr">
        <is>
          <t>FlangeSupports</t>
        </is>
      </c>
      <c r="E21" s="6" t="inlineStr">
        <is>
          <t>Flange Supports</t>
        </is>
      </c>
      <c r="F21" s="123" t="inlineStr">
        <is>
          <t>:250# ANSI Flange:</t>
        </is>
      </c>
      <c r="G21" s="74" t="n">
        <v>98965618</v>
      </c>
      <c r="H21" t="inlineStr">
        <is>
          <t>A300119</t>
        </is>
      </c>
      <c r="I21" t="n">
        <v>212</v>
      </c>
      <c r="J21" t="inlineStr">
        <is>
          <t>Priced</t>
        </is>
      </c>
      <c r="K21" t="inlineStr">
        <is>
          <t>Price Adder for 3" 250# ANSI flange supports for VL/VLS</t>
        </is>
      </c>
      <c r="L21" t="n">
        <v>91869836</v>
      </c>
      <c r="N21" s="6" t="inlineStr">
        <is>
          <t>LT084</t>
        </is>
      </c>
      <c r="O21" s="13" t="n">
        <v>8</v>
      </c>
      <c r="P21" t="n">
        <v>16</v>
      </c>
    </row>
    <row r="22">
      <c r="B22" t="inlineStr">
        <is>
          <t>Price_BOM_VL_VLS_Baseplates_16</t>
        </is>
      </c>
      <c r="C22" s="74" t="inlineStr">
        <is>
          <t>:4070-7_VL:4070-7_VLS:4095-9_VL:4095-7_VL:4095-9_VLS:4095-7_VLS:4012-1_VL:4012-1_VLS:4012-9_VL:4012-7_VL:4012-9_VLS:4012-7_VLS:</t>
        </is>
      </c>
      <c r="D22" s="123" t="inlineStr">
        <is>
          <t>FlangeSupports</t>
        </is>
      </c>
      <c r="E22" s="6" t="inlineStr">
        <is>
          <t>Flange Supports</t>
        </is>
      </c>
      <c r="F22" s="123" t="inlineStr">
        <is>
          <t>:250# ANSI Flange:</t>
        </is>
      </c>
      <c r="G22" s="74" t="n">
        <v>98965619</v>
      </c>
      <c r="H22" t="inlineStr">
        <is>
          <t>A300120</t>
        </is>
      </c>
      <c r="I22" t="n">
        <v>212</v>
      </c>
      <c r="J22" t="inlineStr">
        <is>
          <t>Priced</t>
        </is>
      </c>
      <c r="K22" t="inlineStr">
        <is>
          <t>Price Adder for 4" 250# ANSI flange supports for VL/VLS</t>
        </is>
      </c>
      <c r="L22" t="n">
        <v>91869837</v>
      </c>
      <c r="N22" s="6" t="inlineStr">
        <is>
          <t>LT084</t>
        </is>
      </c>
      <c r="O22" s="13" t="n">
        <v>8</v>
      </c>
      <c r="P22" t="n">
        <v>24</v>
      </c>
    </row>
    <row r="23">
      <c r="B23" t="inlineStr">
        <is>
          <t>Price_BOM_VL_VLS_Baseplates_17</t>
        </is>
      </c>
      <c r="C23" s="74" t="inlineStr">
        <is>
          <t>:5070-7_VL:5070-7_VLS:5095-A_VL:5095-7_VL:5095-A_VLS:5095-7_VLS:5095-9_VL:5095-9_VLS:5012-9_VL:5012-9_VLS:5012-C_VL:5012-A_VL:5012-C_VLS:5012-A_VLS:</t>
        </is>
      </c>
      <c r="D23" s="123" t="inlineStr">
        <is>
          <t>FlangeSupports</t>
        </is>
      </c>
      <c r="E23" s="6" t="inlineStr">
        <is>
          <t>Flange Supports</t>
        </is>
      </c>
      <c r="F23" s="123" t="inlineStr">
        <is>
          <t>:250# ANSI Flange:</t>
        </is>
      </c>
      <c r="G23" s="74" t="n">
        <v>98965621</v>
      </c>
      <c r="H23" t="inlineStr">
        <is>
          <t>A300121</t>
        </is>
      </c>
      <c r="I23" t="n">
        <v>212</v>
      </c>
      <c r="J23" t="inlineStr">
        <is>
          <t>Priced</t>
        </is>
      </c>
      <c r="K23" t="inlineStr">
        <is>
          <t>Price Adder for 5" 250# ANSI flange supports for VL/VLS</t>
        </is>
      </c>
      <c r="L23" t="n">
        <v>91869838</v>
      </c>
      <c r="N23" s="6" t="inlineStr">
        <is>
          <t>LT084</t>
        </is>
      </c>
      <c r="O23" s="13" t="n">
        <v>8</v>
      </c>
      <c r="P23" t="n">
        <v>30</v>
      </c>
    </row>
    <row r="24">
      <c r="B24" t="inlineStr">
        <is>
          <t>Price_BOM_VL_VLS_Baseplates_18</t>
        </is>
      </c>
      <c r="C24" s="74" t="inlineStr">
        <is>
          <t>:6095-7_VL:6095-7_VLS:6012-5_VL:6012-5_VLS:</t>
        </is>
      </c>
      <c r="D24" s="123" t="inlineStr">
        <is>
          <t>FlangeSupports</t>
        </is>
      </c>
      <c r="E24" s="6" t="inlineStr">
        <is>
          <t>Flange Supports</t>
        </is>
      </c>
      <c r="F24" s="123" t="inlineStr">
        <is>
          <t>:250# ANSI Flange:</t>
        </is>
      </c>
      <c r="G24" s="74" t="n">
        <v>98965622</v>
      </c>
      <c r="H24" t="inlineStr">
        <is>
          <t>A300122</t>
        </is>
      </c>
      <c r="I24" t="n">
        <v>348</v>
      </c>
      <c r="J24" t="inlineStr">
        <is>
          <t>Priced</t>
        </is>
      </c>
      <c r="K24" t="inlineStr">
        <is>
          <t>Price Adder for 6" 250# ANSI flange supports for VL/VLS</t>
        </is>
      </c>
      <c r="L24" t="n">
        <v>91869839</v>
      </c>
      <c r="N24" s="6" t="inlineStr">
        <is>
          <t>LT084</t>
        </is>
      </c>
      <c r="O24" s="13" t="n">
        <v>8</v>
      </c>
      <c r="P24" t="n">
        <v>52</v>
      </c>
    </row>
    <row r="25">
      <c r="B25" t="inlineStr">
        <is>
          <t>Price_BOM_VL_VLS_Baseplates_19</t>
        </is>
      </c>
      <c r="C25" s="74" t="inlineStr">
        <is>
          <t>:8095-1_VL:8095-1_VLS:8012-3_VL:8012-3_VLS:</t>
        </is>
      </c>
      <c r="D25" s="123" t="inlineStr">
        <is>
          <t>FlangeSupports</t>
        </is>
      </c>
      <c r="E25" s="6" t="inlineStr">
        <is>
          <t>Flange Supports</t>
        </is>
      </c>
      <c r="F25" s="123" t="inlineStr">
        <is>
          <t>:250# ANSI Flange:</t>
        </is>
      </c>
      <c r="G25" s="74" t="n">
        <v>98965623</v>
      </c>
      <c r="H25" t="inlineStr">
        <is>
          <t>A300123</t>
        </is>
      </c>
      <c r="I25" t="n">
        <v>348</v>
      </c>
      <c r="J25" t="inlineStr">
        <is>
          <t>Priced</t>
        </is>
      </c>
      <c r="K25" t="inlineStr">
        <is>
          <t>Price Adder for 8" 250# ANSI flange supports for VL/VLS</t>
        </is>
      </c>
      <c r="L25" t="n">
        <v>91869840</v>
      </c>
      <c r="N25" s="6" t="inlineStr">
        <is>
          <t>LT084</t>
        </is>
      </c>
      <c r="O25" s="13" t="n">
        <v>8</v>
      </c>
      <c r="P25" t="n">
        <v>62</v>
      </c>
    </row>
    <row r="26">
      <c r="B26" t="inlineStr">
        <is>
          <t>Price_BOM_VL_VLS_Baseplates_20</t>
        </is>
      </c>
      <c r="C26" t="inlineStr">
        <is>
          <t>:1012-3_VL:1012-3_VLS:</t>
        </is>
      </c>
      <c r="D26" s="123" t="inlineStr">
        <is>
          <t>FlangeSupports</t>
        </is>
      </c>
      <c r="E26" s="6" t="inlineStr">
        <is>
          <t>Flange Supports</t>
        </is>
      </c>
      <c r="F26" s="123" t="inlineStr">
        <is>
          <t>:250# ANSI Flange:</t>
        </is>
      </c>
      <c r="G26" s="74" t="n">
        <v>98965624</v>
      </c>
      <c r="H26" t="inlineStr">
        <is>
          <t>A300124</t>
        </is>
      </c>
      <c r="I26" t="n">
        <v>671</v>
      </c>
      <c r="J26" t="inlineStr">
        <is>
          <t>Priced</t>
        </is>
      </c>
      <c r="K26" t="inlineStr">
        <is>
          <t>Price Adder for 10" 250# ANSI flange supports for VL/VLS</t>
        </is>
      </c>
      <c r="L26" t="n">
        <v>91869841</v>
      </c>
      <c r="N26" s="6" t="inlineStr">
        <is>
          <t>LT084</t>
        </is>
      </c>
      <c r="O26" s="13" t="n">
        <v>8</v>
      </c>
      <c r="P26" t="n">
        <v>72</v>
      </c>
    </row>
    <row r="27">
      <c r="B27" t="inlineStr">
        <is>
          <t>Price_BOM_VL_VLS_Baseplates_21</t>
        </is>
      </c>
      <c r="C27" t="inlineStr">
        <is>
          <t>:1270-7_VL:1270-7_VLS:1570-9_VL:1570-9_VLS:2070-5_VL:2070-5_VLS:2570-9_VL:2570-9_VLS:3070-7_VL:3070-7_VLS:4070-7_VL:4070-7_VLS:5070-7_VL:5070-7_VLS:</t>
        </is>
      </c>
      <c r="D27" s="123" t="inlineStr">
        <is>
          <t>PumpStand_CI</t>
        </is>
      </c>
      <c r="E27" s="6" t="inlineStr">
        <is>
          <t>Cast Iron Stand</t>
        </is>
      </c>
      <c r="F27" s="123" t="inlineStr">
        <is>
          <t>:125# ANSI Flange:250# ANSI Flange:</t>
        </is>
      </c>
      <c r="G27" t="n">
        <v>91865381</v>
      </c>
      <c r="H27" t="inlineStr">
        <is>
          <t>A300125</t>
        </is>
      </c>
      <c r="I27" t="n">
        <v>90</v>
      </c>
      <c r="J27" t="inlineStr">
        <is>
          <t>Priced</t>
        </is>
      </c>
      <c r="K27" t="inlineStr">
        <is>
          <t>Price Adder for Cast Iron Stand, 7" VL/VLS volutes</t>
        </is>
      </c>
      <c r="L27" t="n">
        <v>91865381</v>
      </c>
      <c r="N27" t="inlineStr">
        <is>
          <t>LT027</t>
        </is>
      </c>
      <c r="O27" s="13" t="n">
        <v>0</v>
      </c>
      <c r="P27" t="n">
        <v>20</v>
      </c>
    </row>
    <row r="28">
      <c r="B28" t="inlineStr">
        <is>
          <t>Price_BOM_VL_VLS_Baseplates_22</t>
        </is>
      </c>
      <c r="C28" t="inlineStr">
        <is>
          <t>:2095-A_VL:2095-1_VL:2095-A_VLS:2095-1_VLS:2095-5_VL:2095-5_VLS:2095-9_VL:2095-9_VLS:2595-3_VL:2595-3_VLS:2512-1_VL:2512-1_VLS:3095-7_VL:3095-7_VLS:3012-5_VL:3012-3_VL:3012-5_VLS:3012-3_VLS:4095-9_VL:4095-7_VL:4095-9_VLS:4095-7_VLS:</t>
        </is>
      </c>
      <c r="D28" s="123" t="inlineStr">
        <is>
          <t>PumpStand_CI</t>
        </is>
      </c>
      <c r="E28" s="6" t="inlineStr">
        <is>
          <t>Cast Iron Stand</t>
        </is>
      </c>
      <c r="F28" s="123" t="inlineStr">
        <is>
          <t>:125# ANSI Flange:250# ANSI Flange:</t>
        </is>
      </c>
      <c r="G28" t="n">
        <v>91865382</v>
      </c>
      <c r="H28" t="inlineStr">
        <is>
          <t>A300126</t>
        </is>
      </c>
      <c r="I28" t="n">
        <v>173</v>
      </c>
      <c r="J28" t="inlineStr">
        <is>
          <t>Priced</t>
        </is>
      </c>
      <c r="K28" t="inlineStr">
        <is>
          <t>Price Adder for Cast Iron Stand, 9.5" VL/VLS volutes</t>
        </is>
      </c>
      <c r="L28" t="n">
        <v>91865382</v>
      </c>
      <c r="N28" t="inlineStr">
        <is>
          <t>LT027</t>
        </is>
      </c>
      <c r="O28" s="13" t="n">
        <v>0</v>
      </c>
      <c r="P28" t="n">
        <v>50</v>
      </c>
    </row>
    <row r="29">
      <c r="B29" t="inlineStr">
        <is>
          <t>Price_BOM_VL_VLS_Baseplates_23</t>
        </is>
      </c>
      <c r="C29" t="inlineStr">
        <is>
          <t>:4012-1_VL:4012-1_VLS:4012-9_VL:4012-7_VL:4012-9_VLS:4012-7_VLS:5095-A_VL:5095-7_VL:5095-A_VLS:5095-7_VLS:5095-9_VL:5095-9_VLS:5012-9_VL:5012-9_VLS:5012-C_VL:5012-A_VL:5012-C_VLS:5012-A_VLS:</t>
        </is>
      </c>
      <c r="D29" s="123" t="inlineStr">
        <is>
          <t>PumpStand_CI</t>
        </is>
      </c>
      <c r="E29" s="6" t="inlineStr">
        <is>
          <t>Cast Iron Stand</t>
        </is>
      </c>
      <c r="F29" s="123" t="inlineStr">
        <is>
          <t>:125# ANSI Flange:250# ANSI Flange:</t>
        </is>
      </c>
      <c r="G29" t="n">
        <v>91865382</v>
      </c>
      <c r="H29" t="inlineStr">
        <is>
          <t>A300126</t>
        </is>
      </c>
      <c r="N29" t="inlineStr">
        <is>
          <t>LT027</t>
        </is>
      </c>
      <c r="O29" s="13" t="n">
        <v>0</v>
      </c>
      <c r="P29" t="n">
        <v>50</v>
      </c>
    </row>
    <row r="30">
      <c r="B30" t="inlineStr">
        <is>
          <t>Price_BOM_VL_VLS_Baseplates_24</t>
        </is>
      </c>
      <c r="C30" t="inlineStr">
        <is>
          <t>:4015-9_VL:4015-7_VL:4015-9_VLS:4015-7_VLS:5015-7_VL:5015-7_VLS:6012-5_VL:6012-5_VLS:6015-7_VL:6015-7_VLS:8015-7_VL:8015-7_VLS:8095-1_VL:8095-1_VLS:6095-7_VL:6095-7_VLS:</t>
        </is>
      </c>
      <c r="D30" s="123" t="inlineStr">
        <is>
          <t>PumpStand_CI</t>
        </is>
      </c>
      <c r="E30" s="6" t="inlineStr">
        <is>
          <t>Cast Iron Stand</t>
        </is>
      </c>
      <c r="F30" s="123" t="inlineStr">
        <is>
          <t>:125# ANSI Flange:250# ANSI Flange:</t>
        </is>
      </c>
      <c r="G30" t="n">
        <v>91865383</v>
      </c>
      <c r="H30" t="inlineStr">
        <is>
          <t>A300127</t>
        </is>
      </c>
      <c r="I30" t="n">
        <v>344</v>
      </c>
      <c r="J30" t="inlineStr">
        <is>
          <t>Priced</t>
        </is>
      </c>
      <c r="K30" t="inlineStr">
        <is>
          <t>Price Adder for Cast Iron Stand, 12" VL/VLS volutes</t>
        </is>
      </c>
      <c r="L30" t="n">
        <v>91865383</v>
      </c>
      <c r="N30" t="inlineStr">
        <is>
          <t>LT027</t>
        </is>
      </c>
      <c r="O30" s="13" t="n">
        <v>0</v>
      </c>
      <c r="P30" t="n">
        <v>117</v>
      </c>
    </row>
    <row r="31">
      <c r="B31" t="inlineStr">
        <is>
          <t>Price_BOM_VL_VLS_Baseplates_25</t>
        </is>
      </c>
      <c r="C31" t="inlineStr">
        <is>
          <t>:1012-3_VL:1012-3_VLS:</t>
        </is>
      </c>
      <c r="D31" s="123" t="inlineStr">
        <is>
          <t>PumpStand_CI</t>
        </is>
      </c>
      <c r="E31" s="6" t="inlineStr">
        <is>
          <t>Cast Iron Stand</t>
        </is>
      </c>
      <c r="F31" s="123" t="inlineStr">
        <is>
          <t>:125# ANSI Flange:250# ANSI Flange:</t>
        </is>
      </c>
      <c r="G31" t="n">
        <v>91863951</v>
      </c>
      <c r="H31" t="inlineStr">
        <is>
          <t>A300128</t>
        </is>
      </c>
      <c r="I31" t="n">
        <v>1014</v>
      </c>
      <c r="J31" t="inlineStr">
        <is>
          <t>Priced</t>
        </is>
      </c>
      <c r="K31" t="inlineStr">
        <is>
          <t>Price Adder for Cast Iron Stand, 1012 VL/VLS volutes</t>
        </is>
      </c>
      <c r="L31" t="n">
        <v>91863951</v>
      </c>
      <c r="N31" t="inlineStr">
        <is>
          <t>LT027</t>
        </is>
      </c>
      <c r="O31" s="13" t="n">
        <v>0</v>
      </c>
      <c r="P31" t="n">
        <v>220</v>
      </c>
    </row>
    <row r="32">
      <c r="B32" t="inlineStr">
        <is>
          <t>Price_BOM_VL_VLS_Baseplates_26</t>
        </is>
      </c>
      <c r="D32" s="123" t="inlineStr">
        <is>
          <t>Baseplate_Special</t>
        </is>
      </c>
      <c r="E32" t="inlineStr">
        <is>
          <t>Special/Other</t>
        </is>
      </c>
      <c r="F32" s="123" t="inlineStr">
        <is>
          <t>:125# ANSI Flange:250# ANSI Flange:</t>
        </is>
      </c>
      <c r="G32" s="13" t="inlineStr">
        <is>
          <t>RTF</t>
        </is>
      </c>
      <c r="H32" t="inlineStr">
        <is>
          <t>A300129</t>
        </is>
      </c>
      <c r="I32" t="n">
        <v>0</v>
      </c>
      <c r="J32" t="inlineStr">
        <is>
          <t>RFQ</t>
        </is>
      </c>
      <c r="K32" t="inlineStr">
        <is>
          <t>Price Adder for Special stand for VL/VLS</t>
        </is>
      </c>
      <c r="L32" t="inlineStr">
        <is>
          <t>RFQ</t>
        </is>
      </c>
      <c r="N32" t="inlineStr">
        <is>
          <t>LT029</t>
        </is>
      </c>
      <c r="O32" s="13" t="n">
        <v>143</v>
      </c>
    </row>
    <row r="33">
      <c r="B33" t="inlineStr">
        <is>
          <t>Price_BOM_VL_VLS_Baseplates_27</t>
        </is>
      </c>
      <c r="C33" t="inlineStr">
        <is>
          <t>:8012-3_VL:8012-3_VLS:</t>
        </is>
      </c>
      <c r="D33" s="123" t="inlineStr">
        <is>
          <t>PumpStand_CI</t>
        </is>
      </c>
      <c r="E33" s="6" t="inlineStr">
        <is>
          <t>Cast Iron Stand</t>
        </is>
      </c>
      <c r="F33" s="123" t="inlineStr">
        <is>
          <t>:125# ANSI Flange:250# ANSI Flange:</t>
        </is>
      </c>
      <c r="G33" t="n">
        <v>91864370</v>
      </c>
      <c r="H33" t="inlineStr">
        <is>
          <t>A300127</t>
        </is>
      </c>
      <c r="N33" t="inlineStr">
        <is>
          <t>LT027</t>
        </is>
      </c>
      <c r="O33" s="13" t="n">
        <v>0</v>
      </c>
      <c r="P33" t="n">
        <v>117</v>
      </c>
    </row>
    <row r="34">
      <c r="B34" s="74" t="inlineStr">
        <is>
          <t>Price_BOM_VL_VLS_Baseplates_28</t>
        </is>
      </c>
      <c r="C34" s="74" t="inlineStr">
        <is>
          <t>:4015-9_VL:4015-7_VL:4015-9_VLS:4015-7_VLS:</t>
        </is>
      </c>
      <c r="D34" s="75" t="inlineStr">
        <is>
          <t>FlangeSupports</t>
        </is>
      </c>
      <c r="E34" s="73" t="inlineStr">
        <is>
          <t>Flange Supports</t>
        </is>
      </c>
      <c r="F34" s="75" t="inlineStr">
        <is>
          <t>:125# ANSI Flange:</t>
        </is>
      </c>
      <c r="G34" s="74" t="n">
        <v>98979729</v>
      </c>
      <c r="H34" s="74" t="inlineStr">
        <is>
          <t>A300130</t>
        </is>
      </c>
      <c r="I34" s="74" t="n">
        <v>212</v>
      </c>
      <c r="J34" s="74" t="inlineStr">
        <is>
          <t>Priced</t>
        </is>
      </c>
      <c r="K34" s="74" t="inlineStr">
        <is>
          <t>Price Adder for 4" 125# ANSI flange supports for VL/VLS</t>
        </is>
      </c>
      <c r="L34" s="74" t="n">
        <v>98979729</v>
      </c>
      <c r="M34" s="74" t="n"/>
      <c r="N34" s="73" t="inlineStr">
        <is>
          <t>LT084</t>
        </is>
      </c>
      <c r="O34" s="13" t="n">
        <v>8</v>
      </c>
      <c r="P34" s="74" t="n">
        <v>24</v>
      </c>
    </row>
    <row r="35">
      <c r="B35" s="74" t="inlineStr">
        <is>
          <t>Price_BOM_VL_VLS_Baseplates_29</t>
        </is>
      </c>
      <c r="C35" s="74" t="inlineStr">
        <is>
          <t>:5015-7_VL:5015-7_VLS:</t>
        </is>
      </c>
      <c r="D35" s="75" t="inlineStr">
        <is>
          <t>FlangeSupports</t>
        </is>
      </c>
      <c r="E35" s="73" t="inlineStr">
        <is>
          <t>Flange Supports</t>
        </is>
      </c>
      <c r="F35" s="75" t="inlineStr">
        <is>
          <t>:125# ANSI Flange:</t>
        </is>
      </c>
      <c r="G35" s="74" t="n">
        <v>98979730</v>
      </c>
      <c r="H35" s="74" t="inlineStr">
        <is>
          <t>A300131</t>
        </is>
      </c>
      <c r="I35" s="74" t="n">
        <v>212</v>
      </c>
      <c r="J35" s="74" t="inlineStr">
        <is>
          <t>Priced</t>
        </is>
      </c>
      <c r="K35" s="74" t="inlineStr">
        <is>
          <t>Price Adder for 5" 125# ANSI flange supports for VL/VLS</t>
        </is>
      </c>
      <c r="L35" s="74" t="n">
        <v>98979730</v>
      </c>
      <c r="M35" s="74" t="n"/>
      <c r="N35" s="73" t="inlineStr">
        <is>
          <t>LT084</t>
        </is>
      </c>
      <c r="O35" s="13" t="n">
        <v>8</v>
      </c>
      <c r="P35" s="74" t="n">
        <v>30</v>
      </c>
    </row>
    <row r="36">
      <c r="B36" s="74" t="inlineStr">
        <is>
          <t>Price_BOM_VL_VLS_Baseplates_30</t>
        </is>
      </c>
      <c r="C36" s="74" t="inlineStr">
        <is>
          <t>:6015-7_VL:6015-7_VLS:</t>
        </is>
      </c>
      <c r="D36" s="75" t="inlineStr">
        <is>
          <t>FlangeSupports</t>
        </is>
      </c>
      <c r="E36" s="73" t="inlineStr">
        <is>
          <t>Flange Supports</t>
        </is>
      </c>
      <c r="F36" s="75" t="inlineStr">
        <is>
          <t>:125# ANSI Flange:</t>
        </is>
      </c>
      <c r="G36" s="74" t="n">
        <v>98979731</v>
      </c>
      <c r="H36" s="74" t="inlineStr">
        <is>
          <t>A300132</t>
        </is>
      </c>
      <c r="I36" s="74" t="n">
        <v>348</v>
      </c>
      <c r="J36" s="74" t="inlineStr">
        <is>
          <t>Priced</t>
        </is>
      </c>
      <c r="K36" s="74" t="inlineStr">
        <is>
          <t>Price Adder for 6" 125# ANSI flange supports for VL/VLS</t>
        </is>
      </c>
      <c r="L36" s="74" t="n">
        <v>98979731</v>
      </c>
      <c r="M36" s="74" t="n"/>
      <c r="N36" s="73" t="inlineStr">
        <is>
          <t>LT084</t>
        </is>
      </c>
      <c r="O36" s="13" t="n">
        <v>8</v>
      </c>
      <c r="P36" s="74" t="n">
        <v>52</v>
      </c>
    </row>
    <row r="37">
      <c r="B37" s="74" t="inlineStr">
        <is>
          <t>Price_BOM_VL_VLS_Baseplates_31</t>
        </is>
      </c>
      <c r="C37" s="74" t="inlineStr">
        <is>
          <t>:8015-7_VL:8015-7_VLS:</t>
        </is>
      </c>
      <c r="D37" s="75" t="inlineStr">
        <is>
          <t>FlangeSupports</t>
        </is>
      </c>
      <c r="E37" s="73" t="inlineStr">
        <is>
          <t>Flange Supports</t>
        </is>
      </c>
      <c r="F37" s="75" t="inlineStr">
        <is>
          <t>:125# ANSI Flange:</t>
        </is>
      </c>
      <c r="G37" s="74" t="n">
        <v>99032279</v>
      </c>
      <c r="H37" s="74" t="inlineStr">
        <is>
          <t>A300133</t>
        </is>
      </c>
      <c r="I37" s="74" t="n">
        <v>348</v>
      </c>
      <c r="J37" s="74" t="inlineStr">
        <is>
          <t>Priced</t>
        </is>
      </c>
      <c r="K37" s="74" t="inlineStr">
        <is>
          <t>Price Adder for 8" 125# ANSI flange supports for VL/VLS</t>
        </is>
      </c>
      <c r="L37" s="74" t="n">
        <v>99032279</v>
      </c>
      <c r="M37" s="74" t="n"/>
      <c r="N37" s="73" t="inlineStr">
        <is>
          <t>LT084</t>
        </is>
      </c>
      <c r="O37" s="13" t="n">
        <v>8</v>
      </c>
      <c r="P37" s="74" t="n">
        <v>62</v>
      </c>
    </row>
    <row r="38">
      <c r="B38" s="74" t="inlineStr">
        <is>
          <t>Price_BOM_VL_VLS_Baseplates_32</t>
        </is>
      </c>
      <c r="C38" s="74" t="inlineStr">
        <is>
          <t>:4015-9_VL:4015-7_VL:4015-9_VLS:4015-7_VLS:</t>
        </is>
      </c>
      <c r="D38" s="75" t="inlineStr">
        <is>
          <t>FlangeSupports</t>
        </is>
      </c>
      <c r="E38" s="73" t="inlineStr">
        <is>
          <t>Flange Supports</t>
        </is>
      </c>
      <c r="F38" s="75" t="inlineStr">
        <is>
          <t>:250# ANSI Flange:</t>
        </is>
      </c>
      <c r="G38" s="74" t="n">
        <v>98979732</v>
      </c>
      <c r="H38" s="74" t="inlineStr">
        <is>
          <t>A300134</t>
        </is>
      </c>
      <c r="I38" s="74" t="n">
        <v>212</v>
      </c>
      <c r="J38" s="74" t="inlineStr">
        <is>
          <t>Priced</t>
        </is>
      </c>
      <c r="K38" s="74" t="inlineStr">
        <is>
          <t>Price Adder for 4" 250# ANSI flange supports for VL/VLS</t>
        </is>
      </c>
      <c r="L38" s="74" t="n">
        <v>98979732</v>
      </c>
      <c r="M38" s="74" t="n"/>
      <c r="N38" s="73" t="inlineStr">
        <is>
          <t>LT084</t>
        </is>
      </c>
      <c r="O38" s="13" t="n">
        <v>8</v>
      </c>
      <c r="P38" s="74" t="n">
        <v>24</v>
      </c>
    </row>
    <row r="39">
      <c r="B39" s="74" t="inlineStr">
        <is>
          <t>Price_BOM_VL_VLS_Baseplates_33</t>
        </is>
      </c>
      <c r="C39" s="74" t="inlineStr">
        <is>
          <t>:5015-7_VL:5015-7_VLS:</t>
        </is>
      </c>
      <c r="D39" s="75" t="inlineStr">
        <is>
          <t>FlangeSupports</t>
        </is>
      </c>
      <c r="E39" s="73" t="inlineStr">
        <is>
          <t>Flange Supports</t>
        </is>
      </c>
      <c r="F39" s="75" t="inlineStr">
        <is>
          <t>:250# ANSI Flange:</t>
        </is>
      </c>
      <c r="G39" s="74" t="n">
        <v>98979733</v>
      </c>
      <c r="H39" s="74" t="inlineStr">
        <is>
          <t>A300135</t>
        </is>
      </c>
      <c r="I39" s="74" t="n">
        <v>212</v>
      </c>
      <c r="J39" s="74" t="inlineStr">
        <is>
          <t>Priced</t>
        </is>
      </c>
      <c r="K39" s="74" t="inlineStr">
        <is>
          <t>Price Adder for 5" 250# ANSI flange supports for VL/VLS</t>
        </is>
      </c>
      <c r="L39" s="74" t="n">
        <v>98979733</v>
      </c>
      <c r="M39" s="74" t="n"/>
      <c r="N39" s="73" t="inlineStr">
        <is>
          <t>LT084</t>
        </is>
      </c>
      <c r="O39" s="13" t="n">
        <v>8</v>
      </c>
      <c r="P39" s="74" t="n">
        <v>30</v>
      </c>
    </row>
    <row r="40">
      <c r="B40" s="74" t="inlineStr">
        <is>
          <t>Price_BOM_VL_VLS_Baseplates_34</t>
        </is>
      </c>
      <c r="C40" s="74" t="inlineStr">
        <is>
          <t>:6015-7_VL:6015-7_VLS:</t>
        </is>
      </c>
      <c r="D40" s="75" t="inlineStr">
        <is>
          <t>FlangeSupports</t>
        </is>
      </c>
      <c r="E40" s="73" t="inlineStr">
        <is>
          <t>Flange Supports</t>
        </is>
      </c>
      <c r="F40" s="75" t="inlineStr">
        <is>
          <t>:250# ANSI Flange:</t>
        </is>
      </c>
      <c r="G40" s="74" t="n">
        <v>98979734</v>
      </c>
      <c r="H40" s="74" t="inlineStr">
        <is>
          <t>A300136</t>
        </is>
      </c>
      <c r="I40" s="74" t="n">
        <v>348</v>
      </c>
      <c r="J40" s="74" t="inlineStr">
        <is>
          <t>Priced</t>
        </is>
      </c>
      <c r="K40" s="74" t="inlineStr">
        <is>
          <t>Price Adder for 6" 250# ANSI flange supports for VL/VLS</t>
        </is>
      </c>
      <c r="L40" s="74" t="n">
        <v>98979734</v>
      </c>
      <c r="M40" s="74" t="n"/>
      <c r="N40" s="73" t="inlineStr">
        <is>
          <t>LT084</t>
        </is>
      </c>
      <c r="O40" s="13" t="n">
        <v>8</v>
      </c>
      <c r="P40" s="74" t="n">
        <v>52</v>
      </c>
    </row>
    <row r="41">
      <c r="B41" s="74" t="inlineStr">
        <is>
          <t>Price_BOM_VL_VLS_Baseplates_35</t>
        </is>
      </c>
      <c r="C41" s="74" t="inlineStr">
        <is>
          <t>:8015-7_VL:8015-7_VLS:</t>
        </is>
      </c>
      <c r="D41" s="75" t="inlineStr">
        <is>
          <t>FlangeSupports</t>
        </is>
      </c>
      <c r="E41" s="73" t="inlineStr">
        <is>
          <t>Flange Supports</t>
        </is>
      </c>
      <c r="F41" s="75" t="inlineStr">
        <is>
          <t>:250# ANSI Flange:</t>
        </is>
      </c>
      <c r="G41" s="74" t="n">
        <v>99032286</v>
      </c>
      <c r="H41" s="74" t="inlineStr">
        <is>
          <t>A300137</t>
        </is>
      </c>
      <c r="I41" s="74" t="n">
        <v>348</v>
      </c>
      <c r="J41" s="74" t="inlineStr">
        <is>
          <t>Priced</t>
        </is>
      </c>
      <c r="K41" s="74" t="inlineStr">
        <is>
          <t>Price Adder for 8" 250# ANSI flange supports for VL/VLS</t>
        </is>
      </c>
      <c r="L41" s="74" t="n">
        <v>99032286</v>
      </c>
      <c r="M41" s="74" t="n"/>
      <c r="N41" s="73" t="inlineStr">
        <is>
          <t>LT084</t>
        </is>
      </c>
      <c r="O41" s="13" t="n">
        <v>8</v>
      </c>
      <c r="P41" s="74" t="n">
        <v>62</v>
      </c>
    </row>
    <row r="42">
      <c r="A42" s="25" t="inlineStr">
        <is>
          <t>[END]</t>
        </is>
      </c>
    </row>
    <row r="46">
      <c r="D46" s="123" t="n"/>
    </row>
    <row r="53">
      <c r="D53" s="123" t="n"/>
    </row>
    <row r="54">
      <c r="D54" s="123" t="n"/>
    </row>
    <row r="55">
      <c r="D55" s="123" t="n"/>
    </row>
    <row r="56">
      <c r="D56" s="123" t="n"/>
    </row>
    <row r="57">
      <c r="D57" s="123" t="n"/>
    </row>
    <row r="58">
      <c r="D58" s="123" t="n"/>
    </row>
    <row r="59">
      <c r="D59" s="123" t="n"/>
    </row>
    <row r="60">
      <c r="D60" s="123" t="n"/>
    </row>
    <row r="61">
      <c r="D61" s="123" t="n"/>
    </row>
    <row r="62">
      <c r="D62" s="123" t="n"/>
    </row>
    <row r="63">
      <c r="D63" s="123" t="n"/>
    </row>
    <row r="64">
      <c r="D64" s="123" t="n"/>
    </row>
    <row r="65">
      <c r="D65" s="123" t="n"/>
    </row>
    <row r="66">
      <c r="D66" s="123" t="n"/>
    </row>
    <row r="67">
      <c r="D67" s="123" t="n"/>
    </row>
    <row r="68">
      <c r="D68" s="123" t="n"/>
    </row>
    <row r="69">
      <c r="D69" s="123" t="n"/>
    </row>
    <row r="70">
      <c r="D70" s="123" t="n"/>
    </row>
    <row r="71">
      <c r="D71" s="123" t="n"/>
    </row>
  </sheetData>
  <autoFilter ref="B6:P42"/>
  <dataValidations count="2">
    <dataValidation sqref="I4:M4 O4:P4 E4:G4 C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H4 N4 D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3.xml><?xml version="1.0" encoding="utf-8"?>
<worksheet xmlns="http://schemas.openxmlformats.org/spreadsheetml/2006/main">
  <sheetPr codeName="Sheet14">
    <outlinePr summaryBelow="1" summaryRight="1"/>
    <pageSetUpPr fitToPage="1"/>
  </sheetPr>
  <dimension ref="A1:YO45"/>
  <sheetViews>
    <sheetView topLeftCell="D1" zoomScaleNormal="108" workbookViewId="0">
      <pane ySplit="6" topLeftCell="A7" activePane="bottomLeft" state="frozen"/>
      <selection pane="bottomLeft" activeCell="O18" sqref="O17:O18"/>
      <selection activeCell="E476" sqref="E476"/>
    </sheetView>
  </sheetViews>
  <sheetFormatPr baseColWidth="8" defaultColWidth="9.140625" defaultRowHeight="13.15" outlineLevelRow="1"/>
  <cols>
    <col width="28" bestFit="1" customWidth="1" style="33" min="1" max="1"/>
    <col width="5.5703125" customWidth="1" style="6" min="2" max="2"/>
    <col width="32.85546875" customWidth="1" style="6" min="3" max="3"/>
    <col width="28.7109375" bestFit="1" customWidth="1" style="6" min="4" max="4"/>
    <col width="11" bestFit="1" customWidth="1" style="6" min="5" max="5"/>
    <col width="18.42578125" bestFit="1" customWidth="1" style="6" min="6" max="6"/>
    <col width="20.28515625" bestFit="1" customWidth="1" style="6" min="7" max="7"/>
    <col width="39.7109375" customWidth="1" style="6" min="8" max="8"/>
    <col width="14.28515625" bestFit="1" customWidth="1" style="6" min="9" max="9"/>
    <col width="12.28515625" bestFit="1" customWidth="1" style="6" min="10" max="10"/>
    <col width="10.85546875" bestFit="1" customWidth="1" style="6" min="11" max="11"/>
    <col width="7" bestFit="1" customWidth="1" style="6" min="12" max="12"/>
    <col width="14.7109375" customWidth="1" style="6" min="13" max="13"/>
    <col width="9.140625" customWidth="1" style="6" min="14" max="14"/>
    <col width="15.85546875" bestFit="1" customWidth="1" style="6" min="15" max="15"/>
    <col width="14.28515625" bestFit="1" customWidth="1" style="6" min="16" max="16"/>
    <col width="10.7109375" bestFit="1" customWidth="1" style="6" min="17" max="17"/>
    <col width="12.28515625" bestFit="1" customWidth="1" style="6" min="18" max="18"/>
    <col width="9.140625" customWidth="1" style="6" min="19" max="16384"/>
  </cols>
  <sheetData>
    <row r="1" ht="13.9" customHeight="1" thickBot="1">
      <c r="A1" s="15" t="inlineStr">
        <is>
          <t>Export Set-up</t>
        </is>
      </c>
      <c r="B1" s="48" t="inlineStr">
        <is>
          <t>Z:\VL_VLS_Sleeves.xml</t>
        </is>
      </c>
      <c r="C1" s="48" t="n"/>
      <c r="D1" s="48" t="n"/>
      <c r="E1" s="16" t="n"/>
      <c r="F1" s="16" t="n"/>
      <c r="G1" s="35" t="n"/>
      <c r="H1" s="35" t="n"/>
      <c r="I1" s="35" t="n"/>
      <c r="J1" s="35" t="n"/>
      <c r="K1" s="35" t="n"/>
      <c r="L1" s="35" t="n"/>
      <c r="M1" s="35" t="n"/>
      <c r="N1" s="35" t="n"/>
      <c r="O1" s="35" t="n"/>
      <c r="P1" s="36" t="n"/>
      <c r="Q1" s="36" t="n"/>
      <c r="R1" s="36" t="inlineStr">
        <is>
          <t>PSD v1.1</t>
        </is>
      </c>
      <c r="S1" s="6" t="n"/>
      <c r="T1" s="6" t="n"/>
      <c r="U1" s="6" t="n"/>
      <c r="V1" s="6" t="n"/>
      <c r="W1" s="6" t="n"/>
      <c r="X1" s="6" t="n"/>
      <c r="Y1" s="6" t="n"/>
      <c r="Z1" s="6" t="n"/>
      <c r="AA1" s="6" t="n"/>
      <c r="AB1" s="6" t="n"/>
      <c r="AC1" s="6" t="n"/>
      <c r="AD1" s="6" t="n"/>
      <c r="AE1" s="6" t="n"/>
      <c r="AF1" s="6" t="n"/>
      <c r="AG1" s="6" t="n"/>
      <c r="AH1" s="6" t="n"/>
      <c r="AI1" s="6" t="n"/>
      <c r="AJ1" s="6" t="n"/>
      <c r="AK1" s="6" t="n"/>
      <c r="AL1" s="6" t="n"/>
      <c r="AM1" s="6" t="n"/>
      <c r="AN1" s="6" t="n"/>
      <c r="AO1" s="6" t="n"/>
      <c r="AP1" s="6" t="n"/>
      <c r="AQ1" s="6" t="n"/>
      <c r="AR1" s="6" t="n"/>
      <c r="AS1" s="6" t="n"/>
      <c r="AT1" s="6" t="n"/>
      <c r="AU1" s="6" t="n"/>
      <c r="AV1" s="6" t="n"/>
      <c r="AW1" s="6" t="n"/>
      <c r="AX1" s="6" t="n"/>
      <c r="AY1" s="6" t="n"/>
      <c r="AZ1" s="6" t="n"/>
      <c r="BA1" s="6" t="n"/>
      <c r="BB1" s="6" t="n"/>
      <c r="BC1" s="6" t="n"/>
      <c r="BD1" s="6" t="n"/>
      <c r="BE1" s="6" t="n"/>
      <c r="BF1" s="6" t="n"/>
      <c r="BG1" s="6" t="n"/>
      <c r="BH1" s="6" t="n"/>
      <c r="BI1" s="6" t="n"/>
      <c r="BJ1" s="6" t="n"/>
      <c r="BK1" s="6" t="n"/>
      <c r="BL1" s="6" t="n"/>
      <c r="BM1" s="6" t="n"/>
      <c r="BN1" s="6" t="n"/>
      <c r="BO1" s="6" t="n"/>
      <c r="BP1" s="6" t="n"/>
      <c r="BQ1" s="6" t="n"/>
      <c r="BR1" s="6" t="n"/>
      <c r="BS1" s="6" t="n"/>
      <c r="BT1" s="6" t="n"/>
      <c r="BU1" s="6" t="n"/>
      <c r="BV1" s="6" t="n"/>
      <c r="BW1" s="6" t="n"/>
      <c r="BX1" s="6" t="n"/>
      <c r="BY1" s="6" t="n"/>
      <c r="BZ1" s="6" t="n"/>
      <c r="CA1" s="6" t="n"/>
      <c r="CB1" s="6" t="n"/>
      <c r="CC1" s="6" t="n"/>
      <c r="CD1" s="6" t="n"/>
      <c r="CE1" s="6" t="n"/>
      <c r="CF1" s="6" t="n"/>
      <c r="CG1" s="6" t="n"/>
      <c r="CH1" s="6" t="n"/>
      <c r="CI1" s="6" t="n"/>
      <c r="CJ1" s="6" t="n"/>
      <c r="CK1" s="6" t="n"/>
      <c r="CL1" s="6" t="n"/>
      <c r="CM1" s="6" t="n"/>
      <c r="CN1" s="6" t="n"/>
      <c r="CO1" s="6" t="n"/>
      <c r="CP1" s="6" t="n"/>
      <c r="CQ1" s="6" t="n"/>
      <c r="CR1" s="6" t="n"/>
      <c r="CS1" s="6" t="n"/>
      <c r="CT1" s="6" t="n"/>
      <c r="CU1" s="6" t="n"/>
      <c r="CV1" s="6" t="n"/>
      <c r="CW1" s="6" t="n"/>
      <c r="CX1" s="6" t="n"/>
      <c r="CY1" s="6" t="n"/>
      <c r="CZ1" s="6" t="n"/>
      <c r="DA1" s="6" t="n"/>
      <c r="DB1" s="6" t="n"/>
      <c r="DC1" s="6" t="n"/>
      <c r="DD1" s="6" t="n"/>
      <c r="DE1" s="6" t="n"/>
      <c r="DF1" s="6" t="n"/>
      <c r="DG1" s="6" t="n"/>
      <c r="DH1" s="6" t="n"/>
      <c r="DI1" s="6" t="n"/>
      <c r="DJ1" s="6" t="n"/>
      <c r="DK1" s="6" t="n"/>
      <c r="DL1" s="6" t="n"/>
      <c r="DM1" s="6" t="n"/>
      <c r="DN1" s="6" t="n"/>
      <c r="DO1" s="6" t="n"/>
      <c r="DP1" s="6" t="n"/>
      <c r="DQ1" s="6" t="n"/>
      <c r="DR1" s="6" t="n"/>
      <c r="DS1" s="6" t="n"/>
      <c r="DT1" s="6" t="n"/>
      <c r="DU1" s="6" t="n"/>
      <c r="DV1" s="6" t="n"/>
      <c r="DW1" s="6" t="n"/>
      <c r="DX1" s="6" t="n"/>
      <c r="DY1" s="6" t="n"/>
      <c r="DZ1" s="6" t="n"/>
      <c r="EA1" s="6" t="n"/>
      <c r="EB1" s="6" t="n"/>
      <c r="EC1" s="6" t="n"/>
      <c r="ED1" s="6" t="n"/>
      <c r="EE1" s="6" t="n"/>
      <c r="EF1" s="6" t="n"/>
      <c r="EG1" s="6" t="n"/>
      <c r="EH1" s="6" t="n"/>
      <c r="EI1" s="6" t="n"/>
      <c r="EJ1" s="6" t="n"/>
      <c r="EK1" s="6" t="n"/>
      <c r="EL1" s="6" t="n"/>
      <c r="EM1" s="6" t="n"/>
      <c r="EN1" s="6" t="n"/>
      <c r="EO1" s="6" t="n"/>
      <c r="EP1" s="6" t="n"/>
      <c r="EQ1" s="6" t="n"/>
      <c r="ER1" s="6" t="n"/>
      <c r="ES1" s="6" t="n"/>
      <c r="ET1" s="6" t="n"/>
      <c r="EU1" s="6" t="n"/>
      <c r="EV1" s="6" t="n"/>
      <c r="EW1" s="6" t="n"/>
      <c r="EX1" s="6" t="n"/>
      <c r="EY1" s="6" t="n"/>
      <c r="EZ1" s="6" t="n"/>
      <c r="FA1" s="6" t="n"/>
      <c r="FB1" s="6" t="n"/>
      <c r="FC1" s="6" t="n"/>
      <c r="FD1" s="6" t="n"/>
      <c r="FE1" s="6" t="n"/>
      <c r="FF1" s="6" t="n"/>
      <c r="FG1" s="6" t="n"/>
      <c r="FH1" s="6" t="n"/>
      <c r="FI1" s="6" t="n"/>
      <c r="FJ1" s="6" t="n"/>
      <c r="FK1" s="6" t="n"/>
      <c r="FL1" s="6" t="n"/>
      <c r="FM1" s="6" t="n"/>
      <c r="FN1" s="6" t="n"/>
      <c r="FO1" s="6" t="n"/>
      <c r="FP1" s="6" t="n"/>
      <c r="FQ1" s="6" t="n"/>
      <c r="FR1" s="6" t="n"/>
      <c r="FS1" s="6" t="n"/>
      <c r="FT1" s="6" t="n"/>
      <c r="FU1" s="6" t="n"/>
      <c r="FV1" s="6" t="n"/>
      <c r="FW1" s="6" t="n"/>
      <c r="FX1" s="6" t="n"/>
      <c r="FY1" s="6" t="n"/>
      <c r="FZ1" s="6" t="n"/>
      <c r="GA1" s="6" t="n"/>
      <c r="GB1" s="6" t="n"/>
      <c r="GC1" s="6" t="n"/>
      <c r="GD1" s="6" t="n"/>
      <c r="GE1" s="6" t="n"/>
      <c r="GF1" s="6" t="n"/>
      <c r="GG1" s="6" t="n"/>
      <c r="GH1" s="6" t="n"/>
      <c r="GI1" s="6" t="n"/>
      <c r="GJ1" s="6" t="n"/>
      <c r="GK1" s="6" t="n"/>
      <c r="GL1" s="6" t="n"/>
      <c r="GM1" s="6" t="n"/>
      <c r="GN1" s="6" t="n"/>
      <c r="GO1" s="6" t="n"/>
      <c r="GP1" s="6" t="n"/>
      <c r="GQ1" s="6" t="n"/>
      <c r="GR1" s="6" t="n"/>
      <c r="GS1" s="6" t="n"/>
      <c r="GT1" s="6" t="n"/>
      <c r="GU1" s="6" t="n"/>
      <c r="GV1" s="6" t="n"/>
      <c r="GW1" s="6" t="n"/>
      <c r="GX1" s="6" t="n"/>
      <c r="GY1" s="6" t="n"/>
      <c r="GZ1" s="6" t="n"/>
      <c r="HA1" s="6" t="n"/>
      <c r="HB1" s="6" t="n"/>
      <c r="HC1" s="6" t="n"/>
      <c r="HD1" s="6" t="n"/>
      <c r="HE1" s="6" t="n"/>
      <c r="HF1" s="6" t="n"/>
      <c r="HG1" s="6" t="n"/>
      <c r="HH1" s="6" t="n"/>
      <c r="HI1" s="6" t="n"/>
      <c r="HJ1" s="6" t="n"/>
      <c r="HK1" s="6" t="n"/>
      <c r="HL1" s="6" t="n"/>
      <c r="HM1" s="6" t="n"/>
      <c r="HN1" s="6" t="n"/>
      <c r="HO1" s="6" t="n"/>
      <c r="HP1" s="6" t="n"/>
      <c r="HQ1" s="6" t="n"/>
      <c r="HR1" s="6" t="n"/>
      <c r="HS1" s="6" t="n"/>
      <c r="HT1" s="6" t="n"/>
      <c r="HU1" s="6" t="n"/>
      <c r="HV1" s="6" t="n"/>
      <c r="HW1" s="6" t="n"/>
      <c r="HX1" s="6" t="n"/>
      <c r="HY1" s="6" t="n"/>
      <c r="HZ1" s="6" t="n"/>
      <c r="IA1" s="6" t="n"/>
      <c r="IB1" s="6" t="n"/>
      <c r="IC1" s="6" t="n"/>
      <c r="ID1" s="6" t="n"/>
      <c r="IE1" s="6" t="n"/>
      <c r="IF1" s="6" t="n"/>
      <c r="IG1" s="6" t="n"/>
      <c r="IH1" s="6" t="n"/>
      <c r="II1" s="6" t="n"/>
      <c r="IJ1" s="6" t="n"/>
      <c r="IK1" s="6" t="n"/>
      <c r="IL1" s="6" t="n"/>
      <c r="IM1" s="6" t="n"/>
      <c r="IN1" s="6" t="n"/>
      <c r="IO1" s="6" t="n"/>
      <c r="IP1" s="6" t="n"/>
      <c r="IQ1" s="6" t="n"/>
      <c r="IR1" s="6" t="n"/>
      <c r="IS1" s="6" t="n"/>
      <c r="IT1" s="6" t="n"/>
      <c r="IU1" s="6" t="n"/>
      <c r="IV1" s="6" t="n"/>
      <c r="IW1" s="6" t="n"/>
      <c r="IX1" s="6" t="n"/>
      <c r="IY1" s="6" t="n"/>
      <c r="IZ1" s="6" t="n"/>
      <c r="JA1" s="6" t="n"/>
      <c r="JB1" s="6" t="n"/>
      <c r="JC1" s="6" t="n"/>
      <c r="JD1" s="6" t="n"/>
      <c r="JE1" s="6" t="n"/>
      <c r="JF1" s="6" t="n"/>
      <c r="JG1" s="6" t="n"/>
      <c r="JH1" s="6" t="n"/>
      <c r="JI1" s="6" t="n"/>
      <c r="JJ1" s="6" t="n"/>
      <c r="JK1" s="6" t="n"/>
      <c r="JL1" s="6" t="n"/>
      <c r="JM1" s="6" t="n"/>
      <c r="JN1" s="6" t="n"/>
      <c r="JO1" s="6" t="n"/>
      <c r="JP1" s="6" t="n"/>
      <c r="JQ1" s="6" t="n"/>
      <c r="JR1" s="6" t="n"/>
      <c r="JS1" s="6" t="n"/>
      <c r="JT1" s="6" t="n"/>
      <c r="JU1" s="6" t="n"/>
      <c r="JV1" s="6" t="n"/>
      <c r="JW1" s="6" t="n"/>
      <c r="JX1" s="6" t="n"/>
      <c r="JY1" s="6" t="n"/>
      <c r="JZ1" s="6" t="n"/>
      <c r="KA1" s="6" t="n"/>
      <c r="KB1" s="6" t="n"/>
      <c r="KC1" s="6" t="n"/>
      <c r="KD1" s="6" t="n"/>
      <c r="KE1" s="6" t="n"/>
      <c r="KF1" s="6" t="n"/>
      <c r="KG1" s="6" t="n"/>
      <c r="KH1" s="6" t="n"/>
      <c r="KI1" s="6" t="n"/>
      <c r="KJ1" s="6" t="n"/>
      <c r="KK1" s="6" t="n"/>
      <c r="KL1" s="6" t="n"/>
      <c r="KM1" s="6" t="n"/>
      <c r="KN1" s="6" t="n"/>
      <c r="KO1" s="6" t="n"/>
      <c r="KP1" s="6" t="n"/>
      <c r="KQ1" s="6" t="n"/>
      <c r="KR1" s="6" t="n"/>
      <c r="KS1" s="6" t="n"/>
      <c r="KT1" s="6" t="n"/>
      <c r="KU1" s="6" t="n"/>
      <c r="KV1" s="6" t="n"/>
      <c r="KW1" s="6" t="n"/>
      <c r="KX1" s="6" t="n"/>
      <c r="KY1" s="6" t="n"/>
      <c r="KZ1" s="6" t="n"/>
      <c r="LA1" s="6" t="n"/>
      <c r="LB1" s="6" t="n"/>
      <c r="LC1" s="6" t="n"/>
      <c r="LD1" s="6" t="n"/>
      <c r="LE1" s="6" t="n"/>
      <c r="LF1" s="6" t="n"/>
      <c r="LG1" s="6" t="n"/>
      <c r="LH1" s="6" t="n"/>
      <c r="LI1" s="6" t="n"/>
      <c r="LJ1" s="6" t="n"/>
      <c r="LK1" s="6" t="n"/>
      <c r="LL1" s="6" t="n"/>
      <c r="LM1" s="6" t="n"/>
      <c r="LN1" s="6" t="n"/>
      <c r="LO1" s="6" t="n"/>
      <c r="LP1" s="6" t="n"/>
      <c r="LQ1" s="6" t="n"/>
      <c r="LR1" s="6" t="n"/>
      <c r="LS1" s="6" t="n"/>
      <c r="LT1" s="6" t="n"/>
      <c r="LU1" s="6" t="n"/>
      <c r="LV1" s="6" t="n"/>
      <c r="LW1" s="6" t="n"/>
      <c r="LX1" s="6" t="n"/>
      <c r="LY1" s="6" t="n"/>
      <c r="LZ1" s="6" t="n"/>
      <c r="MA1" s="6" t="n"/>
      <c r="MB1" s="6" t="n"/>
      <c r="MC1" s="6" t="n"/>
      <c r="MD1" s="6" t="n"/>
      <c r="ME1" s="6" t="n"/>
      <c r="MF1" s="6" t="n"/>
      <c r="MG1" s="6" t="n"/>
      <c r="MH1" s="6" t="n"/>
      <c r="MI1" s="6" t="n"/>
      <c r="MJ1" s="6" t="n"/>
      <c r="MK1" s="6" t="n"/>
      <c r="ML1" s="6" t="n"/>
      <c r="MM1" s="6" t="n"/>
      <c r="MN1" s="6" t="n"/>
      <c r="MO1" s="6" t="n"/>
      <c r="MP1" s="6" t="n"/>
      <c r="MQ1" s="6" t="n"/>
      <c r="MR1" s="6" t="n"/>
      <c r="MS1" s="6" t="n"/>
      <c r="MT1" s="6" t="n"/>
      <c r="MU1" s="6" t="n"/>
      <c r="MV1" s="6" t="n"/>
      <c r="MW1" s="6" t="n"/>
      <c r="MX1" s="6" t="n"/>
      <c r="MY1" s="6" t="n"/>
      <c r="MZ1" s="6" t="n"/>
      <c r="NA1" s="6" t="n"/>
      <c r="NB1" s="6" t="n"/>
      <c r="NC1" s="6" t="n"/>
      <c r="ND1" s="6" t="n"/>
      <c r="NE1" s="6" t="n"/>
      <c r="NF1" s="6" t="n"/>
      <c r="NG1" s="6" t="n"/>
      <c r="NH1" s="6" t="n"/>
      <c r="NI1" s="6" t="n"/>
      <c r="NJ1" s="6" t="n"/>
      <c r="NK1" s="6" t="n"/>
      <c r="NL1" s="6" t="n"/>
      <c r="NM1" s="6" t="n"/>
      <c r="NN1" s="6" t="n"/>
      <c r="NO1" s="6" t="n"/>
      <c r="NP1" s="6" t="n"/>
      <c r="NQ1" s="6" t="n"/>
      <c r="NR1" s="6" t="n"/>
      <c r="NS1" s="6" t="n"/>
      <c r="NT1" s="6" t="n"/>
      <c r="NU1" s="6" t="n"/>
      <c r="NV1" s="6" t="n"/>
      <c r="NW1" s="6" t="n"/>
      <c r="NX1" s="6" t="n"/>
      <c r="NY1" s="6" t="n"/>
      <c r="NZ1" s="6" t="n"/>
      <c r="OA1" s="6" t="n"/>
      <c r="OB1" s="6" t="n"/>
      <c r="OC1" s="6" t="n"/>
      <c r="OD1" s="6" t="n"/>
      <c r="OE1" s="6" t="n"/>
      <c r="OF1" s="6" t="n"/>
      <c r="OG1" s="6" t="n"/>
      <c r="OH1" s="6" t="n"/>
      <c r="OI1" s="6" t="n"/>
      <c r="OJ1" s="6" t="n"/>
      <c r="OK1" s="6" t="n"/>
      <c r="OL1" s="6" t="n"/>
      <c r="OM1" s="6" t="n"/>
      <c r="ON1" s="6" t="n"/>
      <c r="OO1" s="6" t="n"/>
      <c r="OP1" s="6" t="n"/>
      <c r="OQ1" s="6" t="n"/>
      <c r="OR1" s="6" t="n"/>
      <c r="OS1" s="6" t="n"/>
      <c r="OT1" s="6" t="n"/>
      <c r="OU1" s="6" t="n"/>
      <c r="OV1" s="6" t="n"/>
      <c r="OW1" s="6" t="n"/>
      <c r="OX1" s="6" t="n"/>
      <c r="OY1" s="6" t="n"/>
      <c r="OZ1" s="6" t="n"/>
      <c r="PA1" s="6" t="n"/>
      <c r="PB1" s="6" t="n"/>
      <c r="PC1" s="6" t="n"/>
      <c r="PD1" s="6" t="n"/>
      <c r="PE1" s="6" t="n"/>
      <c r="PF1" s="6" t="n"/>
      <c r="PG1" s="6" t="n"/>
      <c r="PH1" s="6" t="n"/>
      <c r="PI1" s="6" t="n"/>
      <c r="PJ1" s="6" t="n"/>
      <c r="PK1" s="6" t="n"/>
      <c r="PL1" s="6" t="n"/>
      <c r="PM1" s="6" t="n"/>
      <c r="PN1" s="6" t="n"/>
      <c r="PO1" s="6" t="n"/>
      <c r="PP1" s="6" t="n"/>
      <c r="PQ1" s="6" t="n"/>
      <c r="PR1" s="6" t="n"/>
      <c r="PS1" s="6" t="n"/>
      <c r="PT1" s="6" t="n"/>
      <c r="PU1" s="6" t="n"/>
      <c r="PV1" s="6" t="n"/>
      <c r="PW1" s="6" t="n"/>
      <c r="PX1" s="6" t="n"/>
      <c r="PY1" s="6" t="n"/>
      <c r="PZ1" s="6" t="n"/>
      <c r="QA1" s="6" t="n"/>
      <c r="QB1" s="6" t="n"/>
      <c r="QC1" s="6" t="n"/>
      <c r="QD1" s="6" t="n"/>
      <c r="QE1" s="6" t="n"/>
      <c r="QF1" s="6" t="n"/>
      <c r="QG1" s="6" t="n"/>
      <c r="QH1" s="6" t="n"/>
      <c r="QI1" s="6" t="n"/>
      <c r="QJ1" s="6" t="n"/>
      <c r="QK1" s="6" t="n"/>
      <c r="QL1" s="6" t="n"/>
      <c r="QM1" s="6" t="n"/>
      <c r="QN1" s="6" t="n"/>
      <c r="QO1" s="6" t="n"/>
      <c r="QP1" s="6" t="n"/>
      <c r="QQ1" s="6" t="n"/>
      <c r="QR1" s="6" t="n"/>
      <c r="QS1" s="6" t="n"/>
      <c r="QT1" s="6" t="n"/>
      <c r="QU1" s="6" t="n"/>
      <c r="QV1" s="6" t="n"/>
      <c r="QW1" s="6" t="n"/>
      <c r="QX1" s="6" t="n"/>
      <c r="QY1" s="6" t="n"/>
      <c r="QZ1" s="6" t="n"/>
      <c r="RA1" s="6" t="n"/>
      <c r="RB1" s="6" t="n"/>
      <c r="RC1" s="6" t="n"/>
      <c r="RD1" s="6" t="n"/>
      <c r="RE1" s="6" t="n"/>
      <c r="RF1" s="6" t="n"/>
      <c r="RG1" s="6" t="n"/>
      <c r="RH1" s="6" t="n"/>
      <c r="RI1" s="6" t="n"/>
      <c r="RJ1" s="6" t="n"/>
      <c r="RK1" s="6" t="n"/>
      <c r="RL1" s="6" t="n"/>
      <c r="RM1" s="6" t="n"/>
      <c r="RN1" s="6" t="n"/>
      <c r="RO1" s="6" t="n"/>
      <c r="RP1" s="6" t="n"/>
      <c r="RQ1" s="6" t="n"/>
      <c r="RR1" s="6" t="n"/>
      <c r="RS1" s="6" t="n"/>
      <c r="RT1" s="6" t="n"/>
      <c r="RU1" s="6" t="n"/>
      <c r="RV1" s="6" t="n"/>
      <c r="RW1" s="6" t="n"/>
      <c r="RX1" s="6" t="n"/>
      <c r="RY1" s="6" t="n"/>
      <c r="RZ1" s="6" t="n"/>
      <c r="SA1" s="6" t="n"/>
      <c r="SB1" s="6" t="n"/>
      <c r="SC1" s="6" t="n"/>
      <c r="SD1" s="6" t="n"/>
      <c r="SE1" s="6" t="n"/>
      <c r="SF1" s="6" t="n"/>
      <c r="SG1" s="6" t="n"/>
      <c r="SH1" s="6" t="n"/>
      <c r="SI1" s="6" t="n"/>
      <c r="SJ1" s="6" t="n"/>
      <c r="SK1" s="6" t="n"/>
      <c r="SL1" s="6" t="n"/>
      <c r="SM1" s="6" t="n"/>
      <c r="SN1" s="6" t="n"/>
      <c r="SO1" s="6" t="n"/>
      <c r="SP1" s="6" t="n"/>
      <c r="SQ1" s="6" t="n"/>
      <c r="SR1" s="6" t="n"/>
      <c r="SS1" s="6" t="n"/>
      <c r="ST1" s="6" t="n"/>
      <c r="SU1" s="6" t="n"/>
      <c r="SV1" s="6" t="n"/>
      <c r="SW1" s="6" t="n"/>
      <c r="SX1" s="6" t="n"/>
      <c r="SY1" s="6" t="n"/>
      <c r="SZ1" s="6" t="n"/>
      <c r="TA1" s="6" t="n"/>
      <c r="TB1" s="6" t="n"/>
      <c r="TC1" s="6" t="n"/>
      <c r="TD1" s="6" t="n"/>
      <c r="TE1" s="6" t="n"/>
      <c r="TF1" s="6" t="n"/>
      <c r="TG1" s="6" t="n"/>
      <c r="TH1" s="6" t="n"/>
      <c r="TI1" s="6" t="n"/>
      <c r="TJ1" s="6" t="n"/>
      <c r="TK1" s="6" t="n"/>
      <c r="TL1" s="6" t="n"/>
      <c r="TM1" s="6" t="n"/>
      <c r="TN1" s="6" t="n"/>
      <c r="TO1" s="6" t="n"/>
      <c r="TP1" s="6" t="n"/>
      <c r="TQ1" s="6" t="n"/>
      <c r="TR1" s="6" t="n"/>
      <c r="TS1" s="6" t="n"/>
      <c r="TT1" s="6" t="n"/>
      <c r="TU1" s="6" t="n"/>
      <c r="TV1" s="6" t="n"/>
      <c r="TW1" s="6" t="n"/>
      <c r="TX1" s="6" t="n"/>
      <c r="TY1" s="6" t="n"/>
      <c r="TZ1" s="6" t="n"/>
      <c r="UA1" s="6" t="n"/>
      <c r="UB1" s="6" t="n"/>
      <c r="UC1" s="6" t="n"/>
      <c r="UD1" s="6" t="n"/>
      <c r="UE1" s="6" t="n"/>
      <c r="UF1" s="6" t="n"/>
      <c r="UG1" s="6" t="n"/>
      <c r="UH1" s="6" t="n"/>
      <c r="UI1" s="6" t="n"/>
      <c r="UJ1" s="6" t="n"/>
      <c r="UK1" s="6" t="n"/>
      <c r="UL1" s="6" t="n"/>
      <c r="UM1" s="6" t="n"/>
      <c r="UN1" s="6" t="n"/>
      <c r="UO1" s="6" t="n"/>
      <c r="UP1" s="6" t="n"/>
      <c r="UQ1" s="6" t="n"/>
      <c r="UR1" s="6" t="n"/>
      <c r="US1" s="6" t="n"/>
      <c r="UT1" s="6" t="n"/>
      <c r="UU1" s="6" t="n"/>
      <c r="UV1" s="6" t="n"/>
      <c r="UW1" s="6" t="n"/>
      <c r="UX1" s="6" t="n"/>
      <c r="UY1" s="6" t="n"/>
      <c r="UZ1" s="6" t="n"/>
      <c r="VA1" s="6" t="n"/>
      <c r="VB1" s="6" t="n"/>
      <c r="VC1" s="6" t="n"/>
      <c r="VD1" s="6" t="n"/>
      <c r="VE1" s="6" t="n"/>
      <c r="VF1" s="6" t="n"/>
      <c r="VG1" s="6" t="n"/>
      <c r="VH1" s="6" t="n"/>
      <c r="VI1" s="6" t="n"/>
      <c r="VJ1" s="6" t="n"/>
      <c r="VK1" s="6" t="n"/>
      <c r="VL1" s="6" t="n"/>
      <c r="VM1" s="6" t="n"/>
      <c r="VN1" s="6" t="n"/>
      <c r="VO1" s="6" t="n"/>
      <c r="VP1" s="6" t="n"/>
      <c r="VQ1" s="6" t="n"/>
      <c r="VR1" s="6" t="n"/>
      <c r="VS1" s="6" t="n"/>
      <c r="VT1" s="6" t="n"/>
      <c r="VU1" s="6" t="n"/>
      <c r="VV1" s="6" t="n"/>
      <c r="VW1" s="6" t="n"/>
      <c r="VX1" s="6" t="n"/>
      <c r="VY1" s="6" t="n"/>
      <c r="VZ1" s="6" t="n"/>
      <c r="WA1" s="6" t="n"/>
      <c r="WB1" s="6" t="n"/>
      <c r="WC1" s="6" t="n"/>
      <c r="WD1" s="6" t="n"/>
      <c r="WE1" s="6" t="n"/>
      <c r="WF1" s="6" t="n"/>
      <c r="WG1" s="6" t="n"/>
      <c r="WH1" s="6" t="n"/>
      <c r="WI1" s="6" t="n"/>
      <c r="WJ1" s="6" t="n"/>
      <c r="WK1" s="6" t="n"/>
      <c r="WL1" s="6" t="n"/>
      <c r="WM1" s="6" t="n"/>
      <c r="WN1" s="6" t="n"/>
      <c r="WO1" s="6" t="n"/>
      <c r="WP1" s="6" t="n"/>
      <c r="WQ1" s="6" t="n"/>
      <c r="WR1" s="6" t="n"/>
      <c r="WS1" s="6" t="n"/>
      <c r="WT1" s="6" t="n"/>
      <c r="WU1" s="6" t="n"/>
      <c r="WV1" s="6" t="n"/>
      <c r="WW1" s="6" t="n"/>
      <c r="WX1" s="6" t="n"/>
      <c r="WY1" s="6" t="n"/>
      <c r="WZ1" s="6" t="n"/>
      <c r="XA1" s="6" t="n"/>
      <c r="XB1" s="6" t="n"/>
      <c r="XC1" s="6" t="n"/>
      <c r="XD1" s="6" t="n"/>
      <c r="XE1" s="6" t="n"/>
      <c r="XF1" s="6" t="n"/>
      <c r="XG1" s="6" t="n"/>
      <c r="XH1" s="6" t="n"/>
      <c r="XI1" s="6" t="n"/>
      <c r="XJ1" s="6" t="n"/>
      <c r="XK1" s="6" t="n"/>
      <c r="XL1" s="6" t="n"/>
      <c r="XM1" s="6" t="n"/>
      <c r="XN1" s="6" t="n"/>
      <c r="XO1" s="6" t="n"/>
      <c r="XP1" s="6" t="n"/>
      <c r="XQ1" s="6" t="n"/>
      <c r="XR1" s="6" t="n"/>
      <c r="XS1" s="6" t="n"/>
      <c r="XT1" s="6" t="n"/>
      <c r="XU1" s="6" t="n"/>
      <c r="XV1" s="6" t="n"/>
      <c r="XW1" s="6" t="n"/>
      <c r="XX1" s="6" t="n"/>
      <c r="XY1" s="6" t="n"/>
      <c r="XZ1" s="6" t="n"/>
      <c r="YA1" s="6" t="n"/>
      <c r="YB1" s="6" t="n"/>
      <c r="YC1" s="6" t="n"/>
      <c r="YD1" s="6" t="n"/>
      <c r="YE1" s="6" t="n"/>
      <c r="YF1" s="6" t="n"/>
      <c r="YG1" s="6" t="n"/>
      <c r="YH1" s="6" t="n"/>
      <c r="YI1" s="6" t="n"/>
      <c r="YJ1" s="6" t="n"/>
      <c r="YK1" s="6" t="n"/>
      <c r="YL1" s="6" t="n"/>
      <c r="YM1" s="6" t="n"/>
      <c r="YN1" s="6" t="n"/>
      <c r="YO1" s="6" t="n"/>
    </row>
    <row r="2" outlineLevel="1" ht="13.9" customHeight="1" thickTop="1">
      <c r="A2" s="79" t="inlineStr">
        <is>
          <t>Price_BOM_VL_VLS_Sleeves</t>
        </is>
      </c>
      <c r="B2" s="59" t="n"/>
      <c r="C2" s="31">
        <f>IF($A$6 = "Full Data","ID","")</f>
        <v/>
      </c>
      <c r="D2" s="31">
        <f>IF($A$6 = "Quick Price","ID","")</f>
        <v/>
      </c>
      <c r="E2" s="32">
        <f>IF($A$6 = "Full Data","SealSize","")</f>
        <v/>
      </c>
      <c r="F2" s="32" t="n"/>
      <c r="G2" s="32" t="inlineStr">
        <is>
          <t>SleeveMaterial</t>
        </is>
      </c>
      <c r="H2" s="32" t="inlineStr">
        <is>
          <t>SealType</t>
        </is>
      </c>
      <c r="I2" s="32" t="inlineStr">
        <is>
          <t>BOM</t>
        </is>
      </c>
      <c r="J2" s="32" t="inlineStr">
        <is>
          <t>ProductLine</t>
        </is>
      </c>
      <c r="K2" s="32" t="inlineStr">
        <is>
          <t>MotorType</t>
        </is>
      </c>
      <c r="L2" s="32" t="inlineStr">
        <is>
          <t>CodeX</t>
        </is>
      </c>
      <c r="M2" s="32" t="inlineStr">
        <is>
          <t>PriceID</t>
        </is>
      </c>
      <c r="N2" s="32">
        <f>IF($A$6 = "Full Data","LeadtimeID","")</f>
        <v/>
      </c>
      <c r="O2" s="32" t="n"/>
      <c r="P2" s="6" t="n"/>
      <c r="Q2" s="6" t="n"/>
      <c r="R2" s="6" t="n"/>
      <c r="S2" s="6" t="n"/>
      <c r="T2" s="6" t="n"/>
      <c r="U2" s="6" t="n"/>
      <c r="V2" s="6" t="n"/>
      <c r="W2" s="6" t="n"/>
      <c r="X2" s="6" t="n"/>
      <c r="Y2" s="6" t="n"/>
      <c r="Z2" s="6" t="n"/>
      <c r="AA2" s="6" t="n"/>
      <c r="AB2" s="6" t="n"/>
      <c r="AC2" s="6" t="n"/>
      <c r="AD2" s="6" t="n"/>
      <c r="AE2" s="6" t="n"/>
      <c r="AF2" s="6" t="n"/>
      <c r="AG2" s="6" t="n"/>
      <c r="AH2" s="6" t="n"/>
      <c r="AI2" s="6" t="n"/>
      <c r="AJ2" s="6" t="n"/>
      <c r="AK2" s="6" t="n"/>
      <c r="AL2" s="6" t="n"/>
      <c r="AM2" s="6" t="n"/>
      <c r="AN2" s="6" t="n"/>
      <c r="AO2" s="6" t="n"/>
      <c r="AP2" s="6" t="n"/>
      <c r="AQ2" s="6" t="n"/>
      <c r="AR2" s="6" t="n"/>
      <c r="AS2" s="6" t="n"/>
      <c r="AT2" s="6" t="n"/>
      <c r="AU2" s="6" t="n"/>
      <c r="AV2" s="6" t="n"/>
      <c r="AW2" s="6" t="n"/>
      <c r="AX2" s="6" t="n"/>
      <c r="AY2" s="6" t="n"/>
      <c r="AZ2" s="6" t="n"/>
      <c r="BA2" s="6" t="n"/>
      <c r="BB2" s="6" t="n"/>
      <c r="BC2" s="6" t="n"/>
      <c r="BD2" s="6" t="n"/>
      <c r="BE2" s="6" t="n"/>
      <c r="BF2" s="6" t="n"/>
      <c r="BG2" s="6" t="n"/>
      <c r="BH2" s="6" t="n"/>
      <c r="BI2" s="6" t="n"/>
      <c r="BJ2" s="6" t="n"/>
      <c r="BK2" s="6" t="n"/>
      <c r="BL2" s="6" t="n"/>
      <c r="BM2" s="6" t="n"/>
      <c r="BN2" s="6" t="n"/>
      <c r="BO2" s="6" t="n"/>
      <c r="BP2" s="6" t="n"/>
      <c r="BQ2" s="6" t="n"/>
      <c r="BR2" s="6" t="n"/>
      <c r="BS2" s="6" t="n"/>
      <c r="BT2" s="6" t="n"/>
      <c r="BU2" s="6" t="n"/>
      <c r="BV2" s="6" t="n"/>
      <c r="BW2" s="6" t="n"/>
      <c r="BX2" s="6" t="n"/>
      <c r="BY2" s="6" t="n"/>
      <c r="BZ2" s="6" t="n"/>
      <c r="CA2" s="6" t="n"/>
      <c r="CB2" s="6" t="n"/>
      <c r="CC2" s="6" t="n"/>
      <c r="CD2" s="6" t="n"/>
      <c r="CE2" s="6" t="n"/>
      <c r="CF2" s="6" t="n"/>
      <c r="CG2" s="6" t="n"/>
      <c r="CH2" s="6" t="n"/>
      <c r="CI2" s="6" t="n"/>
      <c r="CJ2" s="6" t="n"/>
      <c r="CK2" s="6" t="n"/>
      <c r="CL2" s="6" t="n"/>
      <c r="CM2" s="6" t="n"/>
      <c r="CN2" s="6" t="n"/>
      <c r="CO2" s="6" t="n"/>
      <c r="CP2" s="6" t="n"/>
      <c r="CQ2" s="6" t="n"/>
      <c r="CR2" s="6" t="n"/>
      <c r="CS2" s="6" t="n"/>
      <c r="CT2" s="6" t="n"/>
      <c r="CU2" s="6" t="n"/>
      <c r="CV2" s="6" t="n"/>
      <c r="CW2" s="6" t="n"/>
      <c r="CX2" s="6" t="n"/>
      <c r="CY2" s="6" t="n"/>
      <c r="CZ2" s="6" t="n"/>
      <c r="DA2" s="6" t="n"/>
      <c r="DB2" s="6" t="n"/>
      <c r="DC2" s="6" t="n"/>
      <c r="DD2" s="6" t="n"/>
      <c r="DE2" s="6" t="n"/>
      <c r="DF2" s="6" t="n"/>
      <c r="DG2" s="6" t="n"/>
      <c r="DH2" s="6" t="n"/>
      <c r="DI2" s="6" t="n"/>
      <c r="DJ2" s="6" t="n"/>
      <c r="DK2" s="6" t="n"/>
      <c r="DL2" s="6" t="n"/>
      <c r="DM2" s="6" t="n"/>
      <c r="DN2" s="6" t="n"/>
      <c r="DO2" s="6" t="n"/>
      <c r="DP2" s="6" t="n"/>
      <c r="DQ2" s="6" t="n"/>
      <c r="DR2" s="6" t="n"/>
      <c r="DS2" s="6" t="n"/>
      <c r="DT2" s="6" t="n"/>
      <c r="DU2" s="6" t="n"/>
      <c r="DV2" s="6" t="n"/>
      <c r="DW2" s="6" t="n"/>
      <c r="DX2" s="6" t="n"/>
      <c r="DY2" s="6" t="n"/>
      <c r="DZ2" s="6" t="n"/>
      <c r="EA2" s="6" t="n"/>
      <c r="EB2" s="6" t="n"/>
      <c r="EC2" s="6" t="n"/>
      <c r="ED2" s="6" t="n"/>
      <c r="EE2" s="6" t="n"/>
      <c r="EF2" s="6" t="n"/>
      <c r="EG2" s="6" t="n"/>
      <c r="EH2" s="6" t="n"/>
      <c r="EI2" s="6" t="n"/>
      <c r="EJ2" s="6" t="n"/>
      <c r="EK2" s="6" t="n"/>
      <c r="EL2" s="6" t="n"/>
      <c r="EM2" s="6" t="n"/>
      <c r="EN2" s="6" t="n"/>
      <c r="EO2" s="6" t="n"/>
      <c r="EP2" s="6" t="n"/>
      <c r="EQ2" s="6" t="n"/>
      <c r="ER2" s="6" t="n"/>
      <c r="ES2" s="6" t="n"/>
      <c r="ET2" s="6" t="n"/>
      <c r="EU2" s="6" t="n"/>
      <c r="EV2" s="6" t="n"/>
      <c r="EW2" s="6" t="n"/>
      <c r="EX2" s="6" t="n"/>
      <c r="EY2" s="6" t="n"/>
      <c r="EZ2" s="6" t="n"/>
      <c r="FA2" s="6" t="n"/>
      <c r="FB2" s="6" t="n"/>
      <c r="FC2" s="6" t="n"/>
      <c r="FD2" s="6" t="n"/>
      <c r="FE2" s="6" t="n"/>
      <c r="FF2" s="6" t="n"/>
      <c r="FG2" s="6" t="n"/>
      <c r="FH2" s="6" t="n"/>
      <c r="FI2" s="6" t="n"/>
      <c r="FJ2" s="6" t="n"/>
      <c r="FK2" s="6" t="n"/>
      <c r="FL2" s="6" t="n"/>
      <c r="FM2" s="6" t="n"/>
      <c r="FN2" s="6" t="n"/>
      <c r="FO2" s="6" t="n"/>
      <c r="FP2" s="6" t="n"/>
      <c r="FQ2" s="6" t="n"/>
      <c r="FR2" s="6" t="n"/>
      <c r="FS2" s="6" t="n"/>
      <c r="FT2" s="6" t="n"/>
      <c r="FU2" s="6" t="n"/>
      <c r="FV2" s="6" t="n"/>
      <c r="FW2" s="6" t="n"/>
      <c r="FX2" s="6" t="n"/>
      <c r="FY2" s="6" t="n"/>
      <c r="FZ2" s="6" t="n"/>
      <c r="GA2" s="6" t="n"/>
      <c r="GB2" s="6" t="n"/>
      <c r="GC2" s="6" t="n"/>
      <c r="GD2" s="6" t="n"/>
      <c r="GE2" s="6" t="n"/>
      <c r="GF2" s="6" t="n"/>
      <c r="GG2" s="6" t="n"/>
      <c r="GH2" s="6" t="n"/>
      <c r="GI2" s="6" t="n"/>
      <c r="GJ2" s="6" t="n"/>
      <c r="GK2" s="6" t="n"/>
      <c r="GL2" s="6" t="n"/>
      <c r="GM2" s="6" t="n"/>
      <c r="GN2" s="6" t="n"/>
      <c r="GO2" s="6" t="n"/>
      <c r="GP2" s="6" t="n"/>
      <c r="GQ2" s="6" t="n"/>
      <c r="GR2" s="6" t="n"/>
      <c r="GS2" s="6" t="n"/>
      <c r="GT2" s="6" t="n"/>
      <c r="GU2" s="6" t="n"/>
      <c r="GV2" s="6" t="n"/>
      <c r="GW2" s="6" t="n"/>
      <c r="GX2" s="6" t="n"/>
      <c r="GY2" s="6" t="n"/>
      <c r="GZ2" s="6" t="n"/>
      <c r="HA2" s="6" t="n"/>
      <c r="HB2" s="6" t="n"/>
      <c r="HC2" s="6" t="n"/>
      <c r="HD2" s="6" t="n"/>
      <c r="HE2" s="6" t="n"/>
      <c r="HF2" s="6" t="n"/>
      <c r="HG2" s="6" t="n"/>
      <c r="HH2" s="6" t="n"/>
      <c r="HI2" s="6" t="n"/>
      <c r="HJ2" s="6" t="n"/>
      <c r="HK2" s="6" t="n"/>
      <c r="HL2" s="6" t="n"/>
      <c r="HM2" s="6" t="n"/>
      <c r="HN2" s="6" t="n"/>
      <c r="HO2" s="6" t="n"/>
      <c r="HP2" s="6" t="n"/>
      <c r="HQ2" s="6" t="n"/>
      <c r="HR2" s="6" t="n"/>
      <c r="HS2" s="6" t="n"/>
      <c r="HT2" s="6" t="n"/>
      <c r="HU2" s="6" t="n"/>
      <c r="HV2" s="6" t="n"/>
      <c r="HW2" s="6" t="n"/>
      <c r="HX2" s="6" t="n"/>
      <c r="HY2" s="6" t="n"/>
      <c r="HZ2" s="6" t="n"/>
      <c r="IA2" s="6" t="n"/>
      <c r="IB2" s="6" t="n"/>
      <c r="IC2" s="6" t="n"/>
      <c r="ID2" s="6" t="n"/>
      <c r="IE2" s="6" t="n"/>
      <c r="IF2" s="6" t="n"/>
      <c r="IG2" s="6" t="n"/>
      <c r="IH2" s="6" t="n"/>
      <c r="II2" s="6" t="n"/>
      <c r="IJ2" s="6" t="n"/>
      <c r="IK2" s="6" t="n"/>
      <c r="IL2" s="6" t="n"/>
      <c r="IM2" s="6" t="n"/>
      <c r="IN2" s="6" t="n"/>
      <c r="IO2" s="6" t="n"/>
      <c r="IP2" s="6" t="n"/>
      <c r="IQ2" s="6" t="n"/>
      <c r="IR2" s="6" t="n"/>
      <c r="IS2" s="6" t="n"/>
      <c r="IT2" s="6" t="n"/>
      <c r="IU2" s="6" t="n"/>
      <c r="IV2" s="6" t="n"/>
      <c r="IW2" s="6" t="n"/>
      <c r="IX2" s="6" t="n"/>
      <c r="IY2" s="6" t="n"/>
      <c r="IZ2" s="6" t="n"/>
      <c r="JA2" s="6" t="n"/>
      <c r="JB2" s="6" t="n"/>
      <c r="JC2" s="6" t="n"/>
      <c r="JD2" s="6" t="n"/>
      <c r="JE2" s="6" t="n"/>
      <c r="JF2" s="6" t="n"/>
      <c r="JG2" s="6" t="n"/>
      <c r="JH2" s="6" t="n"/>
      <c r="JI2" s="6" t="n"/>
      <c r="JJ2" s="6" t="n"/>
      <c r="JK2" s="6" t="n"/>
      <c r="JL2" s="6" t="n"/>
      <c r="JM2" s="6" t="n"/>
      <c r="JN2" s="6" t="n"/>
      <c r="JO2" s="6" t="n"/>
      <c r="JP2" s="6" t="n"/>
      <c r="JQ2" s="6" t="n"/>
      <c r="JR2" s="6" t="n"/>
      <c r="JS2" s="6" t="n"/>
      <c r="JT2" s="6" t="n"/>
      <c r="JU2" s="6" t="n"/>
      <c r="JV2" s="6" t="n"/>
      <c r="JW2" s="6" t="n"/>
      <c r="JX2" s="6" t="n"/>
      <c r="JY2" s="6" t="n"/>
      <c r="JZ2" s="6" t="n"/>
      <c r="KA2" s="6" t="n"/>
      <c r="KB2" s="6" t="n"/>
      <c r="KC2" s="6" t="n"/>
      <c r="KD2" s="6" t="n"/>
      <c r="KE2" s="6" t="n"/>
      <c r="KF2" s="6" t="n"/>
      <c r="KG2" s="6" t="n"/>
      <c r="KH2" s="6" t="n"/>
      <c r="KI2" s="6" t="n"/>
      <c r="KJ2" s="6" t="n"/>
      <c r="KK2" s="6" t="n"/>
      <c r="KL2" s="6" t="n"/>
      <c r="KM2" s="6" t="n"/>
      <c r="KN2" s="6" t="n"/>
      <c r="KO2" s="6" t="n"/>
      <c r="KP2" s="6" t="n"/>
      <c r="KQ2" s="6" t="n"/>
      <c r="KR2" s="6" t="n"/>
      <c r="KS2" s="6" t="n"/>
      <c r="KT2" s="6" t="n"/>
      <c r="KU2" s="6" t="n"/>
      <c r="KV2" s="6" t="n"/>
      <c r="KW2" s="6" t="n"/>
      <c r="KX2" s="6" t="n"/>
      <c r="KY2" s="6" t="n"/>
      <c r="KZ2" s="6" t="n"/>
      <c r="LA2" s="6" t="n"/>
      <c r="LB2" s="6" t="n"/>
      <c r="LC2" s="6" t="n"/>
      <c r="LD2" s="6" t="n"/>
      <c r="LE2" s="6" t="n"/>
      <c r="LF2" s="6" t="n"/>
      <c r="LG2" s="6" t="n"/>
      <c r="LH2" s="6" t="n"/>
      <c r="LI2" s="6" t="n"/>
      <c r="LJ2" s="6" t="n"/>
      <c r="LK2" s="6" t="n"/>
      <c r="LL2" s="6" t="n"/>
      <c r="LM2" s="6" t="n"/>
      <c r="LN2" s="6" t="n"/>
      <c r="LO2" s="6" t="n"/>
      <c r="LP2" s="6" t="n"/>
      <c r="LQ2" s="6" t="n"/>
      <c r="LR2" s="6" t="n"/>
      <c r="LS2" s="6" t="n"/>
      <c r="LT2" s="6" t="n"/>
      <c r="LU2" s="6" t="n"/>
      <c r="LV2" s="6" t="n"/>
      <c r="LW2" s="6" t="n"/>
      <c r="LX2" s="6" t="n"/>
      <c r="LY2" s="6" t="n"/>
      <c r="LZ2" s="6" t="n"/>
      <c r="MA2" s="6" t="n"/>
      <c r="MB2" s="6" t="n"/>
      <c r="MC2" s="6" t="n"/>
      <c r="MD2" s="6" t="n"/>
      <c r="ME2" s="6" t="n"/>
      <c r="MF2" s="6" t="n"/>
      <c r="MG2" s="6" t="n"/>
      <c r="MH2" s="6" t="n"/>
      <c r="MI2" s="6" t="n"/>
      <c r="MJ2" s="6" t="n"/>
      <c r="MK2" s="6" t="n"/>
      <c r="ML2" s="6" t="n"/>
      <c r="MM2" s="6" t="n"/>
      <c r="MN2" s="6" t="n"/>
      <c r="MO2" s="6" t="n"/>
      <c r="MP2" s="6" t="n"/>
      <c r="MQ2" s="6" t="n"/>
      <c r="MR2" s="6" t="n"/>
      <c r="MS2" s="6" t="n"/>
      <c r="MT2" s="6" t="n"/>
      <c r="MU2" s="6" t="n"/>
      <c r="MV2" s="6" t="n"/>
      <c r="MW2" s="6" t="n"/>
      <c r="MX2" s="6" t="n"/>
      <c r="MY2" s="6" t="n"/>
      <c r="MZ2" s="6" t="n"/>
      <c r="NA2" s="6" t="n"/>
      <c r="NB2" s="6" t="n"/>
      <c r="NC2" s="6" t="n"/>
      <c r="ND2" s="6" t="n"/>
      <c r="NE2" s="6" t="n"/>
      <c r="NF2" s="6" t="n"/>
      <c r="NG2" s="6" t="n"/>
      <c r="NH2" s="6" t="n"/>
      <c r="NI2" s="6" t="n"/>
      <c r="NJ2" s="6" t="n"/>
      <c r="NK2" s="6" t="n"/>
      <c r="NL2" s="6" t="n"/>
      <c r="NM2" s="6" t="n"/>
      <c r="NN2" s="6" t="n"/>
      <c r="NO2" s="6" t="n"/>
      <c r="NP2" s="6" t="n"/>
      <c r="NQ2" s="6" t="n"/>
      <c r="NR2" s="6" t="n"/>
      <c r="NS2" s="6" t="n"/>
      <c r="NT2" s="6" t="n"/>
      <c r="NU2" s="6" t="n"/>
      <c r="NV2" s="6" t="n"/>
      <c r="NW2" s="6" t="n"/>
      <c r="NX2" s="6" t="n"/>
      <c r="NY2" s="6" t="n"/>
      <c r="NZ2" s="6" t="n"/>
      <c r="OA2" s="6" t="n"/>
      <c r="OB2" s="6" t="n"/>
      <c r="OC2" s="6" t="n"/>
      <c r="OD2" s="6" t="n"/>
      <c r="OE2" s="6" t="n"/>
      <c r="OF2" s="6" t="n"/>
      <c r="OG2" s="6" t="n"/>
      <c r="OH2" s="6" t="n"/>
      <c r="OI2" s="6" t="n"/>
      <c r="OJ2" s="6" t="n"/>
      <c r="OK2" s="6" t="n"/>
      <c r="OL2" s="6" t="n"/>
      <c r="OM2" s="6" t="n"/>
      <c r="ON2" s="6" t="n"/>
      <c r="OO2" s="6" t="n"/>
      <c r="OP2" s="6" t="n"/>
      <c r="OQ2" s="6" t="n"/>
      <c r="OR2" s="6" t="n"/>
      <c r="OS2" s="6" t="n"/>
      <c r="OT2" s="6" t="n"/>
      <c r="OU2" s="6" t="n"/>
      <c r="OV2" s="6" t="n"/>
      <c r="OW2" s="6" t="n"/>
      <c r="OX2" s="6" t="n"/>
      <c r="OY2" s="6" t="n"/>
      <c r="OZ2" s="6" t="n"/>
      <c r="PA2" s="6" t="n"/>
      <c r="PB2" s="6" t="n"/>
      <c r="PC2" s="6" t="n"/>
      <c r="PD2" s="6" t="n"/>
      <c r="PE2" s="6" t="n"/>
      <c r="PF2" s="6" t="n"/>
      <c r="PG2" s="6" t="n"/>
      <c r="PH2" s="6" t="n"/>
      <c r="PI2" s="6" t="n"/>
      <c r="PJ2" s="6" t="n"/>
      <c r="PK2" s="6" t="n"/>
      <c r="PL2" s="6" t="n"/>
      <c r="PM2" s="6" t="n"/>
      <c r="PN2" s="6" t="n"/>
      <c r="PO2" s="6" t="n"/>
      <c r="PP2" s="6" t="n"/>
      <c r="PQ2" s="6" t="n"/>
      <c r="PR2" s="6" t="n"/>
      <c r="PS2" s="6" t="n"/>
      <c r="PT2" s="6" t="n"/>
      <c r="PU2" s="6" t="n"/>
      <c r="PV2" s="6" t="n"/>
      <c r="PW2" s="6" t="n"/>
      <c r="PX2" s="6" t="n"/>
      <c r="PY2" s="6" t="n"/>
      <c r="PZ2" s="6" t="n"/>
      <c r="QA2" s="6" t="n"/>
      <c r="QB2" s="6" t="n"/>
      <c r="QC2" s="6" t="n"/>
      <c r="QD2" s="6" t="n"/>
      <c r="QE2" s="6" t="n"/>
      <c r="QF2" s="6" t="n"/>
      <c r="QG2" s="6" t="n"/>
      <c r="QH2" s="6" t="n"/>
      <c r="QI2" s="6" t="n"/>
      <c r="QJ2" s="6" t="n"/>
      <c r="QK2" s="6" t="n"/>
      <c r="QL2" s="6" t="n"/>
      <c r="QM2" s="6" t="n"/>
      <c r="QN2" s="6" t="n"/>
      <c r="QO2" s="6" t="n"/>
      <c r="QP2" s="6" t="n"/>
      <c r="QQ2" s="6" t="n"/>
      <c r="QR2" s="6" t="n"/>
      <c r="QS2" s="6" t="n"/>
      <c r="QT2" s="6" t="n"/>
      <c r="QU2" s="6" t="n"/>
      <c r="QV2" s="6" t="n"/>
      <c r="QW2" s="6" t="n"/>
      <c r="QX2" s="6" t="n"/>
      <c r="QY2" s="6" t="n"/>
      <c r="QZ2" s="6" t="n"/>
      <c r="RA2" s="6" t="n"/>
      <c r="RB2" s="6" t="n"/>
      <c r="RC2" s="6" t="n"/>
      <c r="RD2" s="6" t="n"/>
      <c r="RE2" s="6" t="n"/>
      <c r="RF2" s="6" t="n"/>
      <c r="RG2" s="6" t="n"/>
      <c r="RH2" s="6" t="n"/>
      <c r="RI2" s="6" t="n"/>
      <c r="RJ2" s="6" t="n"/>
      <c r="RK2" s="6" t="n"/>
      <c r="RL2" s="6" t="n"/>
      <c r="RM2" s="6" t="n"/>
      <c r="RN2" s="6" t="n"/>
      <c r="RO2" s="6" t="n"/>
      <c r="RP2" s="6" t="n"/>
      <c r="RQ2" s="6" t="n"/>
      <c r="RR2" s="6" t="n"/>
      <c r="RS2" s="6" t="n"/>
      <c r="RT2" s="6" t="n"/>
      <c r="RU2" s="6" t="n"/>
      <c r="RV2" s="6" t="n"/>
      <c r="RW2" s="6" t="n"/>
      <c r="RX2" s="6" t="n"/>
      <c r="RY2" s="6" t="n"/>
      <c r="RZ2" s="6" t="n"/>
      <c r="SA2" s="6" t="n"/>
      <c r="SB2" s="6" t="n"/>
      <c r="SC2" s="6" t="n"/>
      <c r="SD2" s="6" t="n"/>
      <c r="SE2" s="6" t="n"/>
      <c r="SF2" s="6" t="n"/>
      <c r="SG2" s="6" t="n"/>
      <c r="SH2" s="6" t="n"/>
      <c r="SI2" s="6" t="n"/>
      <c r="SJ2" s="6" t="n"/>
      <c r="SK2" s="6" t="n"/>
      <c r="SL2" s="6" t="n"/>
      <c r="SM2" s="6" t="n"/>
      <c r="SN2" s="6" t="n"/>
      <c r="SO2" s="6" t="n"/>
      <c r="SP2" s="6" t="n"/>
      <c r="SQ2" s="6" t="n"/>
      <c r="SR2" s="6" t="n"/>
      <c r="SS2" s="6" t="n"/>
      <c r="ST2" s="6" t="n"/>
      <c r="SU2" s="6" t="n"/>
      <c r="SV2" s="6" t="n"/>
      <c r="SW2" s="6" t="n"/>
      <c r="SX2" s="6" t="n"/>
      <c r="SY2" s="6" t="n"/>
      <c r="SZ2" s="6" t="n"/>
      <c r="TA2" s="6" t="n"/>
      <c r="TB2" s="6" t="n"/>
      <c r="TC2" s="6" t="n"/>
      <c r="TD2" s="6" t="n"/>
      <c r="TE2" s="6" t="n"/>
      <c r="TF2" s="6" t="n"/>
      <c r="TG2" s="6" t="n"/>
      <c r="TH2" s="6" t="n"/>
      <c r="TI2" s="6" t="n"/>
      <c r="TJ2" s="6" t="n"/>
      <c r="TK2" s="6" t="n"/>
      <c r="TL2" s="6" t="n"/>
      <c r="TM2" s="6" t="n"/>
      <c r="TN2" s="6" t="n"/>
      <c r="TO2" s="6" t="n"/>
      <c r="TP2" s="6" t="n"/>
      <c r="TQ2" s="6" t="n"/>
      <c r="TR2" s="6" t="n"/>
      <c r="TS2" s="6" t="n"/>
      <c r="TT2" s="6" t="n"/>
      <c r="TU2" s="6" t="n"/>
      <c r="TV2" s="6" t="n"/>
      <c r="TW2" s="6" t="n"/>
      <c r="TX2" s="6" t="n"/>
      <c r="TY2" s="6" t="n"/>
      <c r="TZ2" s="6" t="n"/>
      <c r="UA2" s="6" t="n"/>
      <c r="UB2" s="6" t="n"/>
      <c r="UC2" s="6" t="n"/>
      <c r="UD2" s="6" t="n"/>
      <c r="UE2" s="6" t="n"/>
      <c r="UF2" s="6" t="n"/>
      <c r="UG2" s="6" t="n"/>
      <c r="UH2" s="6" t="n"/>
      <c r="UI2" s="6" t="n"/>
      <c r="UJ2" s="6" t="n"/>
      <c r="UK2" s="6" t="n"/>
      <c r="UL2" s="6" t="n"/>
      <c r="UM2" s="6" t="n"/>
      <c r="UN2" s="6" t="n"/>
      <c r="UO2" s="6" t="n"/>
      <c r="UP2" s="6" t="n"/>
      <c r="UQ2" s="6" t="n"/>
      <c r="UR2" s="6" t="n"/>
      <c r="US2" s="6" t="n"/>
      <c r="UT2" s="6" t="n"/>
      <c r="UU2" s="6" t="n"/>
      <c r="UV2" s="6" t="n"/>
      <c r="UW2" s="6" t="n"/>
      <c r="UX2" s="6" t="n"/>
      <c r="UY2" s="6" t="n"/>
      <c r="UZ2" s="6" t="n"/>
      <c r="VA2" s="6" t="n"/>
      <c r="VB2" s="6" t="n"/>
      <c r="VC2" s="6" t="n"/>
      <c r="VD2" s="6" t="n"/>
      <c r="VE2" s="6" t="n"/>
      <c r="VF2" s="6" t="n"/>
      <c r="VG2" s="6" t="n"/>
      <c r="VH2" s="6" t="n"/>
      <c r="VI2" s="6" t="n"/>
      <c r="VJ2" s="6" t="n"/>
      <c r="VK2" s="6" t="n"/>
      <c r="VL2" s="6" t="n"/>
      <c r="VM2" s="6" t="n"/>
      <c r="VN2" s="6" t="n"/>
      <c r="VO2" s="6" t="n"/>
      <c r="VP2" s="6" t="n"/>
      <c r="VQ2" s="6" t="n"/>
      <c r="VR2" s="6" t="n"/>
      <c r="VS2" s="6" t="n"/>
      <c r="VT2" s="6" t="n"/>
      <c r="VU2" s="6" t="n"/>
      <c r="VV2" s="6" t="n"/>
      <c r="VW2" s="6" t="n"/>
      <c r="VX2" s="6" t="n"/>
      <c r="VY2" s="6" t="n"/>
      <c r="VZ2" s="6" t="n"/>
      <c r="WA2" s="6" t="n"/>
      <c r="WB2" s="6" t="n"/>
      <c r="WC2" s="6" t="n"/>
      <c r="WD2" s="6" t="n"/>
      <c r="WE2" s="6" t="n"/>
      <c r="WF2" s="6" t="n"/>
      <c r="WG2" s="6" t="n"/>
      <c r="WH2" s="6" t="n"/>
      <c r="WI2" s="6" t="n"/>
      <c r="WJ2" s="6" t="n"/>
      <c r="WK2" s="6" t="n"/>
      <c r="WL2" s="6" t="n"/>
      <c r="WM2" s="6" t="n"/>
      <c r="WN2" s="6" t="n"/>
      <c r="WO2" s="6" t="n"/>
      <c r="WP2" s="6" t="n"/>
      <c r="WQ2" s="6" t="n"/>
      <c r="WR2" s="6" t="n"/>
      <c r="WS2" s="6" t="n"/>
      <c r="WT2" s="6" t="n"/>
      <c r="WU2" s="6" t="n"/>
      <c r="WV2" s="6" t="n"/>
      <c r="WW2" s="6" t="n"/>
      <c r="WX2" s="6" t="n"/>
      <c r="WY2" s="6" t="n"/>
      <c r="WZ2" s="6" t="n"/>
      <c r="XA2" s="6" t="n"/>
      <c r="XB2" s="6" t="n"/>
      <c r="XC2" s="6" t="n"/>
      <c r="XD2" s="6" t="n"/>
      <c r="XE2" s="6" t="n"/>
      <c r="XF2" s="6" t="n"/>
      <c r="XG2" s="6" t="n"/>
      <c r="XH2" s="6" t="n"/>
      <c r="XI2" s="6" t="n"/>
      <c r="XJ2" s="6" t="n"/>
      <c r="XK2" s="6" t="n"/>
      <c r="XL2" s="6" t="n"/>
      <c r="XM2" s="6" t="n"/>
      <c r="XN2" s="6" t="n"/>
      <c r="XO2" s="6" t="n"/>
      <c r="XP2" s="6" t="n"/>
      <c r="XQ2" s="6" t="n"/>
      <c r="XR2" s="6" t="n"/>
      <c r="XS2" s="6" t="n"/>
      <c r="XT2" s="6" t="n"/>
      <c r="XU2" s="6" t="n"/>
      <c r="XV2" s="6" t="n"/>
      <c r="XW2" s="6" t="n"/>
      <c r="XX2" s="6" t="n"/>
      <c r="XY2" s="6" t="n"/>
      <c r="XZ2" s="6" t="n"/>
      <c r="YA2" s="6" t="n"/>
      <c r="YB2" s="6" t="n"/>
      <c r="YC2" s="6" t="n"/>
      <c r="YD2" s="6" t="n"/>
      <c r="YE2" s="6" t="n"/>
      <c r="YF2" s="6" t="n"/>
      <c r="YG2" s="6" t="n"/>
      <c r="YH2" s="6" t="n"/>
      <c r="YI2" s="6" t="n"/>
      <c r="YJ2" s="6" t="n"/>
      <c r="YK2" s="6" t="n"/>
      <c r="YL2" s="6" t="n"/>
      <c r="YM2" s="6" t="n"/>
      <c r="YN2" s="6" t="n"/>
      <c r="YO2" s="6" t="n"/>
    </row>
    <row r="3" outlineLevel="1">
      <c r="A3" s="19">
        <f>IF($A$6="Full Data", "PumpOptions", "BasicOptionsDynamicDesc")</f>
        <v/>
      </c>
      <c r="B3" s="57" t="n"/>
      <c r="C3" s="31">
        <f>IF($A$6 = "Full Data","PriceList","")</f>
        <v/>
      </c>
      <c r="D3" s="31">
        <f>IF($A$6 = "Quick Price","PriceList","")</f>
        <v/>
      </c>
      <c r="E3" s="32" t="n"/>
      <c r="F3" s="31" t="inlineStr">
        <is>
          <t>ID</t>
        </is>
      </c>
      <c r="G3" s="32" t="n"/>
      <c r="H3" s="32" t="n"/>
      <c r="I3" s="32" t="n"/>
      <c r="J3" s="32" t="n"/>
      <c r="K3" s="32" t="n"/>
      <c r="L3" s="32" t="n"/>
      <c r="M3" s="32" t="n"/>
      <c r="N3" s="32" t="n"/>
      <c r="O3" s="32" t="n"/>
      <c r="P3" s="6" t="n"/>
      <c r="Q3" s="6" t="n"/>
      <c r="R3" s="6" t="n"/>
      <c r="S3" s="6" t="n"/>
      <c r="T3" s="6" t="n"/>
      <c r="U3" s="6" t="n"/>
      <c r="V3" s="6" t="n"/>
      <c r="W3" s="6" t="n"/>
      <c r="X3" s="6" t="n"/>
      <c r="Y3" s="6" t="n"/>
      <c r="Z3" s="6" t="n"/>
      <c r="AA3" s="6" t="n"/>
      <c r="AB3" s="6" t="n"/>
      <c r="AC3" s="6" t="n"/>
      <c r="AD3" s="6" t="n"/>
      <c r="AE3" s="6" t="n"/>
      <c r="AF3" s="6" t="n"/>
      <c r="AG3" s="6" t="n"/>
      <c r="AH3" s="6" t="n"/>
      <c r="AI3" s="6" t="n"/>
      <c r="AJ3" s="6" t="n"/>
      <c r="AK3" s="6" t="n"/>
      <c r="AL3" s="6" t="n"/>
      <c r="AM3" s="6" t="n"/>
      <c r="AN3" s="6" t="n"/>
      <c r="AO3" s="6" t="n"/>
      <c r="AP3" s="6" t="n"/>
      <c r="AQ3" s="6" t="n"/>
      <c r="AR3" s="6" t="n"/>
      <c r="AS3" s="6" t="n"/>
      <c r="AT3" s="6" t="n"/>
      <c r="AU3" s="6" t="n"/>
      <c r="AV3" s="6" t="n"/>
      <c r="AW3" s="6" t="n"/>
      <c r="AX3" s="6" t="n"/>
      <c r="AY3" s="6" t="n"/>
      <c r="AZ3" s="6" t="n"/>
      <c r="BA3" s="6" t="n"/>
      <c r="BB3" s="6" t="n"/>
      <c r="BC3" s="6" t="n"/>
      <c r="BD3" s="6" t="n"/>
      <c r="BE3" s="6" t="n"/>
      <c r="BF3" s="6" t="n"/>
      <c r="BG3" s="6" t="n"/>
      <c r="BH3" s="6" t="n"/>
      <c r="BI3" s="6" t="n"/>
      <c r="BJ3" s="6" t="n"/>
      <c r="BK3" s="6" t="n"/>
      <c r="BL3" s="6" t="n"/>
      <c r="BM3" s="6" t="n"/>
      <c r="BN3" s="6" t="n"/>
      <c r="BO3" s="6" t="n"/>
      <c r="BP3" s="6" t="n"/>
      <c r="BQ3" s="6" t="n"/>
      <c r="BR3" s="6" t="n"/>
      <c r="BS3" s="6" t="n"/>
      <c r="BT3" s="6" t="n"/>
      <c r="BU3" s="6" t="n"/>
      <c r="BV3" s="6" t="n"/>
      <c r="BW3" s="6" t="n"/>
      <c r="BX3" s="6" t="n"/>
      <c r="BY3" s="6" t="n"/>
      <c r="BZ3" s="6" t="n"/>
      <c r="CA3" s="6" t="n"/>
      <c r="CB3" s="6" t="n"/>
      <c r="CC3" s="6" t="n"/>
      <c r="CD3" s="6" t="n"/>
      <c r="CE3" s="6" t="n"/>
      <c r="CF3" s="6" t="n"/>
      <c r="CG3" s="6" t="n"/>
      <c r="CH3" s="6" t="n"/>
      <c r="CI3" s="6" t="n"/>
      <c r="CJ3" s="6" t="n"/>
      <c r="CK3" s="6" t="n"/>
      <c r="CL3" s="6" t="n"/>
      <c r="CM3" s="6" t="n"/>
      <c r="CN3" s="6" t="n"/>
      <c r="CO3" s="6" t="n"/>
      <c r="CP3" s="6" t="n"/>
      <c r="CQ3" s="6" t="n"/>
      <c r="CR3" s="6" t="n"/>
      <c r="CS3" s="6" t="n"/>
      <c r="CT3" s="6" t="n"/>
      <c r="CU3" s="6" t="n"/>
      <c r="CV3" s="6" t="n"/>
      <c r="CW3" s="6" t="n"/>
      <c r="CX3" s="6" t="n"/>
      <c r="CY3" s="6" t="n"/>
      <c r="CZ3" s="6" t="n"/>
      <c r="DA3" s="6" t="n"/>
      <c r="DB3" s="6" t="n"/>
      <c r="DC3" s="6" t="n"/>
      <c r="DD3" s="6" t="n"/>
      <c r="DE3" s="6" t="n"/>
      <c r="DF3" s="6" t="n"/>
      <c r="DG3" s="6" t="n"/>
      <c r="DH3" s="6" t="n"/>
      <c r="DI3" s="6" t="n"/>
      <c r="DJ3" s="6" t="n"/>
      <c r="DK3" s="6" t="n"/>
      <c r="DL3" s="6" t="n"/>
      <c r="DM3" s="6" t="n"/>
      <c r="DN3" s="6" t="n"/>
      <c r="DO3" s="6" t="n"/>
      <c r="DP3" s="6" t="n"/>
      <c r="DQ3" s="6" t="n"/>
      <c r="DR3" s="6" t="n"/>
      <c r="DS3" s="6" t="n"/>
      <c r="DT3" s="6" t="n"/>
      <c r="DU3" s="6" t="n"/>
      <c r="DV3" s="6" t="n"/>
      <c r="DW3" s="6" t="n"/>
      <c r="DX3" s="6" t="n"/>
      <c r="DY3" s="6" t="n"/>
      <c r="DZ3" s="6" t="n"/>
      <c r="EA3" s="6" t="n"/>
      <c r="EB3" s="6" t="n"/>
      <c r="EC3" s="6" t="n"/>
      <c r="ED3" s="6" t="n"/>
      <c r="EE3" s="6" t="n"/>
      <c r="EF3" s="6" t="n"/>
      <c r="EG3" s="6" t="n"/>
      <c r="EH3" s="6" t="n"/>
      <c r="EI3" s="6" t="n"/>
      <c r="EJ3" s="6" t="n"/>
      <c r="EK3" s="6" t="n"/>
      <c r="EL3" s="6" t="n"/>
      <c r="EM3" s="6" t="n"/>
      <c r="EN3" s="6" t="n"/>
      <c r="EO3" s="6" t="n"/>
      <c r="EP3" s="6" t="n"/>
      <c r="EQ3" s="6" t="n"/>
      <c r="ER3" s="6" t="n"/>
      <c r="ES3" s="6" t="n"/>
      <c r="ET3" s="6" t="n"/>
      <c r="EU3" s="6" t="n"/>
      <c r="EV3" s="6" t="n"/>
      <c r="EW3" s="6" t="n"/>
      <c r="EX3" s="6" t="n"/>
      <c r="EY3" s="6" t="n"/>
      <c r="EZ3" s="6" t="n"/>
      <c r="FA3" s="6" t="n"/>
      <c r="FB3" s="6" t="n"/>
      <c r="FC3" s="6" t="n"/>
      <c r="FD3" s="6" t="n"/>
      <c r="FE3" s="6" t="n"/>
      <c r="FF3" s="6" t="n"/>
      <c r="FG3" s="6" t="n"/>
      <c r="FH3" s="6" t="n"/>
      <c r="FI3" s="6" t="n"/>
      <c r="FJ3" s="6" t="n"/>
      <c r="FK3" s="6" t="n"/>
      <c r="FL3" s="6" t="n"/>
      <c r="FM3" s="6" t="n"/>
      <c r="FN3" s="6" t="n"/>
      <c r="FO3" s="6" t="n"/>
      <c r="FP3" s="6" t="n"/>
      <c r="FQ3" s="6" t="n"/>
      <c r="FR3" s="6" t="n"/>
      <c r="FS3" s="6" t="n"/>
      <c r="FT3" s="6" t="n"/>
      <c r="FU3" s="6" t="n"/>
      <c r="FV3" s="6" t="n"/>
      <c r="FW3" s="6" t="n"/>
      <c r="FX3" s="6" t="n"/>
      <c r="FY3" s="6" t="n"/>
      <c r="FZ3" s="6" t="n"/>
      <c r="GA3" s="6" t="n"/>
      <c r="GB3" s="6" t="n"/>
      <c r="GC3" s="6" t="n"/>
      <c r="GD3" s="6" t="n"/>
      <c r="GE3" s="6" t="n"/>
      <c r="GF3" s="6" t="n"/>
      <c r="GG3" s="6" t="n"/>
      <c r="GH3" s="6" t="n"/>
      <c r="GI3" s="6" t="n"/>
      <c r="GJ3" s="6" t="n"/>
      <c r="GK3" s="6" t="n"/>
      <c r="GL3" s="6" t="n"/>
      <c r="GM3" s="6" t="n"/>
      <c r="GN3" s="6" t="n"/>
      <c r="GO3" s="6" t="n"/>
      <c r="GP3" s="6" t="n"/>
      <c r="GQ3" s="6" t="n"/>
      <c r="GR3" s="6" t="n"/>
      <c r="GS3" s="6" t="n"/>
      <c r="GT3" s="6" t="n"/>
      <c r="GU3" s="6" t="n"/>
      <c r="GV3" s="6" t="n"/>
      <c r="GW3" s="6" t="n"/>
      <c r="GX3" s="6" t="n"/>
      <c r="GY3" s="6" t="n"/>
      <c r="GZ3" s="6" t="n"/>
      <c r="HA3" s="6" t="n"/>
      <c r="HB3" s="6" t="n"/>
      <c r="HC3" s="6" t="n"/>
      <c r="HD3" s="6" t="n"/>
      <c r="HE3" s="6" t="n"/>
      <c r="HF3" s="6" t="n"/>
      <c r="HG3" s="6" t="n"/>
      <c r="HH3" s="6" t="n"/>
      <c r="HI3" s="6" t="n"/>
      <c r="HJ3" s="6" t="n"/>
      <c r="HK3" s="6" t="n"/>
      <c r="HL3" s="6" t="n"/>
      <c r="HM3" s="6" t="n"/>
      <c r="HN3" s="6" t="n"/>
      <c r="HO3" s="6" t="n"/>
      <c r="HP3" s="6" t="n"/>
      <c r="HQ3" s="6" t="n"/>
      <c r="HR3" s="6" t="n"/>
      <c r="HS3" s="6" t="n"/>
      <c r="HT3" s="6" t="n"/>
      <c r="HU3" s="6" t="n"/>
      <c r="HV3" s="6" t="n"/>
      <c r="HW3" s="6" t="n"/>
      <c r="HX3" s="6" t="n"/>
      <c r="HY3" s="6" t="n"/>
      <c r="HZ3" s="6" t="n"/>
      <c r="IA3" s="6" t="n"/>
      <c r="IB3" s="6" t="n"/>
      <c r="IC3" s="6" t="n"/>
      <c r="ID3" s="6" t="n"/>
      <c r="IE3" s="6" t="n"/>
      <c r="IF3" s="6" t="n"/>
      <c r="IG3" s="6" t="n"/>
      <c r="IH3" s="6" t="n"/>
      <c r="II3" s="6" t="n"/>
      <c r="IJ3" s="6" t="n"/>
      <c r="IK3" s="6" t="n"/>
      <c r="IL3" s="6" t="n"/>
      <c r="IM3" s="6" t="n"/>
      <c r="IN3" s="6" t="n"/>
      <c r="IO3" s="6" t="n"/>
      <c r="IP3" s="6" t="n"/>
      <c r="IQ3" s="6" t="n"/>
      <c r="IR3" s="6" t="n"/>
      <c r="IS3" s="6" t="n"/>
      <c r="IT3" s="6" t="n"/>
      <c r="IU3" s="6" t="n"/>
      <c r="IV3" s="6" t="n"/>
      <c r="IW3" s="6" t="n"/>
      <c r="IX3" s="6" t="n"/>
      <c r="IY3" s="6" t="n"/>
      <c r="IZ3" s="6" t="n"/>
      <c r="JA3" s="6" t="n"/>
      <c r="JB3" s="6" t="n"/>
      <c r="JC3" s="6" t="n"/>
      <c r="JD3" s="6" t="n"/>
      <c r="JE3" s="6" t="n"/>
      <c r="JF3" s="6" t="n"/>
      <c r="JG3" s="6" t="n"/>
      <c r="JH3" s="6" t="n"/>
      <c r="JI3" s="6" t="n"/>
      <c r="JJ3" s="6" t="n"/>
      <c r="JK3" s="6" t="n"/>
      <c r="JL3" s="6" t="n"/>
      <c r="JM3" s="6" t="n"/>
      <c r="JN3" s="6" t="n"/>
      <c r="JO3" s="6" t="n"/>
      <c r="JP3" s="6" t="n"/>
      <c r="JQ3" s="6" t="n"/>
      <c r="JR3" s="6" t="n"/>
      <c r="JS3" s="6" t="n"/>
      <c r="JT3" s="6" t="n"/>
      <c r="JU3" s="6" t="n"/>
      <c r="JV3" s="6" t="n"/>
      <c r="JW3" s="6" t="n"/>
      <c r="JX3" s="6" t="n"/>
      <c r="JY3" s="6" t="n"/>
      <c r="JZ3" s="6" t="n"/>
      <c r="KA3" s="6" t="n"/>
      <c r="KB3" s="6" t="n"/>
      <c r="KC3" s="6" t="n"/>
      <c r="KD3" s="6" t="n"/>
      <c r="KE3" s="6" t="n"/>
      <c r="KF3" s="6" t="n"/>
      <c r="KG3" s="6" t="n"/>
      <c r="KH3" s="6" t="n"/>
      <c r="KI3" s="6" t="n"/>
      <c r="KJ3" s="6" t="n"/>
      <c r="KK3" s="6" t="n"/>
      <c r="KL3" s="6" t="n"/>
      <c r="KM3" s="6" t="n"/>
      <c r="KN3" s="6" t="n"/>
      <c r="KO3" s="6" t="n"/>
      <c r="KP3" s="6" t="n"/>
      <c r="KQ3" s="6" t="n"/>
      <c r="KR3" s="6" t="n"/>
      <c r="KS3" s="6" t="n"/>
      <c r="KT3" s="6" t="n"/>
      <c r="KU3" s="6" t="n"/>
      <c r="KV3" s="6" t="n"/>
      <c r="KW3" s="6" t="n"/>
      <c r="KX3" s="6" t="n"/>
      <c r="KY3" s="6" t="n"/>
      <c r="KZ3" s="6" t="n"/>
      <c r="LA3" s="6" t="n"/>
      <c r="LB3" s="6" t="n"/>
      <c r="LC3" s="6" t="n"/>
      <c r="LD3" s="6" t="n"/>
      <c r="LE3" s="6" t="n"/>
      <c r="LF3" s="6" t="n"/>
      <c r="LG3" s="6" t="n"/>
      <c r="LH3" s="6" t="n"/>
      <c r="LI3" s="6" t="n"/>
      <c r="LJ3" s="6" t="n"/>
      <c r="LK3" s="6" t="n"/>
      <c r="LL3" s="6" t="n"/>
      <c r="LM3" s="6" t="n"/>
      <c r="LN3" s="6" t="n"/>
      <c r="LO3" s="6" t="n"/>
      <c r="LP3" s="6" t="n"/>
      <c r="LQ3" s="6" t="n"/>
      <c r="LR3" s="6" t="n"/>
      <c r="LS3" s="6" t="n"/>
      <c r="LT3" s="6" t="n"/>
      <c r="LU3" s="6" t="n"/>
      <c r="LV3" s="6" t="n"/>
      <c r="LW3" s="6" t="n"/>
      <c r="LX3" s="6" t="n"/>
      <c r="LY3" s="6" t="n"/>
      <c r="LZ3" s="6" t="n"/>
      <c r="MA3" s="6" t="n"/>
      <c r="MB3" s="6" t="n"/>
      <c r="MC3" s="6" t="n"/>
      <c r="MD3" s="6" t="n"/>
      <c r="ME3" s="6" t="n"/>
      <c r="MF3" s="6" t="n"/>
      <c r="MG3" s="6" t="n"/>
      <c r="MH3" s="6" t="n"/>
      <c r="MI3" s="6" t="n"/>
      <c r="MJ3" s="6" t="n"/>
      <c r="MK3" s="6" t="n"/>
      <c r="ML3" s="6" t="n"/>
      <c r="MM3" s="6" t="n"/>
      <c r="MN3" s="6" t="n"/>
      <c r="MO3" s="6" t="n"/>
      <c r="MP3" s="6" t="n"/>
      <c r="MQ3" s="6" t="n"/>
      <c r="MR3" s="6" t="n"/>
      <c r="MS3" s="6" t="n"/>
      <c r="MT3" s="6" t="n"/>
      <c r="MU3" s="6" t="n"/>
      <c r="MV3" s="6" t="n"/>
      <c r="MW3" s="6" t="n"/>
      <c r="MX3" s="6" t="n"/>
      <c r="MY3" s="6" t="n"/>
      <c r="MZ3" s="6" t="n"/>
      <c r="NA3" s="6" t="n"/>
      <c r="NB3" s="6" t="n"/>
      <c r="NC3" s="6" t="n"/>
      <c r="ND3" s="6" t="n"/>
      <c r="NE3" s="6" t="n"/>
      <c r="NF3" s="6" t="n"/>
      <c r="NG3" s="6" t="n"/>
      <c r="NH3" s="6" t="n"/>
      <c r="NI3" s="6" t="n"/>
      <c r="NJ3" s="6" t="n"/>
      <c r="NK3" s="6" t="n"/>
      <c r="NL3" s="6" t="n"/>
      <c r="NM3" s="6" t="n"/>
      <c r="NN3" s="6" t="n"/>
      <c r="NO3" s="6" t="n"/>
      <c r="NP3" s="6" t="n"/>
      <c r="NQ3" s="6" t="n"/>
      <c r="NR3" s="6" t="n"/>
      <c r="NS3" s="6" t="n"/>
      <c r="NT3" s="6" t="n"/>
      <c r="NU3" s="6" t="n"/>
      <c r="NV3" s="6" t="n"/>
      <c r="NW3" s="6" t="n"/>
      <c r="NX3" s="6" t="n"/>
      <c r="NY3" s="6" t="n"/>
      <c r="NZ3" s="6" t="n"/>
      <c r="OA3" s="6" t="n"/>
      <c r="OB3" s="6" t="n"/>
      <c r="OC3" s="6" t="n"/>
      <c r="OD3" s="6" t="n"/>
      <c r="OE3" s="6" t="n"/>
      <c r="OF3" s="6" t="n"/>
      <c r="OG3" s="6" t="n"/>
      <c r="OH3" s="6" t="n"/>
      <c r="OI3" s="6" t="n"/>
      <c r="OJ3" s="6" t="n"/>
      <c r="OK3" s="6" t="n"/>
      <c r="OL3" s="6" t="n"/>
      <c r="OM3" s="6" t="n"/>
      <c r="ON3" s="6" t="n"/>
      <c r="OO3" s="6" t="n"/>
      <c r="OP3" s="6" t="n"/>
      <c r="OQ3" s="6" t="n"/>
      <c r="OR3" s="6" t="n"/>
      <c r="OS3" s="6" t="n"/>
      <c r="OT3" s="6" t="n"/>
      <c r="OU3" s="6" t="n"/>
      <c r="OV3" s="6" t="n"/>
      <c r="OW3" s="6" t="n"/>
      <c r="OX3" s="6" t="n"/>
      <c r="OY3" s="6" t="n"/>
      <c r="OZ3" s="6" t="n"/>
      <c r="PA3" s="6" t="n"/>
      <c r="PB3" s="6" t="n"/>
      <c r="PC3" s="6" t="n"/>
      <c r="PD3" s="6" t="n"/>
      <c r="PE3" s="6" t="n"/>
      <c r="PF3" s="6" t="n"/>
      <c r="PG3" s="6" t="n"/>
      <c r="PH3" s="6" t="n"/>
      <c r="PI3" s="6" t="n"/>
      <c r="PJ3" s="6" t="n"/>
      <c r="PK3" s="6" t="n"/>
      <c r="PL3" s="6" t="n"/>
      <c r="PM3" s="6" t="n"/>
      <c r="PN3" s="6" t="n"/>
      <c r="PO3" s="6" t="n"/>
      <c r="PP3" s="6" t="n"/>
      <c r="PQ3" s="6" t="n"/>
      <c r="PR3" s="6" t="n"/>
      <c r="PS3" s="6" t="n"/>
      <c r="PT3" s="6" t="n"/>
      <c r="PU3" s="6" t="n"/>
      <c r="PV3" s="6" t="n"/>
      <c r="PW3" s="6" t="n"/>
      <c r="PX3" s="6" t="n"/>
      <c r="PY3" s="6" t="n"/>
      <c r="PZ3" s="6" t="n"/>
      <c r="QA3" s="6" t="n"/>
      <c r="QB3" s="6" t="n"/>
      <c r="QC3" s="6" t="n"/>
      <c r="QD3" s="6" t="n"/>
      <c r="QE3" s="6" t="n"/>
      <c r="QF3" s="6" t="n"/>
      <c r="QG3" s="6" t="n"/>
      <c r="QH3" s="6" t="n"/>
      <c r="QI3" s="6" t="n"/>
      <c r="QJ3" s="6" t="n"/>
      <c r="QK3" s="6" t="n"/>
      <c r="QL3" s="6" t="n"/>
      <c r="QM3" s="6" t="n"/>
      <c r="QN3" s="6" t="n"/>
      <c r="QO3" s="6" t="n"/>
      <c r="QP3" s="6" t="n"/>
      <c r="QQ3" s="6" t="n"/>
      <c r="QR3" s="6" t="n"/>
      <c r="QS3" s="6" t="n"/>
      <c r="QT3" s="6" t="n"/>
      <c r="QU3" s="6" t="n"/>
      <c r="QV3" s="6" t="n"/>
      <c r="QW3" s="6" t="n"/>
      <c r="QX3" s="6" t="n"/>
      <c r="QY3" s="6" t="n"/>
      <c r="QZ3" s="6" t="n"/>
      <c r="RA3" s="6" t="n"/>
      <c r="RB3" s="6" t="n"/>
      <c r="RC3" s="6" t="n"/>
      <c r="RD3" s="6" t="n"/>
      <c r="RE3" s="6" t="n"/>
      <c r="RF3" s="6" t="n"/>
      <c r="RG3" s="6" t="n"/>
      <c r="RH3" s="6" t="n"/>
      <c r="RI3" s="6" t="n"/>
      <c r="RJ3" s="6" t="n"/>
      <c r="RK3" s="6" t="n"/>
      <c r="RL3" s="6" t="n"/>
      <c r="RM3" s="6" t="n"/>
      <c r="RN3" s="6" t="n"/>
      <c r="RO3" s="6" t="n"/>
      <c r="RP3" s="6" t="n"/>
      <c r="RQ3" s="6" t="n"/>
      <c r="RR3" s="6" t="n"/>
      <c r="RS3" s="6" t="n"/>
      <c r="RT3" s="6" t="n"/>
      <c r="RU3" s="6" t="n"/>
      <c r="RV3" s="6" t="n"/>
      <c r="RW3" s="6" t="n"/>
      <c r="RX3" s="6" t="n"/>
      <c r="RY3" s="6" t="n"/>
      <c r="RZ3" s="6" t="n"/>
      <c r="SA3" s="6" t="n"/>
      <c r="SB3" s="6" t="n"/>
      <c r="SC3" s="6" t="n"/>
      <c r="SD3" s="6" t="n"/>
      <c r="SE3" s="6" t="n"/>
      <c r="SF3" s="6" t="n"/>
      <c r="SG3" s="6" t="n"/>
      <c r="SH3" s="6" t="n"/>
      <c r="SI3" s="6" t="n"/>
      <c r="SJ3" s="6" t="n"/>
      <c r="SK3" s="6" t="n"/>
      <c r="SL3" s="6" t="n"/>
      <c r="SM3" s="6" t="n"/>
      <c r="SN3" s="6" t="n"/>
      <c r="SO3" s="6" t="n"/>
      <c r="SP3" s="6" t="n"/>
      <c r="SQ3" s="6" t="n"/>
      <c r="SR3" s="6" t="n"/>
      <c r="SS3" s="6" t="n"/>
      <c r="ST3" s="6" t="n"/>
      <c r="SU3" s="6" t="n"/>
      <c r="SV3" s="6" t="n"/>
      <c r="SW3" s="6" t="n"/>
      <c r="SX3" s="6" t="n"/>
      <c r="SY3" s="6" t="n"/>
      <c r="SZ3" s="6" t="n"/>
      <c r="TA3" s="6" t="n"/>
      <c r="TB3" s="6" t="n"/>
      <c r="TC3" s="6" t="n"/>
      <c r="TD3" s="6" t="n"/>
      <c r="TE3" s="6" t="n"/>
      <c r="TF3" s="6" t="n"/>
      <c r="TG3" s="6" t="n"/>
      <c r="TH3" s="6" t="n"/>
      <c r="TI3" s="6" t="n"/>
      <c r="TJ3" s="6" t="n"/>
      <c r="TK3" s="6" t="n"/>
      <c r="TL3" s="6" t="n"/>
      <c r="TM3" s="6" t="n"/>
      <c r="TN3" s="6" t="n"/>
      <c r="TO3" s="6" t="n"/>
      <c r="TP3" s="6" t="n"/>
      <c r="TQ3" s="6" t="n"/>
      <c r="TR3" s="6" t="n"/>
      <c r="TS3" s="6" t="n"/>
      <c r="TT3" s="6" t="n"/>
      <c r="TU3" s="6" t="n"/>
      <c r="TV3" s="6" t="n"/>
      <c r="TW3" s="6" t="n"/>
      <c r="TX3" s="6" t="n"/>
      <c r="TY3" s="6" t="n"/>
      <c r="TZ3" s="6" t="n"/>
      <c r="UA3" s="6" t="n"/>
      <c r="UB3" s="6" t="n"/>
      <c r="UC3" s="6" t="n"/>
      <c r="UD3" s="6" t="n"/>
      <c r="UE3" s="6" t="n"/>
      <c r="UF3" s="6" t="n"/>
      <c r="UG3" s="6" t="n"/>
      <c r="UH3" s="6" t="n"/>
      <c r="UI3" s="6" t="n"/>
      <c r="UJ3" s="6" t="n"/>
      <c r="UK3" s="6" t="n"/>
      <c r="UL3" s="6" t="n"/>
      <c r="UM3" s="6" t="n"/>
      <c r="UN3" s="6" t="n"/>
      <c r="UO3" s="6" t="n"/>
      <c r="UP3" s="6" t="n"/>
      <c r="UQ3" s="6" t="n"/>
      <c r="UR3" s="6" t="n"/>
      <c r="US3" s="6" t="n"/>
      <c r="UT3" s="6" t="n"/>
      <c r="UU3" s="6" t="n"/>
      <c r="UV3" s="6" t="n"/>
      <c r="UW3" s="6" t="n"/>
      <c r="UX3" s="6" t="n"/>
      <c r="UY3" s="6" t="n"/>
      <c r="UZ3" s="6" t="n"/>
      <c r="VA3" s="6" t="n"/>
      <c r="VB3" s="6" t="n"/>
      <c r="VC3" s="6" t="n"/>
      <c r="VD3" s="6" t="n"/>
      <c r="VE3" s="6" t="n"/>
      <c r="VF3" s="6" t="n"/>
      <c r="VG3" s="6" t="n"/>
      <c r="VH3" s="6" t="n"/>
      <c r="VI3" s="6" t="n"/>
      <c r="VJ3" s="6" t="n"/>
      <c r="VK3" s="6" t="n"/>
      <c r="VL3" s="6" t="n"/>
      <c r="VM3" s="6" t="n"/>
      <c r="VN3" s="6" t="n"/>
      <c r="VO3" s="6" t="n"/>
      <c r="VP3" s="6" t="n"/>
      <c r="VQ3" s="6" t="n"/>
      <c r="VR3" s="6" t="n"/>
      <c r="VS3" s="6" t="n"/>
      <c r="VT3" s="6" t="n"/>
      <c r="VU3" s="6" t="n"/>
      <c r="VV3" s="6" t="n"/>
      <c r="VW3" s="6" t="n"/>
      <c r="VX3" s="6" t="n"/>
      <c r="VY3" s="6" t="n"/>
      <c r="VZ3" s="6" t="n"/>
      <c r="WA3" s="6" t="n"/>
      <c r="WB3" s="6" t="n"/>
      <c r="WC3" s="6" t="n"/>
      <c r="WD3" s="6" t="n"/>
      <c r="WE3" s="6" t="n"/>
      <c r="WF3" s="6" t="n"/>
      <c r="WG3" s="6" t="n"/>
      <c r="WH3" s="6" t="n"/>
      <c r="WI3" s="6" t="n"/>
      <c r="WJ3" s="6" t="n"/>
      <c r="WK3" s="6" t="n"/>
      <c r="WL3" s="6" t="n"/>
      <c r="WM3" s="6" t="n"/>
      <c r="WN3" s="6" t="n"/>
      <c r="WO3" s="6" t="n"/>
      <c r="WP3" s="6" t="n"/>
      <c r="WQ3" s="6" t="n"/>
      <c r="WR3" s="6" t="n"/>
      <c r="WS3" s="6" t="n"/>
      <c r="WT3" s="6" t="n"/>
      <c r="WU3" s="6" t="n"/>
      <c r="WV3" s="6" t="n"/>
      <c r="WW3" s="6" t="n"/>
      <c r="WX3" s="6" t="n"/>
      <c r="WY3" s="6" t="n"/>
      <c r="WZ3" s="6" t="n"/>
      <c r="XA3" s="6" t="n"/>
      <c r="XB3" s="6" t="n"/>
      <c r="XC3" s="6" t="n"/>
      <c r="XD3" s="6" t="n"/>
      <c r="XE3" s="6" t="n"/>
      <c r="XF3" s="6" t="n"/>
      <c r="XG3" s="6" t="n"/>
      <c r="XH3" s="6" t="n"/>
      <c r="XI3" s="6" t="n"/>
      <c r="XJ3" s="6" t="n"/>
      <c r="XK3" s="6" t="n"/>
      <c r="XL3" s="6" t="n"/>
      <c r="XM3" s="6" t="n"/>
      <c r="XN3" s="6" t="n"/>
      <c r="XO3" s="6" t="n"/>
      <c r="XP3" s="6" t="n"/>
      <c r="XQ3" s="6" t="n"/>
      <c r="XR3" s="6" t="n"/>
      <c r="XS3" s="6" t="n"/>
      <c r="XT3" s="6" t="n"/>
      <c r="XU3" s="6" t="n"/>
      <c r="XV3" s="6" t="n"/>
      <c r="XW3" s="6" t="n"/>
      <c r="XX3" s="6" t="n"/>
      <c r="XY3" s="6" t="n"/>
      <c r="XZ3" s="6" t="n"/>
      <c r="YA3" s="6" t="n"/>
      <c r="YB3" s="6" t="n"/>
      <c r="YC3" s="6" t="n"/>
      <c r="YD3" s="6" t="n"/>
      <c r="YE3" s="6" t="n"/>
      <c r="YF3" s="6" t="n"/>
      <c r="YG3" s="6" t="n"/>
      <c r="YH3" s="6" t="n"/>
      <c r="YI3" s="6" t="n"/>
      <c r="YJ3" s="6" t="n"/>
      <c r="YK3" s="6" t="n"/>
      <c r="YL3" s="6" t="n"/>
      <c r="YM3" s="6" t="n"/>
      <c r="YN3" s="6" t="n"/>
      <c r="YO3" s="6" t="n"/>
    </row>
    <row r="4" outlineLevel="1">
      <c r="A4" s="37" t="inlineStr">
        <is>
          <t>[Attribute type]</t>
        </is>
      </c>
      <c r="B4" s="60" t="n"/>
      <c r="C4" s="54" t="inlineStr">
        <is>
          <t>pointer-merge</t>
        </is>
      </c>
      <c r="D4" s="54">
        <f>IF($A$6 = "Quick Price","pointer-merge","")</f>
        <v/>
      </c>
      <c r="E4" s="38">
        <f>IF($A$6 = "Full Data","double","")</f>
        <v/>
      </c>
      <c r="F4" s="54" t="inlineStr">
        <is>
          <t>pointer-merge</t>
        </is>
      </c>
      <c r="G4" s="38" t="inlineStr">
        <is>
          <t>text</t>
        </is>
      </c>
      <c r="H4" s="38" t="inlineStr">
        <is>
          <t>text</t>
        </is>
      </c>
      <c r="I4" s="38" t="inlineStr">
        <is>
          <t>text</t>
        </is>
      </c>
      <c r="J4" s="38" t="inlineStr">
        <is>
          <t>text</t>
        </is>
      </c>
      <c r="K4" s="38" t="inlineStr">
        <is>
          <t>text</t>
        </is>
      </c>
      <c r="L4" s="38" t="inlineStr">
        <is>
          <t>text</t>
        </is>
      </c>
      <c r="M4" s="54" t="inlineStr">
        <is>
          <t>pointer-merge</t>
        </is>
      </c>
      <c r="N4" s="54" t="inlineStr">
        <is>
          <t>pointer-merge</t>
        </is>
      </c>
      <c r="O4" s="54" t="n"/>
      <c r="P4" s="39" t="inlineStr">
        <is>
          <t>[END]</t>
        </is>
      </c>
      <c r="Q4" s="40" t="n"/>
      <c r="R4" s="40" t="n"/>
      <c r="S4" s="6" t="n"/>
      <c r="T4" s="6" t="n"/>
      <c r="U4" s="6" t="n"/>
      <c r="V4" s="6" t="n"/>
      <c r="W4" s="6" t="n"/>
      <c r="X4" s="6" t="n"/>
      <c r="Y4" s="6" t="n"/>
      <c r="Z4" s="6" t="n"/>
      <c r="AA4" s="6" t="n"/>
      <c r="AB4" s="6" t="n"/>
      <c r="AC4" s="6" t="n"/>
      <c r="AD4" s="6" t="n"/>
      <c r="AE4" s="6" t="n"/>
      <c r="AF4" s="6" t="n"/>
      <c r="AG4" s="6" t="n"/>
      <c r="AH4" s="6" t="n"/>
      <c r="AI4" s="6" t="n"/>
      <c r="AJ4" s="6" t="n"/>
      <c r="AK4" s="6" t="n"/>
      <c r="AL4" s="6" t="n"/>
      <c r="AM4" s="6" t="n"/>
      <c r="AN4" s="6" t="n"/>
      <c r="AO4" s="6" t="n"/>
      <c r="AP4" s="6" t="n"/>
      <c r="AQ4" s="6" t="n"/>
      <c r="AR4" s="6" t="n"/>
      <c r="AS4" s="6" t="n"/>
      <c r="AT4" s="6" t="n"/>
      <c r="AU4" s="6" t="n"/>
      <c r="AV4" s="6" t="n"/>
      <c r="AW4" s="6" t="n"/>
      <c r="AX4" s="6" t="n"/>
      <c r="AY4" s="6" t="n"/>
      <c r="AZ4" s="6" t="n"/>
      <c r="BA4" s="6" t="n"/>
      <c r="BB4" s="6" t="n"/>
      <c r="BC4" s="6" t="n"/>
      <c r="BD4" s="6" t="n"/>
      <c r="BE4" s="6" t="n"/>
      <c r="BF4" s="6" t="n"/>
      <c r="BG4" s="6" t="n"/>
      <c r="BH4" s="6" t="n"/>
      <c r="BI4" s="6" t="n"/>
      <c r="BJ4" s="6" t="n"/>
      <c r="BK4" s="6" t="n"/>
      <c r="BL4" s="6" t="n"/>
      <c r="BM4" s="6" t="n"/>
      <c r="BN4" s="6" t="n"/>
      <c r="BO4" s="6" t="n"/>
      <c r="BP4" s="6" t="n"/>
      <c r="BQ4" s="6" t="n"/>
      <c r="BR4" s="6" t="n"/>
      <c r="BS4" s="6" t="n"/>
      <c r="BT4" s="6" t="n"/>
      <c r="BU4" s="6" t="n"/>
      <c r="BV4" s="6" t="n"/>
      <c r="BW4" s="6" t="n"/>
      <c r="BX4" s="6" t="n"/>
      <c r="BY4" s="6" t="n"/>
      <c r="BZ4" s="6" t="n"/>
      <c r="CA4" s="6" t="n"/>
      <c r="CB4" s="6" t="n"/>
      <c r="CC4" s="6" t="n"/>
      <c r="CD4" s="6" t="n"/>
      <c r="CE4" s="6" t="n"/>
      <c r="CF4" s="6" t="n"/>
      <c r="CG4" s="6" t="n"/>
      <c r="CH4" s="6" t="n"/>
      <c r="CI4" s="6" t="n"/>
      <c r="CJ4" s="6" t="n"/>
      <c r="CK4" s="6" t="n"/>
      <c r="CL4" s="6" t="n"/>
      <c r="CM4" s="6" t="n"/>
      <c r="CN4" s="6" t="n"/>
      <c r="CO4" s="6" t="n"/>
      <c r="CP4" s="6" t="n"/>
      <c r="CQ4" s="6" t="n"/>
      <c r="CR4" s="6" t="n"/>
      <c r="CS4" s="6" t="n"/>
      <c r="CT4" s="6" t="n"/>
      <c r="CU4" s="6" t="n"/>
      <c r="CV4" s="6" t="n"/>
      <c r="CW4" s="6" t="n"/>
      <c r="CX4" s="6" t="n"/>
      <c r="CY4" s="6" t="n"/>
      <c r="CZ4" s="6" t="n"/>
      <c r="DA4" s="6" t="n"/>
      <c r="DB4" s="6" t="n"/>
      <c r="DC4" s="6" t="n"/>
      <c r="DD4" s="6" t="n"/>
      <c r="DE4" s="6" t="n"/>
      <c r="DF4" s="6" t="n"/>
      <c r="DG4" s="6" t="n"/>
      <c r="DH4" s="6" t="n"/>
      <c r="DI4" s="6" t="n"/>
      <c r="DJ4" s="6" t="n"/>
      <c r="DK4" s="6" t="n"/>
      <c r="DL4" s="6" t="n"/>
      <c r="DM4" s="6" t="n"/>
      <c r="DN4" s="6" t="n"/>
      <c r="DO4" s="6" t="n"/>
      <c r="DP4" s="6" t="n"/>
      <c r="DQ4" s="6" t="n"/>
      <c r="DR4" s="6" t="n"/>
      <c r="DS4" s="6" t="n"/>
      <c r="DT4" s="6" t="n"/>
      <c r="DU4" s="6" t="n"/>
      <c r="DV4" s="6" t="n"/>
      <c r="DW4" s="6" t="n"/>
      <c r="DX4" s="6" t="n"/>
      <c r="DY4" s="6" t="n"/>
      <c r="DZ4" s="6" t="n"/>
      <c r="EA4" s="6" t="n"/>
      <c r="EB4" s="6" t="n"/>
      <c r="EC4" s="6" t="n"/>
      <c r="ED4" s="6" t="n"/>
      <c r="EE4" s="6" t="n"/>
      <c r="EF4" s="6" t="n"/>
      <c r="EG4" s="6" t="n"/>
      <c r="EH4" s="6" t="n"/>
      <c r="EI4" s="6" t="n"/>
      <c r="EJ4" s="6" t="n"/>
      <c r="EK4" s="6" t="n"/>
      <c r="EL4" s="6" t="n"/>
      <c r="EM4" s="6" t="n"/>
      <c r="EN4" s="6" t="n"/>
      <c r="EO4" s="6" t="n"/>
      <c r="EP4" s="6" t="n"/>
      <c r="EQ4" s="6" t="n"/>
      <c r="ER4" s="6" t="n"/>
      <c r="ES4" s="6" t="n"/>
      <c r="ET4" s="6" t="n"/>
      <c r="EU4" s="6" t="n"/>
      <c r="EV4" s="6" t="n"/>
      <c r="EW4" s="6" t="n"/>
      <c r="EX4" s="6" t="n"/>
      <c r="EY4" s="6" t="n"/>
      <c r="EZ4" s="6" t="n"/>
      <c r="FA4" s="6" t="n"/>
      <c r="FB4" s="6" t="n"/>
      <c r="FC4" s="6" t="n"/>
      <c r="FD4" s="6" t="n"/>
      <c r="FE4" s="6" t="n"/>
      <c r="FF4" s="6" t="n"/>
      <c r="FG4" s="6" t="n"/>
      <c r="FH4" s="6" t="n"/>
      <c r="FI4" s="6" t="n"/>
      <c r="FJ4" s="6" t="n"/>
      <c r="FK4" s="6" t="n"/>
      <c r="FL4" s="6" t="n"/>
      <c r="FM4" s="6" t="n"/>
      <c r="FN4" s="6" t="n"/>
      <c r="FO4" s="6" t="n"/>
      <c r="FP4" s="6" t="n"/>
      <c r="FQ4" s="6" t="n"/>
      <c r="FR4" s="6" t="n"/>
      <c r="FS4" s="6" t="n"/>
      <c r="FT4" s="6" t="n"/>
      <c r="FU4" s="6" t="n"/>
      <c r="FV4" s="6" t="n"/>
      <c r="FW4" s="6" t="n"/>
      <c r="FX4" s="6" t="n"/>
      <c r="FY4" s="6" t="n"/>
      <c r="FZ4" s="6" t="n"/>
      <c r="GA4" s="6" t="n"/>
      <c r="GB4" s="6" t="n"/>
      <c r="GC4" s="6" t="n"/>
      <c r="GD4" s="6" t="n"/>
      <c r="GE4" s="6" t="n"/>
      <c r="GF4" s="6" t="n"/>
      <c r="GG4" s="6" t="n"/>
      <c r="GH4" s="6" t="n"/>
      <c r="GI4" s="6" t="n"/>
      <c r="GJ4" s="6" t="n"/>
      <c r="GK4" s="6" t="n"/>
      <c r="GL4" s="6" t="n"/>
      <c r="GM4" s="6" t="n"/>
      <c r="GN4" s="6" t="n"/>
      <c r="GO4" s="6" t="n"/>
      <c r="GP4" s="6" t="n"/>
      <c r="GQ4" s="6" t="n"/>
      <c r="GR4" s="6" t="n"/>
      <c r="GS4" s="6" t="n"/>
      <c r="GT4" s="6" t="n"/>
      <c r="GU4" s="6" t="n"/>
      <c r="GV4" s="6" t="n"/>
      <c r="GW4" s="6" t="n"/>
      <c r="GX4" s="6" t="n"/>
      <c r="GY4" s="6" t="n"/>
      <c r="GZ4" s="6" t="n"/>
      <c r="HA4" s="6" t="n"/>
      <c r="HB4" s="6" t="n"/>
      <c r="HC4" s="6" t="n"/>
      <c r="HD4" s="6" t="n"/>
      <c r="HE4" s="6" t="n"/>
      <c r="HF4" s="6" t="n"/>
      <c r="HG4" s="6" t="n"/>
      <c r="HH4" s="6" t="n"/>
      <c r="HI4" s="6" t="n"/>
      <c r="HJ4" s="6" t="n"/>
      <c r="HK4" s="6" t="n"/>
      <c r="HL4" s="6" t="n"/>
      <c r="HM4" s="6" t="n"/>
      <c r="HN4" s="6" t="n"/>
      <c r="HO4" s="6" t="n"/>
      <c r="HP4" s="6" t="n"/>
      <c r="HQ4" s="6" t="n"/>
      <c r="HR4" s="6" t="n"/>
      <c r="HS4" s="6" t="n"/>
      <c r="HT4" s="6" t="n"/>
      <c r="HU4" s="6" t="n"/>
      <c r="HV4" s="6" t="n"/>
      <c r="HW4" s="6" t="n"/>
      <c r="HX4" s="6" t="n"/>
      <c r="HY4" s="6" t="n"/>
      <c r="HZ4" s="6" t="n"/>
      <c r="IA4" s="6" t="n"/>
      <c r="IB4" s="6" t="n"/>
      <c r="IC4" s="6" t="n"/>
      <c r="ID4" s="6" t="n"/>
      <c r="IE4" s="6" t="n"/>
      <c r="IF4" s="6" t="n"/>
      <c r="IG4" s="6" t="n"/>
      <c r="IH4" s="6" t="n"/>
      <c r="II4" s="6" t="n"/>
      <c r="IJ4" s="6" t="n"/>
      <c r="IK4" s="6" t="n"/>
      <c r="IL4" s="6" t="n"/>
      <c r="IM4" s="6" t="n"/>
      <c r="IN4" s="6" t="n"/>
      <c r="IO4" s="6" t="n"/>
      <c r="IP4" s="6" t="n"/>
      <c r="IQ4" s="6" t="n"/>
      <c r="IR4" s="6" t="n"/>
      <c r="IS4" s="6" t="n"/>
      <c r="IT4" s="6" t="n"/>
      <c r="IU4" s="6" t="n"/>
      <c r="IV4" s="6" t="n"/>
      <c r="IW4" s="6" t="n"/>
      <c r="IX4" s="6" t="n"/>
      <c r="IY4" s="6" t="n"/>
      <c r="IZ4" s="6" t="n"/>
      <c r="JA4" s="6" t="n"/>
      <c r="JB4" s="6" t="n"/>
      <c r="JC4" s="6" t="n"/>
      <c r="JD4" s="6" t="n"/>
      <c r="JE4" s="6" t="n"/>
      <c r="JF4" s="6" t="n"/>
      <c r="JG4" s="6" t="n"/>
      <c r="JH4" s="6" t="n"/>
      <c r="JI4" s="6" t="n"/>
      <c r="JJ4" s="6" t="n"/>
      <c r="JK4" s="6" t="n"/>
      <c r="JL4" s="6" t="n"/>
      <c r="JM4" s="6" t="n"/>
      <c r="JN4" s="6" t="n"/>
      <c r="JO4" s="6" t="n"/>
      <c r="JP4" s="6" t="n"/>
      <c r="JQ4" s="6" t="n"/>
      <c r="JR4" s="6" t="n"/>
      <c r="JS4" s="6" t="n"/>
      <c r="JT4" s="6" t="n"/>
      <c r="JU4" s="6" t="n"/>
      <c r="JV4" s="6" t="n"/>
      <c r="JW4" s="6" t="n"/>
      <c r="JX4" s="6" t="n"/>
      <c r="JY4" s="6" t="n"/>
      <c r="JZ4" s="6" t="n"/>
      <c r="KA4" s="6" t="n"/>
      <c r="KB4" s="6" t="n"/>
      <c r="KC4" s="6" t="n"/>
      <c r="KD4" s="6" t="n"/>
      <c r="KE4" s="6" t="n"/>
      <c r="KF4" s="6" t="n"/>
      <c r="KG4" s="6" t="n"/>
      <c r="KH4" s="6" t="n"/>
      <c r="KI4" s="6" t="n"/>
      <c r="KJ4" s="6" t="n"/>
      <c r="KK4" s="6" t="n"/>
      <c r="KL4" s="6" t="n"/>
      <c r="KM4" s="6" t="n"/>
      <c r="KN4" s="6" t="n"/>
      <c r="KO4" s="6" t="n"/>
      <c r="KP4" s="6" t="n"/>
      <c r="KQ4" s="6" t="n"/>
      <c r="KR4" s="6" t="n"/>
      <c r="KS4" s="6" t="n"/>
      <c r="KT4" s="6" t="n"/>
      <c r="KU4" s="6" t="n"/>
      <c r="KV4" s="6" t="n"/>
      <c r="KW4" s="6" t="n"/>
      <c r="KX4" s="6" t="n"/>
      <c r="KY4" s="6" t="n"/>
      <c r="KZ4" s="6" t="n"/>
      <c r="LA4" s="6" t="n"/>
      <c r="LB4" s="6" t="n"/>
      <c r="LC4" s="6" t="n"/>
      <c r="LD4" s="6" t="n"/>
      <c r="LE4" s="6" t="n"/>
      <c r="LF4" s="6" t="n"/>
      <c r="LG4" s="6" t="n"/>
      <c r="LH4" s="6" t="n"/>
      <c r="LI4" s="6" t="n"/>
      <c r="LJ4" s="6" t="n"/>
      <c r="LK4" s="6" t="n"/>
      <c r="LL4" s="6" t="n"/>
      <c r="LM4" s="6" t="n"/>
      <c r="LN4" s="6" t="n"/>
      <c r="LO4" s="6" t="n"/>
      <c r="LP4" s="6" t="n"/>
      <c r="LQ4" s="6" t="n"/>
      <c r="LR4" s="6" t="n"/>
      <c r="LS4" s="6" t="n"/>
      <c r="LT4" s="6" t="n"/>
      <c r="LU4" s="6" t="n"/>
      <c r="LV4" s="6" t="n"/>
      <c r="LW4" s="6" t="n"/>
      <c r="LX4" s="6" t="n"/>
      <c r="LY4" s="6" t="n"/>
      <c r="LZ4" s="6" t="n"/>
      <c r="MA4" s="6" t="n"/>
      <c r="MB4" s="6" t="n"/>
      <c r="MC4" s="6" t="n"/>
      <c r="MD4" s="6" t="n"/>
      <c r="ME4" s="6" t="n"/>
      <c r="MF4" s="6" t="n"/>
      <c r="MG4" s="6" t="n"/>
      <c r="MH4" s="6" t="n"/>
      <c r="MI4" s="6" t="n"/>
      <c r="MJ4" s="6" t="n"/>
      <c r="MK4" s="6" t="n"/>
      <c r="ML4" s="6" t="n"/>
      <c r="MM4" s="6" t="n"/>
      <c r="MN4" s="6" t="n"/>
      <c r="MO4" s="6" t="n"/>
      <c r="MP4" s="6" t="n"/>
      <c r="MQ4" s="6" t="n"/>
      <c r="MR4" s="6" t="n"/>
      <c r="MS4" s="6" t="n"/>
      <c r="MT4" s="6" t="n"/>
      <c r="MU4" s="6" t="n"/>
      <c r="MV4" s="6" t="n"/>
      <c r="MW4" s="6" t="n"/>
      <c r="MX4" s="6" t="n"/>
      <c r="MY4" s="6" t="n"/>
      <c r="MZ4" s="6" t="n"/>
      <c r="NA4" s="6" t="n"/>
      <c r="NB4" s="6" t="n"/>
      <c r="NC4" s="6" t="n"/>
      <c r="ND4" s="6" t="n"/>
      <c r="NE4" s="6" t="n"/>
      <c r="NF4" s="6" t="n"/>
      <c r="NG4" s="6" t="n"/>
      <c r="NH4" s="6" t="n"/>
      <c r="NI4" s="6" t="n"/>
      <c r="NJ4" s="6" t="n"/>
      <c r="NK4" s="6" t="n"/>
      <c r="NL4" s="6" t="n"/>
      <c r="NM4" s="6" t="n"/>
      <c r="NN4" s="6" t="n"/>
      <c r="NO4" s="6" t="n"/>
      <c r="NP4" s="6" t="n"/>
      <c r="NQ4" s="6" t="n"/>
      <c r="NR4" s="6" t="n"/>
      <c r="NS4" s="6" t="n"/>
      <c r="NT4" s="6" t="n"/>
      <c r="NU4" s="6" t="n"/>
      <c r="NV4" s="6" t="n"/>
      <c r="NW4" s="6" t="n"/>
      <c r="NX4" s="6" t="n"/>
      <c r="NY4" s="6" t="n"/>
      <c r="NZ4" s="6" t="n"/>
      <c r="OA4" s="6" t="n"/>
      <c r="OB4" s="6" t="n"/>
      <c r="OC4" s="6" t="n"/>
      <c r="OD4" s="6" t="n"/>
      <c r="OE4" s="6" t="n"/>
      <c r="OF4" s="6" t="n"/>
      <c r="OG4" s="6" t="n"/>
      <c r="OH4" s="6" t="n"/>
      <c r="OI4" s="6" t="n"/>
      <c r="OJ4" s="6" t="n"/>
      <c r="OK4" s="6" t="n"/>
      <c r="OL4" s="6" t="n"/>
      <c r="OM4" s="6" t="n"/>
      <c r="ON4" s="6" t="n"/>
      <c r="OO4" s="6" t="n"/>
      <c r="OP4" s="6" t="n"/>
      <c r="OQ4" s="6" t="n"/>
      <c r="OR4" s="6" t="n"/>
      <c r="OS4" s="6" t="n"/>
      <c r="OT4" s="6" t="n"/>
      <c r="OU4" s="6" t="n"/>
      <c r="OV4" s="6" t="n"/>
      <c r="OW4" s="6" t="n"/>
      <c r="OX4" s="6" t="n"/>
      <c r="OY4" s="6" t="n"/>
      <c r="OZ4" s="6" t="n"/>
      <c r="PA4" s="6" t="n"/>
      <c r="PB4" s="6" t="n"/>
      <c r="PC4" s="6" t="n"/>
      <c r="PD4" s="6" t="n"/>
      <c r="PE4" s="6" t="n"/>
      <c r="PF4" s="6" t="n"/>
      <c r="PG4" s="6" t="n"/>
      <c r="PH4" s="6" t="n"/>
      <c r="PI4" s="6" t="n"/>
      <c r="PJ4" s="6" t="n"/>
      <c r="PK4" s="6" t="n"/>
      <c r="PL4" s="6" t="n"/>
      <c r="PM4" s="6" t="n"/>
      <c r="PN4" s="6" t="n"/>
      <c r="PO4" s="6" t="n"/>
      <c r="PP4" s="6" t="n"/>
      <c r="PQ4" s="6" t="n"/>
      <c r="PR4" s="6" t="n"/>
      <c r="PS4" s="6" t="n"/>
      <c r="PT4" s="6" t="n"/>
      <c r="PU4" s="6" t="n"/>
      <c r="PV4" s="6" t="n"/>
      <c r="PW4" s="6" t="n"/>
      <c r="PX4" s="6" t="n"/>
      <c r="PY4" s="6" t="n"/>
      <c r="PZ4" s="6" t="n"/>
      <c r="QA4" s="6" t="n"/>
      <c r="QB4" s="6" t="n"/>
      <c r="QC4" s="6" t="n"/>
      <c r="QD4" s="6" t="n"/>
      <c r="QE4" s="6" t="n"/>
      <c r="QF4" s="6" t="n"/>
      <c r="QG4" s="6" t="n"/>
      <c r="QH4" s="6" t="n"/>
      <c r="QI4" s="6" t="n"/>
      <c r="QJ4" s="6" t="n"/>
      <c r="QK4" s="6" t="n"/>
      <c r="QL4" s="6" t="n"/>
      <c r="QM4" s="6" t="n"/>
      <c r="QN4" s="6" t="n"/>
      <c r="QO4" s="6" t="n"/>
      <c r="QP4" s="6" t="n"/>
      <c r="QQ4" s="6" t="n"/>
      <c r="QR4" s="6" t="n"/>
      <c r="QS4" s="6" t="n"/>
      <c r="QT4" s="6" t="n"/>
      <c r="QU4" s="6" t="n"/>
      <c r="QV4" s="6" t="n"/>
      <c r="QW4" s="6" t="n"/>
      <c r="QX4" s="6" t="n"/>
      <c r="QY4" s="6" t="n"/>
      <c r="QZ4" s="6" t="n"/>
      <c r="RA4" s="6" t="n"/>
      <c r="RB4" s="6" t="n"/>
      <c r="RC4" s="6" t="n"/>
      <c r="RD4" s="6" t="n"/>
      <c r="RE4" s="6" t="n"/>
      <c r="RF4" s="6" t="n"/>
      <c r="RG4" s="6" t="n"/>
      <c r="RH4" s="6" t="n"/>
      <c r="RI4" s="6" t="n"/>
      <c r="RJ4" s="6" t="n"/>
      <c r="RK4" s="6" t="n"/>
      <c r="RL4" s="6" t="n"/>
      <c r="RM4" s="6" t="n"/>
      <c r="RN4" s="6" t="n"/>
      <c r="RO4" s="6" t="n"/>
      <c r="RP4" s="6" t="n"/>
      <c r="RQ4" s="6" t="n"/>
      <c r="RR4" s="6" t="n"/>
      <c r="RS4" s="6" t="n"/>
      <c r="RT4" s="6" t="n"/>
      <c r="RU4" s="6" t="n"/>
      <c r="RV4" s="6" t="n"/>
      <c r="RW4" s="6" t="n"/>
      <c r="RX4" s="6" t="n"/>
      <c r="RY4" s="6" t="n"/>
      <c r="RZ4" s="6" t="n"/>
      <c r="SA4" s="6" t="n"/>
      <c r="SB4" s="6" t="n"/>
      <c r="SC4" s="6" t="n"/>
      <c r="SD4" s="6" t="n"/>
      <c r="SE4" s="6" t="n"/>
      <c r="SF4" s="6" t="n"/>
      <c r="SG4" s="6" t="n"/>
      <c r="SH4" s="6" t="n"/>
      <c r="SI4" s="6" t="n"/>
      <c r="SJ4" s="6" t="n"/>
      <c r="SK4" s="6" t="n"/>
      <c r="SL4" s="6" t="n"/>
      <c r="SM4" s="6" t="n"/>
      <c r="SN4" s="6" t="n"/>
      <c r="SO4" s="6" t="n"/>
      <c r="SP4" s="6" t="n"/>
      <c r="SQ4" s="6" t="n"/>
      <c r="SR4" s="6" t="n"/>
      <c r="SS4" s="6" t="n"/>
      <c r="ST4" s="6" t="n"/>
      <c r="SU4" s="6" t="n"/>
      <c r="SV4" s="6" t="n"/>
      <c r="SW4" s="6" t="n"/>
      <c r="SX4" s="6" t="n"/>
      <c r="SY4" s="6" t="n"/>
      <c r="SZ4" s="6" t="n"/>
      <c r="TA4" s="6" t="n"/>
      <c r="TB4" s="6" t="n"/>
      <c r="TC4" s="6" t="n"/>
      <c r="TD4" s="6" t="n"/>
      <c r="TE4" s="6" t="n"/>
      <c r="TF4" s="6" t="n"/>
      <c r="TG4" s="6" t="n"/>
      <c r="TH4" s="6" t="n"/>
      <c r="TI4" s="6" t="n"/>
      <c r="TJ4" s="6" t="n"/>
      <c r="TK4" s="6" t="n"/>
      <c r="TL4" s="6" t="n"/>
      <c r="TM4" s="6" t="n"/>
      <c r="TN4" s="6" t="n"/>
      <c r="TO4" s="6" t="n"/>
      <c r="TP4" s="6" t="n"/>
      <c r="TQ4" s="6" t="n"/>
      <c r="TR4" s="6" t="n"/>
      <c r="TS4" s="6" t="n"/>
      <c r="TT4" s="6" t="n"/>
      <c r="TU4" s="6" t="n"/>
      <c r="TV4" s="6" t="n"/>
      <c r="TW4" s="6" t="n"/>
      <c r="TX4" s="6" t="n"/>
      <c r="TY4" s="6" t="n"/>
      <c r="TZ4" s="6" t="n"/>
      <c r="UA4" s="6" t="n"/>
      <c r="UB4" s="6" t="n"/>
      <c r="UC4" s="6" t="n"/>
      <c r="UD4" s="6" t="n"/>
      <c r="UE4" s="6" t="n"/>
      <c r="UF4" s="6" t="n"/>
      <c r="UG4" s="6" t="n"/>
      <c r="UH4" s="6" t="n"/>
      <c r="UI4" s="6" t="n"/>
      <c r="UJ4" s="6" t="n"/>
      <c r="UK4" s="6" t="n"/>
      <c r="UL4" s="6" t="n"/>
      <c r="UM4" s="6" t="n"/>
      <c r="UN4" s="6" t="n"/>
      <c r="UO4" s="6" t="n"/>
      <c r="UP4" s="6" t="n"/>
      <c r="UQ4" s="6" t="n"/>
      <c r="UR4" s="6" t="n"/>
      <c r="US4" s="6" t="n"/>
      <c r="UT4" s="6" t="n"/>
      <c r="UU4" s="6" t="n"/>
      <c r="UV4" s="6" t="n"/>
      <c r="UW4" s="6" t="n"/>
      <c r="UX4" s="6" t="n"/>
      <c r="UY4" s="6" t="n"/>
      <c r="UZ4" s="6" t="n"/>
      <c r="VA4" s="6" t="n"/>
      <c r="VB4" s="6" t="n"/>
      <c r="VC4" s="6" t="n"/>
      <c r="VD4" s="6" t="n"/>
      <c r="VE4" s="6" t="n"/>
      <c r="VF4" s="6" t="n"/>
      <c r="VG4" s="6" t="n"/>
      <c r="VH4" s="6" t="n"/>
      <c r="VI4" s="6" t="n"/>
      <c r="VJ4" s="6" t="n"/>
      <c r="VK4" s="6" t="n"/>
      <c r="VL4" s="6" t="n"/>
      <c r="VM4" s="6" t="n"/>
      <c r="VN4" s="6" t="n"/>
      <c r="VO4" s="6" t="n"/>
      <c r="VP4" s="6" t="n"/>
      <c r="VQ4" s="6" t="n"/>
      <c r="VR4" s="6" t="n"/>
      <c r="VS4" s="6" t="n"/>
      <c r="VT4" s="6" t="n"/>
      <c r="VU4" s="6" t="n"/>
      <c r="VV4" s="6" t="n"/>
      <c r="VW4" s="6" t="n"/>
      <c r="VX4" s="6" t="n"/>
      <c r="VY4" s="6" t="n"/>
      <c r="VZ4" s="6" t="n"/>
      <c r="WA4" s="6" t="n"/>
      <c r="WB4" s="6" t="n"/>
      <c r="WC4" s="6" t="n"/>
      <c r="WD4" s="6" t="n"/>
      <c r="WE4" s="6" t="n"/>
      <c r="WF4" s="6" t="n"/>
      <c r="WG4" s="6" t="n"/>
      <c r="WH4" s="6" t="n"/>
      <c r="WI4" s="6" t="n"/>
      <c r="WJ4" s="6" t="n"/>
      <c r="WK4" s="6" t="n"/>
      <c r="WL4" s="6" t="n"/>
      <c r="WM4" s="6" t="n"/>
      <c r="WN4" s="6" t="n"/>
      <c r="WO4" s="6" t="n"/>
      <c r="WP4" s="6" t="n"/>
      <c r="WQ4" s="6" t="n"/>
      <c r="WR4" s="6" t="n"/>
      <c r="WS4" s="6" t="n"/>
      <c r="WT4" s="6" t="n"/>
      <c r="WU4" s="6" t="n"/>
      <c r="WV4" s="6" t="n"/>
      <c r="WW4" s="6" t="n"/>
      <c r="WX4" s="6" t="n"/>
      <c r="WY4" s="6" t="n"/>
      <c r="WZ4" s="6" t="n"/>
      <c r="XA4" s="6" t="n"/>
      <c r="XB4" s="6" t="n"/>
      <c r="XC4" s="6" t="n"/>
      <c r="XD4" s="6" t="n"/>
      <c r="XE4" s="6" t="n"/>
      <c r="XF4" s="6" t="n"/>
      <c r="XG4" s="6" t="n"/>
      <c r="XH4" s="6" t="n"/>
      <c r="XI4" s="6" t="n"/>
      <c r="XJ4" s="6" t="n"/>
      <c r="XK4" s="6" t="n"/>
      <c r="XL4" s="6" t="n"/>
      <c r="XM4" s="6" t="n"/>
      <c r="XN4" s="6" t="n"/>
      <c r="XO4" s="6" t="n"/>
      <c r="XP4" s="6" t="n"/>
      <c r="XQ4" s="6" t="n"/>
      <c r="XR4" s="6" t="n"/>
      <c r="XS4" s="6" t="n"/>
      <c r="XT4" s="6" t="n"/>
      <c r="XU4" s="6" t="n"/>
      <c r="XV4" s="6" t="n"/>
      <c r="XW4" s="6" t="n"/>
      <c r="XX4" s="6" t="n"/>
      <c r="XY4" s="6" t="n"/>
      <c r="XZ4" s="6" t="n"/>
      <c r="YA4" s="6" t="n"/>
      <c r="YB4" s="6" t="n"/>
      <c r="YC4" s="6" t="n"/>
      <c r="YD4" s="6" t="n"/>
      <c r="YE4" s="6" t="n"/>
      <c r="YF4" s="6" t="n"/>
      <c r="YG4" s="6" t="n"/>
      <c r="YH4" s="6" t="n"/>
      <c r="YI4" s="6" t="n"/>
      <c r="YJ4" s="6" t="n"/>
      <c r="YK4" s="6" t="n"/>
      <c r="YL4" s="6" t="n"/>
      <c r="YM4" s="6" t="n"/>
      <c r="YN4" s="6" t="n"/>
      <c r="YO4" s="6" t="n"/>
    </row>
    <row r="5" outlineLevel="1" ht="13.9" customHeight="1" thickBot="1">
      <c r="A5" s="41" t="inlineStr">
        <is>
          <t>[Attribute width]</t>
        </is>
      </c>
      <c r="B5" s="62" t="n"/>
      <c r="C5" s="42" t="n"/>
      <c r="D5" s="42" t="n"/>
      <c r="E5" s="42" t="n"/>
      <c r="F5" s="42" t="n"/>
      <c r="G5" s="42" t="n"/>
      <c r="H5" s="42" t="n"/>
      <c r="I5" s="42" t="n"/>
      <c r="J5" s="42" t="n"/>
      <c r="K5" s="42" t="n"/>
      <c r="L5" s="42" t="n"/>
      <c r="M5" s="42" t="n"/>
      <c r="N5" s="42" t="n"/>
      <c r="O5" s="42" t="n"/>
      <c r="P5" s="36" t="n"/>
      <c r="Q5" s="36" t="n"/>
      <c r="R5" s="36" t="n"/>
      <c r="S5" s="6" t="n"/>
      <c r="T5" s="6" t="n"/>
      <c r="U5" s="6" t="n"/>
      <c r="V5" s="6" t="n"/>
      <c r="W5" s="6" t="n"/>
      <c r="X5" s="6" t="n"/>
      <c r="Y5" s="6" t="n"/>
      <c r="Z5" s="6" t="n"/>
      <c r="AA5" s="6" t="n"/>
      <c r="AB5" s="6" t="n"/>
      <c r="AC5" s="6" t="n"/>
      <c r="AD5" s="6" t="n"/>
      <c r="AE5" s="6" t="n"/>
      <c r="AF5" s="6" t="n"/>
      <c r="AG5" s="6" t="n"/>
      <c r="AH5" s="6" t="n"/>
      <c r="AI5" s="6" t="n"/>
      <c r="AJ5" s="6" t="n"/>
      <c r="AK5" s="6" t="n"/>
      <c r="AL5" s="6" t="n"/>
      <c r="AM5" s="6" t="n"/>
      <c r="AN5" s="6" t="n"/>
      <c r="AO5" s="6" t="n"/>
      <c r="AP5" s="6" t="n"/>
      <c r="AQ5" s="6" t="n"/>
      <c r="AR5" s="6" t="n"/>
      <c r="AS5" s="6" t="n"/>
      <c r="AT5" s="6" t="n"/>
      <c r="AU5" s="6" t="n"/>
      <c r="AV5" s="6" t="n"/>
      <c r="AW5" s="6" t="n"/>
      <c r="AX5" s="6" t="n"/>
      <c r="AY5" s="6" t="n"/>
      <c r="AZ5" s="6" t="n"/>
      <c r="BA5" s="6" t="n"/>
      <c r="BB5" s="6" t="n"/>
      <c r="BC5" s="6" t="n"/>
      <c r="BD5" s="6" t="n"/>
      <c r="BE5" s="6" t="n"/>
      <c r="BF5" s="6" t="n"/>
      <c r="BG5" s="6" t="n"/>
      <c r="BH5" s="6" t="n"/>
      <c r="BI5" s="6" t="n"/>
      <c r="BJ5" s="6" t="n"/>
      <c r="BK5" s="6" t="n"/>
      <c r="BL5" s="6" t="n"/>
      <c r="BM5" s="6" t="n"/>
      <c r="BN5" s="6" t="n"/>
      <c r="BO5" s="6" t="n"/>
      <c r="BP5" s="6" t="n"/>
      <c r="BQ5" s="6" t="n"/>
      <c r="BR5" s="6" t="n"/>
      <c r="BS5" s="6" t="n"/>
      <c r="BT5" s="6" t="n"/>
      <c r="BU5" s="6" t="n"/>
      <c r="BV5" s="6" t="n"/>
      <c r="BW5" s="6" t="n"/>
      <c r="BX5" s="6" t="n"/>
      <c r="BY5" s="6" t="n"/>
      <c r="BZ5" s="6" t="n"/>
      <c r="CA5" s="6" t="n"/>
      <c r="CB5" s="6" t="n"/>
      <c r="CC5" s="6" t="n"/>
      <c r="CD5" s="6" t="n"/>
      <c r="CE5" s="6" t="n"/>
      <c r="CF5" s="6" t="n"/>
      <c r="CG5" s="6" t="n"/>
      <c r="CH5" s="6" t="n"/>
      <c r="CI5" s="6" t="n"/>
      <c r="CJ5" s="6" t="n"/>
      <c r="CK5" s="6" t="n"/>
      <c r="CL5" s="6" t="n"/>
      <c r="CM5" s="6" t="n"/>
      <c r="CN5" s="6" t="n"/>
      <c r="CO5" s="6" t="n"/>
      <c r="CP5" s="6" t="n"/>
      <c r="CQ5" s="6" t="n"/>
      <c r="CR5" s="6" t="n"/>
      <c r="CS5" s="6" t="n"/>
      <c r="CT5" s="6" t="n"/>
      <c r="CU5" s="6" t="n"/>
      <c r="CV5" s="6" t="n"/>
      <c r="CW5" s="6" t="n"/>
      <c r="CX5" s="6" t="n"/>
      <c r="CY5" s="6" t="n"/>
      <c r="CZ5" s="6" t="n"/>
      <c r="DA5" s="6" t="n"/>
      <c r="DB5" s="6" t="n"/>
      <c r="DC5" s="6" t="n"/>
      <c r="DD5" s="6" t="n"/>
      <c r="DE5" s="6" t="n"/>
      <c r="DF5" s="6" t="n"/>
      <c r="DG5" s="6" t="n"/>
      <c r="DH5" s="6" t="n"/>
      <c r="DI5" s="6" t="n"/>
      <c r="DJ5" s="6" t="n"/>
      <c r="DK5" s="6" t="n"/>
      <c r="DL5" s="6" t="n"/>
      <c r="DM5" s="6" t="n"/>
      <c r="DN5" s="6" t="n"/>
      <c r="DO5" s="6" t="n"/>
      <c r="DP5" s="6" t="n"/>
      <c r="DQ5" s="6" t="n"/>
      <c r="DR5" s="6" t="n"/>
      <c r="DS5" s="6" t="n"/>
      <c r="DT5" s="6" t="n"/>
      <c r="DU5" s="6" t="n"/>
      <c r="DV5" s="6" t="n"/>
      <c r="DW5" s="6" t="n"/>
      <c r="DX5" s="6" t="n"/>
      <c r="DY5" s="6" t="n"/>
      <c r="DZ5" s="6" t="n"/>
      <c r="EA5" s="6" t="n"/>
      <c r="EB5" s="6" t="n"/>
      <c r="EC5" s="6" t="n"/>
      <c r="ED5" s="6" t="n"/>
      <c r="EE5" s="6" t="n"/>
      <c r="EF5" s="6" t="n"/>
      <c r="EG5" s="6" t="n"/>
      <c r="EH5" s="6" t="n"/>
      <c r="EI5" s="6" t="n"/>
      <c r="EJ5" s="6" t="n"/>
      <c r="EK5" s="6" t="n"/>
      <c r="EL5" s="6" t="n"/>
      <c r="EM5" s="6" t="n"/>
      <c r="EN5" s="6" t="n"/>
      <c r="EO5" s="6" t="n"/>
      <c r="EP5" s="6" t="n"/>
      <c r="EQ5" s="6" t="n"/>
      <c r="ER5" s="6" t="n"/>
      <c r="ES5" s="6" t="n"/>
      <c r="ET5" s="6" t="n"/>
      <c r="EU5" s="6" t="n"/>
      <c r="EV5" s="6" t="n"/>
      <c r="EW5" s="6" t="n"/>
      <c r="EX5" s="6" t="n"/>
      <c r="EY5" s="6" t="n"/>
      <c r="EZ5" s="6" t="n"/>
      <c r="FA5" s="6" t="n"/>
      <c r="FB5" s="6" t="n"/>
      <c r="FC5" s="6" t="n"/>
      <c r="FD5" s="6" t="n"/>
      <c r="FE5" s="6" t="n"/>
      <c r="FF5" s="6" t="n"/>
      <c r="FG5" s="6" t="n"/>
      <c r="FH5" s="6" t="n"/>
      <c r="FI5" s="6" t="n"/>
      <c r="FJ5" s="6" t="n"/>
      <c r="FK5" s="6" t="n"/>
      <c r="FL5" s="6" t="n"/>
      <c r="FM5" s="6" t="n"/>
      <c r="FN5" s="6" t="n"/>
      <c r="FO5" s="6" t="n"/>
      <c r="FP5" s="6" t="n"/>
      <c r="FQ5" s="6" t="n"/>
      <c r="FR5" s="6" t="n"/>
      <c r="FS5" s="6" t="n"/>
      <c r="FT5" s="6" t="n"/>
      <c r="FU5" s="6" t="n"/>
      <c r="FV5" s="6" t="n"/>
      <c r="FW5" s="6" t="n"/>
      <c r="FX5" s="6" t="n"/>
      <c r="FY5" s="6" t="n"/>
      <c r="FZ5" s="6" t="n"/>
      <c r="GA5" s="6" t="n"/>
      <c r="GB5" s="6" t="n"/>
      <c r="GC5" s="6" t="n"/>
      <c r="GD5" s="6" t="n"/>
      <c r="GE5" s="6" t="n"/>
      <c r="GF5" s="6" t="n"/>
      <c r="GG5" s="6" t="n"/>
      <c r="GH5" s="6" t="n"/>
      <c r="GI5" s="6" t="n"/>
      <c r="GJ5" s="6" t="n"/>
      <c r="GK5" s="6" t="n"/>
      <c r="GL5" s="6" t="n"/>
      <c r="GM5" s="6" t="n"/>
      <c r="GN5" s="6" t="n"/>
      <c r="GO5" s="6" t="n"/>
      <c r="GP5" s="6" t="n"/>
      <c r="GQ5" s="6" t="n"/>
      <c r="GR5" s="6" t="n"/>
      <c r="GS5" s="6" t="n"/>
      <c r="GT5" s="6" t="n"/>
      <c r="GU5" s="6" t="n"/>
      <c r="GV5" s="6" t="n"/>
      <c r="GW5" s="6" t="n"/>
      <c r="GX5" s="6" t="n"/>
      <c r="GY5" s="6" t="n"/>
      <c r="GZ5" s="6" t="n"/>
      <c r="HA5" s="6" t="n"/>
      <c r="HB5" s="6" t="n"/>
      <c r="HC5" s="6" t="n"/>
      <c r="HD5" s="6" t="n"/>
      <c r="HE5" s="6" t="n"/>
      <c r="HF5" s="6" t="n"/>
      <c r="HG5" s="6" t="n"/>
      <c r="HH5" s="6" t="n"/>
      <c r="HI5" s="6" t="n"/>
      <c r="HJ5" s="6" t="n"/>
      <c r="HK5" s="6" t="n"/>
      <c r="HL5" s="6" t="n"/>
      <c r="HM5" s="6" t="n"/>
      <c r="HN5" s="6" t="n"/>
      <c r="HO5" s="6" t="n"/>
      <c r="HP5" s="6" t="n"/>
      <c r="HQ5" s="6" t="n"/>
      <c r="HR5" s="6" t="n"/>
      <c r="HS5" s="6" t="n"/>
      <c r="HT5" s="6" t="n"/>
      <c r="HU5" s="6" t="n"/>
      <c r="HV5" s="6" t="n"/>
      <c r="HW5" s="6" t="n"/>
      <c r="HX5" s="6" t="n"/>
      <c r="HY5" s="6" t="n"/>
      <c r="HZ5" s="6" t="n"/>
      <c r="IA5" s="6" t="n"/>
      <c r="IB5" s="6" t="n"/>
      <c r="IC5" s="6" t="n"/>
      <c r="ID5" s="6" t="n"/>
      <c r="IE5" s="6" t="n"/>
      <c r="IF5" s="6" t="n"/>
      <c r="IG5" s="6" t="n"/>
      <c r="IH5" s="6" t="n"/>
      <c r="II5" s="6" t="n"/>
      <c r="IJ5" s="6" t="n"/>
      <c r="IK5" s="6" t="n"/>
      <c r="IL5" s="6" t="n"/>
      <c r="IM5" s="6" t="n"/>
      <c r="IN5" s="6" t="n"/>
      <c r="IO5" s="6" t="n"/>
      <c r="IP5" s="6" t="n"/>
      <c r="IQ5" s="6" t="n"/>
      <c r="IR5" s="6" t="n"/>
      <c r="IS5" s="6" t="n"/>
      <c r="IT5" s="6" t="n"/>
      <c r="IU5" s="6" t="n"/>
      <c r="IV5" s="6" t="n"/>
      <c r="IW5" s="6" t="n"/>
      <c r="IX5" s="6" t="n"/>
      <c r="IY5" s="6" t="n"/>
      <c r="IZ5" s="6" t="n"/>
      <c r="JA5" s="6" t="n"/>
      <c r="JB5" s="6" t="n"/>
      <c r="JC5" s="6" t="n"/>
      <c r="JD5" s="6" t="n"/>
      <c r="JE5" s="6" t="n"/>
      <c r="JF5" s="6" t="n"/>
      <c r="JG5" s="6" t="n"/>
      <c r="JH5" s="6" t="n"/>
      <c r="JI5" s="6" t="n"/>
      <c r="JJ5" s="6" t="n"/>
      <c r="JK5" s="6" t="n"/>
      <c r="JL5" s="6" t="n"/>
      <c r="JM5" s="6" t="n"/>
      <c r="JN5" s="6" t="n"/>
      <c r="JO5" s="6" t="n"/>
      <c r="JP5" s="6" t="n"/>
      <c r="JQ5" s="6" t="n"/>
      <c r="JR5" s="6" t="n"/>
      <c r="JS5" s="6" t="n"/>
      <c r="JT5" s="6" t="n"/>
      <c r="JU5" s="6" t="n"/>
      <c r="JV5" s="6" t="n"/>
      <c r="JW5" s="6" t="n"/>
      <c r="JX5" s="6" t="n"/>
      <c r="JY5" s="6" t="n"/>
      <c r="JZ5" s="6" t="n"/>
      <c r="KA5" s="6" t="n"/>
      <c r="KB5" s="6" t="n"/>
      <c r="KC5" s="6" t="n"/>
      <c r="KD5" s="6" t="n"/>
      <c r="KE5" s="6" t="n"/>
      <c r="KF5" s="6" t="n"/>
      <c r="KG5" s="6" t="n"/>
      <c r="KH5" s="6" t="n"/>
      <c r="KI5" s="6" t="n"/>
      <c r="KJ5" s="6" t="n"/>
      <c r="KK5" s="6" t="n"/>
      <c r="KL5" s="6" t="n"/>
      <c r="KM5" s="6" t="n"/>
      <c r="KN5" s="6" t="n"/>
      <c r="KO5" s="6" t="n"/>
      <c r="KP5" s="6" t="n"/>
      <c r="KQ5" s="6" t="n"/>
      <c r="KR5" s="6" t="n"/>
      <c r="KS5" s="6" t="n"/>
      <c r="KT5" s="6" t="n"/>
      <c r="KU5" s="6" t="n"/>
      <c r="KV5" s="6" t="n"/>
      <c r="KW5" s="6" t="n"/>
      <c r="KX5" s="6" t="n"/>
      <c r="KY5" s="6" t="n"/>
      <c r="KZ5" s="6" t="n"/>
      <c r="LA5" s="6" t="n"/>
      <c r="LB5" s="6" t="n"/>
      <c r="LC5" s="6" t="n"/>
      <c r="LD5" s="6" t="n"/>
      <c r="LE5" s="6" t="n"/>
      <c r="LF5" s="6" t="n"/>
      <c r="LG5" s="6" t="n"/>
      <c r="LH5" s="6" t="n"/>
      <c r="LI5" s="6" t="n"/>
      <c r="LJ5" s="6" t="n"/>
      <c r="LK5" s="6" t="n"/>
      <c r="LL5" s="6" t="n"/>
      <c r="LM5" s="6" t="n"/>
      <c r="LN5" s="6" t="n"/>
      <c r="LO5" s="6" t="n"/>
      <c r="LP5" s="6" t="n"/>
      <c r="LQ5" s="6" t="n"/>
      <c r="LR5" s="6" t="n"/>
      <c r="LS5" s="6" t="n"/>
      <c r="LT5" s="6" t="n"/>
      <c r="LU5" s="6" t="n"/>
      <c r="LV5" s="6" t="n"/>
      <c r="LW5" s="6" t="n"/>
      <c r="LX5" s="6" t="n"/>
      <c r="LY5" s="6" t="n"/>
      <c r="LZ5" s="6" t="n"/>
      <c r="MA5" s="6" t="n"/>
      <c r="MB5" s="6" t="n"/>
      <c r="MC5" s="6" t="n"/>
      <c r="MD5" s="6" t="n"/>
      <c r="ME5" s="6" t="n"/>
      <c r="MF5" s="6" t="n"/>
      <c r="MG5" s="6" t="n"/>
      <c r="MH5" s="6" t="n"/>
      <c r="MI5" s="6" t="n"/>
      <c r="MJ5" s="6" t="n"/>
      <c r="MK5" s="6" t="n"/>
      <c r="ML5" s="6" t="n"/>
      <c r="MM5" s="6" t="n"/>
      <c r="MN5" s="6" t="n"/>
      <c r="MO5" s="6" t="n"/>
      <c r="MP5" s="6" t="n"/>
      <c r="MQ5" s="6" t="n"/>
      <c r="MR5" s="6" t="n"/>
      <c r="MS5" s="6" t="n"/>
      <c r="MT5" s="6" t="n"/>
      <c r="MU5" s="6" t="n"/>
      <c r="MV5" s="6" t="n"/>
      <c r="MW5" s="6" t="n"/>
      <c r="MX5" s="6" t="n"/>
      <c r="MY5" s="6" t="n"/>
      <c r="MZ5" s="6" t="n"/>
      <c r="NA5" s="6" t="n"/>
      <c r="NB5" s="6" t="n"/>
      <c r="NC5" s="6" t="n"/>
      <c r="ND5" s="6" t="n"/>
      <c r="NE5" s="6" t="n"/>
      <c r="NF5" s="6" t="n"/>
      <c r="NG5" s="6" t="n"/>
      <c r="NH5" s="6" t="n"/>
      <c r="NI5" s="6" t="n"/>
      <c r="NJ5" s="6" t="n"/>
      <c r="NK5" s="6" t="n"/>
      <c r="NL5" s="6" t="n"/>
      <c r="NM5" s="6" t="n"/>
      <c r="NN5" s="6" t="n"/>
      <c r="NO5" s="6" t="n"/>
      <c r="NP5" s="6" t="n"/>
      <c r="NQ5" s="6" t="n"/>
      <c r="NR5" s="6" t="n"/>
      <c r="NS5" s="6" t="n"/>
      <c r="NT5" s="6" t="n"/>
      <c r="NU5" s="6" t="n"/>
      <c r="NV5" s="6" t="n"/>
      <c r="NW5" s="6" t="n"/>
      <c r="NX5" s="6" t="n"/>
      <c r="NY5" s="6" t="n"/>
      <c r="NZ5" s="6" t="n"/>
      <c r="OA5" s="6" t="n"/>
      <c r="OB5" s="6" t="n"/>
      <c r="OC5" s="6" t="n"/>
      <c r="OD5" s="6" t="n"/>
      <c r="OE5" s="6" t="n"/>
      <c r="OF5" s="6" t="n"/>
      <c r="OG5" s="6" t="n"/>
      <c r="OH5" s="6" t="n"/>
      <c r="OI5" s="6" t="n"/>
      <c r="OJ5" s="6" t="n"/>
      <c r="OK5" s="6" t="n"/>
      <c r="OL5" s="6" t="n"/>
      <c r="OM5" s="6" t="n"/>
      <c r="ON5" s="6" t="n"/>
      <c r="OO5" s="6" t="n"/>
      <c r="OP5" s="6" t="n"/>
      <c r="OQ5" s="6" t="n"/>
      <c r="OR5" s="6" t="n"/>
      <c r="OS5" s="6" t="n"/>
      <c r="OT5" s="6" t="n"/>
      <c r="OU5" s="6" t="n"/>
      <c r="OV5" s="6" t="n"/>
      <c r="OW5" s="6" t="n"/>
      <c r="OX5" s="6" t="n"/>
      <c r="OY5" s="6" t="n"/>
      <c r="OZ5" s="6" t="n"/>
      <c r="PA5" s="6" t="n"/>
      <c r="PB5" s="6" t="n"/>
      <c r="PC5" s="6" t="n"/>
      <c r="PD5" s="6" t="n"/>
      <c r="PE5" s="6" t="n"/>
      <c r="PF5" s="6" t="n"/>
      <c r="PG5" s="6" t="n"/>
      <c r="PH5" s="6" t="n"/>
      <c r="PI5" s="6" t="n"/>
      <c r="PJ5" s="6" t="n"/>
      <c r="PK5" s="6" t="n"/>
      <c r="PL5" s="6" t="n"/>
      <c r="PM5" s="6" t="n"/>
      <c r="PN5" s="6" t="n"/>
      <c r="PO5" s="6" t="n"/>
      <c r="PP5" s="6" t="n"/>
      <c r="PQ5" s="6" t="n"/>
      <c r="PR5" s="6" t="n"/>
      <c r="PS5" s="6" t="n"/>
      <c r="PT5" s="6" t="n"/>
      <c r="PU5" s="6" t="n"/>
      <c r="PV5" s="6" t="n"/>
      <c r="PW5" s="6" t="n"/>
      <c r="PX5" s="6" t="n"/>
      <c r="PY5" s="6" t="n"/>
      <c r="PZ5" s="6" t="n"/>
      <c r="QA5" s="6" t="n"/>
      <c r="QB5" s="6" t="n"/>
      <c r="QC5" s="6" t="n"/>
      <c r="QD5" s="6" t="n"/>
      <c r="QE5" s="6" t="n"/>
      <c r="QF5" s="6" t="n"/>
      <c r="QG5" s="6" t="n"/>
      <c r="QH5" s="6" t="n"/>
      <c r="QI5" s="6" t="n"/>
      <c r="QJ5" s="6" t="n"/>
      <c r="QK5" s="6" t="n"/>
      <c r="QL5" s="6" t="n"/>
      <c r="QM5" s="6" t="n"/>
      <c r="QN5" s="6" t="n"/>
      <c r="QO5" s="6" t="n"/>
      <c r="QP5" s="6" t="n"/>
      <c r="QQ5" s="6" t="n"/>
      <c r="QR5" s="6" t="n"/>
      <c r="QS5" s="6" t="n"/>
      <c r="QT5" s="6" t="n"/>
      <c r="QU5" s="6" t="n"/>
      <c r="QV5" s="6" t="n"/>
      <c r="QW5" s="6" t="n"/>
      <c r="QX5" s="6" t="n"/>
      <c r="QY5" s="6" t="n"/>
      <c r="QZ5" s="6" t="n"/>
      <c r="RA5" s="6" t="n"/>
      <c r="RB5" s="6" t="n"/>
      <c r="RC5" s="6" t="n"/>
      <c r="RD5" s="6" t="n"/>
      <c r="RE5" s="6" t="n"/>
      <c r="RF5" s="6" t="n"/>
      <c r="RG5" s="6" t="n"/>
      <c r="RH5" s="6" t="n"/>
      <c r="RI5" s="6" t="n"/>
      <c r="RJ5" s="6" t="n"/>
      <c r="RK5" s="6" t="n"/>
      <c r="RL5" s="6" t="n"/>
      <c r="RM5" s="6" t="n"/>
      <c r="RN5" s="6" t="n"/>
      <c r="RO5" s="6" t="n"/>
      <c r="RP5" s="6" t="n"/>
      <c r="RQ5" s="6" t="n"/>
      <c r="RR5" s="6" t="n"/>
      <c r="RS5" s="6" t="n"/>
      <c r="RT5" s="6" t="n"/>
      <c r="RU5" s="6" t="n"/>
      <c r="RV5" s="6" t="n"/>
      <c r="RW5" s="6" t="n"/>
      <c r="RX5" s="6" t="n"/>
      <c r="RY5" s="6" t="n"/>
      <c r="RZ5" s="6" t="n"/>
      <c r="SA5" s="6" t="n"/>
      <c r="SB5" s="6" t="n"/>
      <c r="SC5" s="6" t="n"/>
      <c r="SD5" s="6" t="n"/>
      <c r="SE5" s="6" t="n"/>
      <c r="SF5" s="6" t="n"/>
      <c r="SG5" s="6" t="n"/>
      <c r="SH5" s="6" t="n"/>
      <c r="SI5" s="6" t="n"/>
      <c r="SJ5" s="6" t="n"/>
      <c r="SK5" s="6" t="n"/>
      <c r="SL5" s="6" t="n"/>
      <c r="SM5" s="6" t="n"/>
      <c r="SN5" s="6" t="n"/>
      <c r="SO5" s="6" t="n"/>
      <c r="SP5" s="6" t="n"/>
      <c r="SQ5" s="6" t="n"/>
      <c r="SR5" s="6" t="n"/>
      <c r="SS5" s="6" t="n"/>
      <c r="ST5" s="6" t="n"/>
      <c r="SU5" s="6" t="n"/>
      <c r="SV5" s="6" t="n"/>
      <c r="SW5" s="6" t="n"/>
      <c r="SX5" s="6" t="n"/>
      <c r="SY5" s="6" t="n"/>
      <c r="SZ5" s="6" t="n"/>
      <c r="TA5" s="6" t="n"/>
      <c r="TB5" s="6" t="n"/>
      <c r="TC5" s="6" t="n"/>
      <c r="TD5" s="6" t="n"/>
      <c r="TE5" s="6" t="n"/>
      <c r="TF5" s="6" t="n"/>
      <c r="TG5" s="6" t="n"/>
      <c r="TH5" s="6" t="n"/>
      <c r="TI5" s="6" t="n"/>
      <c r="TJ5" s="6" t="n"/>
      <c r="TK5" s="6" t="n"/>
      <c r="TL5" s="6" t="n"/>
      <c r="TM5" s="6" t="n"/>
      <c r="TN5" s="6" t="n"/>
      <c r="TO5" s="6" t="n"/>
      <c r="TP5" s="6" t="n"/>
      <c r="TQ5" s="6" t="n"/>
      <c r="TR5" s="6" t="n"/>
      <c r="TS5" s="6" t="n"/>
      <c r="TT5" s="6" t="n"/>
      <c r="TU5" s="6" t="n"/>
      <c r="TV5" s="6" t="n"/>
      <c r="TW5" s="6" t="n"/>
      <c r="TX5" s="6" t="n"/>
      <c r="TY5" s="6" t="n"/>
      <c r="TZ5" s="6" t="n"/>
      <c r="UA5" s="6" t="n"/>
      <c r="UB5" s="6" t="n"/>
      <c r="UC5" s="6" t="n"/>
      <c r="UD5" s="6" t="n"/>
      <c r="UE5" s="6" t="n"/>
      <c r="UF5" s="6" t="n"/>
      <c r="UG5" s="6" t="n"/>
      <c r="UH5" s="6" t="n"/>
      <c r="UI5" s="6" t="n"/>
      <c r="UJ5" s="6" t="n"/>
      <c r="UK5" s="6" t="n"/>
      <c r="UL5" s="6" t="n"/>
      <c r="UM5" s="6" t="n"/>
      <c r="UN5" s="6" t="n"/>
      <c r="UO5" s="6" t="n"/>
      <c r="UP5" s="6" t="n"/>
      <c r="UQ5" s="6" t="n"/>
      <c r="UR5" s="6" t="n"/>
      <c r="US5" s="6" t="n"/>
      <c r="UT5" s="6" t="n"/>
      <c r="UU5" s="6" t="n"/>
      <c r="UV5" s="6" t="n"/>
      <c r="UW5" s="6" t="n"/>
      <c r="UX5" s="6" t="n"/>
      <c r="UY5" s="6" t="n"/>
      <c r="UZ5" s="6" t="n"/>
      <c r="VA5" s="6" t="n"/>
      <c r="VB5" s="6" t="n"/>
      <c r="VC5" s="6" t="n"/>
      <c r="VD5" s="6" t="n"/>
      <c r="VE5" s="6" t="n"/>
      <c r="VF5" s="6" t="n"/>
      <c r="VG5" s="6" t="n"/>
      <c r="VH5" s="6" t="n"/>
      <c r="VI5" s="6" t="n"/>
      <c r="VJ5" s="6" t="n"/>
      <c r="VK5" s="6" t="n"/>
      <c r="VL5" s="6" t="n"/>
      <c r="VM5" s="6" t="n"/>
      <c r="VN5" s="6" t="n"/>
      <c r="VO5" s="6" t="n"/>
      <c r="VP5" s="6" t="n"/>
      <c r="VQ5" s="6" t="n"/>
      <c r="VR5" s="6" t="n"/>
      <c r="VS5" s="6" t="n"/>
      <c r="VT5" s="6" t="n"/>
      <c r="VU5" s="6" t="n"/>
      <c r="VV5" s="6" t="n"/>
      <c r="VW5" s="6" t="n"/>
      <c r="VX5" s="6" t="n"/>
      <c r="VY5" s="6" t="n"/>
      <c r="VZ5" s="6" t="n"/>
      <c r="WA5" s="6" t="n"/>
      <c r="WB5" s="6" t="n"/>
      <c r="WC5" s="6" t="n"/>
      <c r="WD5" s="6" t="n"/>
      <c r="WE5" s="6" t="n"/>
      <c r="WF5" s="6" t="n"/>
      <c r="WG5" s="6" t="n"/>
      <c r="WH5" s="6" t="n"/>
      <c r="WI5" s="6" t="n"/>
      <c r="WJ5" s="6" t="n"/>
      <c r="WK5" s="6" t="n"/>
      <c r="WL5" s="6" t="n"/>
      <c r="WM5" s="6" t="n"/>
      <c r="WN5" s="6" t="n"/>
      <c r="WO5" s="6" t="n"/>
      <c r="WP5" s="6" t="n"/>
      <c r="WQ5" s="6" t="n"/>
      <c r="WR5" s="6" t="n"/>
      <c r="WS5" s="6" t="n"/>
      <c r="WT5" s="6" t="n"/>
      <c r="WU5" s="6" t="n"/>
      <c r="WV5" s="6" t="n"/>
      <c r="WW5" s="6" t="n"/>
      <c r="WX5" s="6" t="n"/>
      <c r="WY5" s="6" t="n"/>
      <c r="WZ5" s="6" t="n"/>
      <c r="XA5" s="6" t="n"/>
      <c r="XB5" s="6" t="n"/>
      <c r="XC5" s="6" t="n"/>
      <c r="XD5" s="6" t="n"/>
      <c r="XE5" s="6" t="n"/>
      <c r="XF5" s="6" t="n"/>
      <c r="XG5" s="6" t="n"/>
      <c r="XH5" s="6" t="n"/>
      <c r="XI5" s="6" t="n"/>
      <c r="XJ5" s="6" t="n"/>
      <c r="XK5" s="6" t="n"/>
      <c r="XL5" s="6" t="n"/>
      <c r="XM5" s="6" t="n"/>
      <c r="XN5" s="6" t="n"/>
      <c r="XO5" s="6" t="n"/>
      <c r="XP5" s="6" t="n"/>
      <c r="XQ5" s="6" t="n"/>
      <c r="XR5" s="6" t="n"/>
      <c r="XS5" s="6" t="n"/>
      <c r="XT5" s="6" t="n"/>
      <c r="XU5" s="6" t="n"/>
      <c r="XV5" s="6" t="n"/>
      <c r="XW5" s="6" t="n"/>
      <c r="XX5" s="6" t="n"/>
      <c r="XY5" s="6" t="n"/>
      <c r="XZ5" s="6" t="n"/>
      <c r="YA5" s="6" t="n"/>
      <c r="YB5" s="6" t="n"/>
      <c r="YC5" s="6" t="n"/>
      <c r="YD5" s="6" t="n"/>
      <c r="YE5" s="6" t="n"/>
      <c r="YF5" s="6" t="n"/>
      <c r="YG5" s="6" t="n"/>
      <c r="YH5" s="6" t="n"/>
      <c r="YI5" s="6" t="n"/>
      <c r="YJ5" s="6" t="n"/>
      <c r="YK5" s="6" t="n"/>
      <c r="YL5" s="6" t="n"/>
      <c r="YM5" s="6" t="n"/>
      <c r="YN5" s="6" t="n"/>
      <c r="YO5" s="6" t="n"/>
    </row>
    <row r="6" ht="13.9" customHeight="1" thickTop="1">
      <c r="A6" s="33" t="inlineStr">
        <is>
          <t>Full Data</t>
        </is>
      </c>
      <c r="B6" s="65" t="inlineStr">
        <is>
          <t>QP</t>
        </is>
      </c>
      <c r="C6" s="7" t="inlineStr">
        <is>
          <t>ID</t>
        </is>
      </c>
      <c r="D6" s="7" t="n"/>
      <c r="E6" s="7" t="inlineStr">
        <is>
          <t>seal size</t>
        </is>
      </c>
      <c r="F6" s="7" t="inlineStr">
        <is>
          <t>OptionID</t>
        </is>
      </c>
      <c r="G6" s="7" t="inlineStr">
        <is>
          <t>sleeve material</t>
        </is>
      </c>
      <c r="H6" s="7" t="inlineStr">
        <is>
          <t>Seal Type</t>
        </is>
      </c>
      <c r="I6" s="10" t="inlineStr">
        <is>
          <t>BOM</t>
        </is>
      </c>
      <c r="J6" s="7" t="inlineStr">
        <is>
          <t>Application1</t>
        </is>
      </c>
      <c r="K6" s="7" t="inlineStr">
        <is>
          <t>MotorType</t>
        </is>
      </c>
      <c r="L6" s="7" t="inlineStr">
        <is>
          <t>CodeX</t>
        </is>
      </c>
      <c r="M6" s="4" t="inlineStr">
        <is>
          <t>Price ID</t>
        </is>
      </c>
      <c r="N6" s="4" t="inlineStr">
        <is>
          <t>LeadtimeID</t>
        </is>
      </c>
      <c r="O6" s="14" t="inlineStr">
        <is>
          <t>2020 LT (Wks)</t>
        </is>
      </c>
      <c r="P6" s="6" t="n"/>
      <c r="Q6" s="6" t="n"/>
      <c r="R6" s="6" t="n"/>
      <c r="S6" s="6" t="n"/>
      <c r="T6" s="6" t="n"/>
      <c r="U6" s="6" t="n"/>
      <c r="V6" s="6" t="n"/>
      <c r="W6" s="6" t="n"/>
      <c r="X6" s="6" t="n"/>
      <c r="Y6" s="6" t="n"/>
      <c r="Z6" s="6" t="n"/>
      <c r="AA6" s="6" t="n"/>
      <c r="AB6" s="6" t="n"/>
      <c r="AC6" s="6" t="n"/>
      <c r="AD6" s="6" t="n"/>
      <c r="AE6" s="6" t="n"/>
      <c r="AF6" s="6" t="n"/>
      <c r="AG6" s="6" t="n"/>
      <c r="AH6" s="6" t="n"/>
      <c r="AI6" s="6" t="n"/>
      <c r="AJ6" s="6" t="n"/>
      <c r="AK6" s="6" t="n"/>
      <c r="AL6" s="6" t="n"/>
      <c r="AM6" s="6" t="n"/>
      <c r="AN6" s="6" t="n"/>
      <c r="AO6" s="6" t="n"/>
      <c r="AP6" s="6" t="n"/>
      <c r="AQ6" s="6" t="n"/>
      <c r="AR6" s="6" t="n"/>
      <c r="AS6" s="6" t="n"/>
      <c r="AT6" s="6" t="n"/>
      <c r="AU6" s="6" t="n"/>
      <c r="AV6" s="6" t="n"/>
      <c r="AW6" s="6" t="n"/>
      <c r="AX6" s="6" t="n"/>
      <c r="AY6" s="6" t="n"/>
      <c r="AZ6" s="6" t="n"/>
      <c r="BA6" s="6" t="n"/>
      <c r="BB6" s="6" t="n"/>
      <c r="BC6" s="6" t="n"/>
      <c r="BD6" s="6" t="n"/>
      <c r="BE6" s="6" t="n"/>
      <c r="BF6" s="6" t="n"/>
      <c r="BG6" s="6" t="n"/>
      <c r="BH6" s="6" t="n"/>
      <c r="BI6" s="6" t="n"/>
      <c r="BJ6" s="6" t="n"/>
      <c r="BK6" s="6" t="n"/>
      <c r="BL6" s="6" t="n"/>
      <c r="BM6" s="6" t="n"/>
      <c r="BN6" s="6" t="n"/>
      <c r="BO6" s="6" t="n"/>
      <c r="BP6" s="6" t="n"/>
      <c r="BQ6" s="6" t="n"/>
      <c r="BR6" s="6" t="n"/>
      <c r="BS6" s="6" t="n"/>
      <c r="BT6" s="6" t="n"/>
      <c r="BU6" s="6" t="n"/>
      <c r="BV6" s="6" t="n"/>
      <c r="BW6" s="6" t="n"/>
      <c r="BX6" s="6" t="n"/>
      <c r="BY6" s="6" t="n"/>
      <c r="BZ6" s="6" t="n"/>
      <c r="CA6" s="6" t="n"/>
      <c r="CB6" s="6" t="n"/>
      <c r="CC6" s="6" t="n"/>
      <c r="CD6" s="6" t="n"/>
      <c r="CE6" s="6" t="n"/>
      <c r="CF6" s="6" t="n"/>
      <c r="CG6" s="6" t="n"/>
      <c r="CH6" s="6" t="n"/>
      <c r="CI6" s="6" t="n"/>
      <c r="CJ6" s="6" t="n"/>
      <c r="CK6" s="6" t="n"/>
      <c r="CL6" s="6" t="n"/>
      <c r="CM6" s="6" t="n"/>
      <c r="CN6" s="6" t="n"/>
      <c r="CO6" s="6" t="n"/>
      <c r="CP6" s="6" t="n"/>
      <c r="CQ6" s="6" t="n"/>
      <c r="CR6" s="6" t="n"/>
      <c r="CS6" s="6" t="n"/>
      <c r="CT6" s="6" t="n"/>
      <c r="CU6" s="6" t="n"/>
      <c r="CV6" s="6" t="n"/>
      <c r="CW6" s="6" t="n"/>
      <c r="CX6" s="6" t="n"/>
      <c r="CY6" s="6" t="n"/>
      <c r="CZ6" s="6" t="n"/>
      <c r="DA6" s="6" t="n"/>
      <c r="DB6" s="6" t="n"/>
      <c r="DC6" s="6" t="n"/>
      <c r="DD6" s="6" t="n"/>
      <c r="DE6" s="6" t="n"/>
      <c r="DF6" s="6" t="n"/>
      <c r="DG6" s="6" t="n"/>
      <c r="DH6" s="6" t="n"/>
      <c r="DI6" s="6" t="n"/>
      <c r="DJ6" s="6" t="n"/>
      <c r="DK6" s="6" t="n"/>
      <c r="DL6" s="6" t="n"/>
      <c r="DM6" s="6" t="n"/>
      <c r="DN6" s="6" t="n"/>
      <c r="DO6" s="6" t="n"/>
      <c r="DP6" s="6" t="n"/>
      <c r="DQ6" s="6" t="n"/>
      <c r="DR6" s="6" t="n"/>
      <c r="DS6" s="6" t="n"/>
      <c r="DT6" s="6" t="n"/>
      <c r="DU6" s="6" t="n"/>
      <c r="DV6" s="6" t="n"/>
      <c r="DW6" s="6" t="n"/>
      <c r="DX6" s="6" t="n"/>
      <c r="DY6" s="6" t="n"/>
      <c r="DZ6" s="6" t="n"/>
      <c r="EA6" s="6" t="n"/>
      <c r="EB6" s="6" t="n"/>
      <c r="EC6" s="6" t="n"/>
      <c r="ED6" s="6" t="n"/>
      <c r="EE6" s="6" t="n"/>
      <c r="EF6" s="6" t="n"/>
      <c r="EG6" s="6" t="n"/>
      <c r="EH6" s="6" t="n"/>
      <c r="EI6" s="6" t="n"/>
      <c r="EJ6" s="6" t="n"/>
      <c r="EK6" s="6" t="n"/>
      <c r="EL6" s="6" t="n"/>
      <c r="EM6" s="6" t="n"/>
      <c r="EN6" s="6" t="n"/>
      <c r="EO6" s="6" t="n"/>
      <c r="EP6" s="6" t="n"/>
      <c r="EQ6" s="6" t="n"/>
      <c r="ER6" s="6" t="n"/>
      <c r="ES6" s="6" t="n"/>
      <c r="ET6" s="6" t="n"/>
      <c r="EU6" s="6" t="n"/>
      <c r="EV6" s="6" t="n"/>
      <c r="EW6" s="6" t="n"/>
      <c r="EX6" s="6" t="n"/>
      <c r="EY6" s="6" t="n"/>
      <c r="EZ6" s="6" t="n"/>
      <c r="FA6" s="6" t="n"/>
      <c r="FB6" s="6" t="n"/>
      <c r="FC6" s="6" t="n"/>
      <c r="FD6" s="6" t="n"/>
      <c r="FE6" s="6" t="n"/>
      <c r="FF6" s="6" t="n"/>
      <c r="FG6" s="6" t="n"/>
      <c r="FH6" s="6" t="n"/>
      <c r="FI6" s="6" t="n"/>
      <c r="FJ6" s="6" t="n"/>
      <c r="FK6" s="6" t="n"/>
      <c r="FL6" s="6" t="n"/>
      <c r="FM6" s="6" t="n"/>
      <c r="FN6" s="6" t="n"/>
      <c r="FO6" s="6" t="n"/>
      <c r="FP6" s="6" t="n"/>
      <c r="FQ6" s="6" t="n"/>
      <c r="FR6" s="6" t="n"/>
      <c r="FS6" s="6" t="n"/>
      <c r="FT6" s="6" t="n"/>
      <c r="FU6" s="6" t="n"/>
      <c r="FV6" s="6" t="n"/>
      <c r="FW6" s="6" t="n"/>
      <c r="FX6" s="6" t="n"/>
      <c r="FY6" s="6" t="n"/>
      <c r="FZ6" s="6" t="n"/>
      <c r="GA6" s="6" t="n"/>
      <c r="GB6" s="6" t="n"/>
      <c r="GC6" s="6" t="n"/>
      <c r="GD6" s="6" t="n"/>
      <c r="GE6" s="6" t="n"/>
      <c r="GF6" s="6" t="n"/>
      <c r="GG6" s="6" t="n"/>
      <c r="GH6" s="6" t="n"/>
      <c r="GI6" s="6" t="n"/>
      <c r="GJ6" s="6" t="n"/>
      <c r="GK6" s="6" t="n"/>
      <c r="GL6" s="6" t="n"/>
      <c r="GM6" s="6" t="n"/>
      <c r="GN6" s="6" t="n"/>
      <c r="GO6" s="6" t="n"/>
      <c r="GP6" s="6" t="n"/>
      <c r="GQ6" s="6" t="n"/>
      <c r="GR6" s="6" t="n"/>
      <c r="GS6" s="6" t="n"/>
      <c r="GT6" s="6" t="n"/>
      <c r="GU6" s="6" t="n"/>
      <c r="GV6" s="6" t="n"/>
      <c r="GW6" s="6" t="n"/>
      <c r="GX6" s="6" t="n"/>
      <c r="GY6" s="6" t="n"/>
      <c r="GZ6" s="6" t="n"/>
      <c r="HA6" s="6" t="n"/>
      <c r="HB6" s="6" t="n"/>
      <c r="HC6" s="6" t="n"/>
      <c r="HD6" s="6" t="n"/>
      <c r="HE6" s="6" t="n"/>
      <c r="HF6" s="6" t="n"/>
      <c r="HG6" s="6" t="n"/>
      <c r="HH6" s="6" t="n"/>
      <c r="HI6" s="6" t="n"/>
      <c r="HJ6" s="6" t="n"/>
      <c r="HK6" s="6" t="n"/>
      <c r="HL6" s="6" t="n"/>
      <c r="HM6" s="6" t="n"/>
      <c r="HN6" s="6" t="n"/>
      <c r="HO6" s="6" t="n"/>
      <c r="HP6" s="6" t="n"/>
      <c r="HQ6" s="6" t="n"/>
      <c r="HR6" s="6" t="n"/>
      <c r="HS6" s="6" t="n"/>
      <c r="HT6" s="6" t="n"/>
      <c r="HU6" s="6" t="n"/>
      <c r="HV6" s="6" t="n"/>
      <c r="HW6" s="6" t="n"/>
      <c r="HX6" s="6" t="n"/>
      <c r="HY6" s="6" t="n"/>
      <c r="HZ6" s="6" t="n"/>
      <c r="IA6" s="6" t="n"/>
      <c r="IB6" s="6" t="n"/>
      <c r="IC6" s="6" t="n"/>
      <c r="ID6" s="6" t="n"/>
      <c r="IE6" s="6" t="n"/>
      <c r="IF6" s="6" t="n"/>
      <c r="IG6" s="6" t="n"/>
      <c r="IH6" s="6" t="n"/>
      <c r="II6" s="6" t="n"/>
      <c r="IJ6" s="6" t="n"/>
      <c r="IK6" s="6" t="n"/>
      <c r="IL6" s="6" t="n"/>
      <c r="IM6" s="6" t="n"/>
      <c r="IN6" s="6" t="n"/>
      <c r="IO6" s="6" t="n"/>
      <c r="IP6" s="6" t="n"/>
      <c r="IQ6" s="6" t="n"/>
      <c r="IR6" s="6" t="n"/>
      <c r="IS6" s="6" t="n"/>
      <c r="IT6" s="6" t="n"/>
      <c r="IU6" s="6" t="n"/>
      <c r="IV6" s="6" t="n"/>
      <c r="IW6" s="6" t="n"/>
      <c r="IX6" s="6" t="n"/>
      <c r="IY6" s="6" t="n"/>
      <c r="IZ6" s="6" t="n"/>
      <c r="JA6" s="6" t="n"/>
      <c r="JB6" s="6" t="n"/>
      <c r="JC6" s="6" t="n"/>
      <c r="JD6" s="6" t="n"/>
      <c r="JE6" s="6" t="n"/>
      <c r="JF6" s="6" t="n"/>
      <c r="JG6" s="6" t="n"/>
      <c r="JH6" s="6" t="n"/>
      <c r="JI6" s="6" t="n"/>
      <c r="JJ6" s="6" t="n"/>
      <c r="JK6" s="6" t="n"/>
      <c r="JL6" s="6" t="n"/>
      <c r="JM6" s="6" t="n"/>
      <c r="JN6" s="6" t="n"/>
      <c r="JO6" s="6" t="n"/>
      <c r="JP6" s="6" t="n"/>
      <c r="JQ6" s="6" t="n"/>
      <c r="JR6" s="6" t="n"/>
      <c r="JS6" s="6" t="n"/>
      <c r="JT6" s="6" t="n"/>
      <c r="JU6" s="6" t="n"/>
      <c r="JV6" s="6" t="n"/>
      <c r="JW6" s="6" t="n"/>
      <c r="JX6" s="6" t="n"/>
      <c r="JY6" s="6" t="n"/>
      <c r="JZ6" s="6" t="n"/>
      <c r="KA6" s="6" t="n"/>
      <c r="KB6" s="6" t="n"/>
      <c r="KC6" s="6" t="n"/>
      <c r="KD6" s="6" t="n"/>
      <c r="KE6" s="6" t="n"/>
      <c r="KF6" s="6" t="n"/>
      <c r="KG6" s="6" t="n"/>
      <c r="KH6" s="6" t="n"/>
      <c r="KI6" s="6" t="n"/>
      <c r="KJ6" s="6" t="n"/>
      <c r="KK6" s="6" t="n"/>
      <c r="KL6" s="6" t="n"/>
      <c r="KM6" s="6" t="n"/>
      <c r="KN6" s="6" t="n"/>
      <c r="KO6" s="6" t="n"/>
      <c r="KP6" s="6" t="n"/>
      <c r="KQ6" s="6" t="n"/>
      <c r="KR6" s="6" t="n"/>
      <c r="KS6" s="6" t="n"/>
      <c r="KT6" s="6" t="n"/>
      <c r="KU6" s="6" t="n"/>
      <c r="KV6" s="6" t="n"/>
      <c r="KW6" s="6" t="n"/>
      <c r="KX6" s="6" t="n"/>
      <c r="KY6" s="6" t="n"/>
      <c r="KZ6" s="6" t="n"/>
      <c r="LA6" s="6" t="n"/>
      <c r="LB6" s="6" t="n"/>
      <c r="LC6" s="6" t="n"/>
      <c r="LD6" s="6" t="n"/>
      <c r="LE6" s="6" t="n"/>
      <c r="LF6" s="6" t="n"/>
      <c r="LG6" s="6" t="n"/>
      <c r="LH6" s="6" t="n"/>
      <c r="LI6" s="6" t="n"/>
      <c r="LJ6" s="6" t="n"/>
      <c r="LK6" s="6" t="n"/>
      <c r="LL6" s="6" t="n"/>
      <c r="LM6" s="6" t="n"/>
      <c r="LN6" s="6" t="n"/>
      <c r="LO6" s="6" t="n"/>
      <c r="LP6" s="6" t="n"/>
      <c r="LQ6" s="6" t="n"/>
      <c r="LR6" s="6" t="n"/>
      <c r="LS6" s="6" t="n"/>
      <c r="LT6" s="6" t="n"/>
      <c r="LU6" s="6" t="n"/>
      <c r="LV6" s="6" t="n"/>
      <c r="LW6" s="6" t="n"/>
      <c r="LX6" s="6" t="n"/>
      <c r="LY6" s="6" t="n"/>
      <c r="LZ6" s="6" t="n"/>
      <c r="MA6" s="6" t="n"/>
      <c r="MB6" s="6" t="n"/>
      <c r="MC6" s="6" t="n"/>
      <c r="MD6" s="6" t="n"/>
      <c r="ME6" s="6" t="n"/>
      <c r="MF6" s="6" t="n"/>
      <c r="MG6" s="6" t="n"/>
      <c r="MH6" s="6" t="n"/>
      <c r="MI6" s="6" t="n"/>
      <c r="MJ6" s="6" t="n"/>
      <c r="MK6" s="6" t="n"/>
      <c r="ML6" s="6" t="n"/>
      <c r="MM6" s="6" t="n"/>
      <c r="MN6" s="6" t="n"/>
      <c r="MO6" s="6" t="n"/>
      <c r="MP6" s="6" t="n"/>
      <c r="MQ6" s="6" t="n"/>
      <c r="MR6" s="6" t="n"/>
      <c r="MS6" s="6" t="n"/>
      <c r="MT6" s="6" t="n"/>
      <c r="MU6" s="6" t="n"/>
      <c r="MV6" s="6" t="n"/>
      <c r="MW6" s="6" t="n"/>
      <c r="MX6" s="6" t="n"/>
      <c r="MY6" s="6" t="n"/>
      <c r="MZ6" s="6" t="n"/>
      <c r="NA6" s="6" t="n"/>
      <c r="NB6" s="6" t="n"/>
      <c r="NC6" s="6" t="n"/>
      <c r="ND6" s="6" t="n"/>
      <c r="NE6" s="6" t="n"/>
      <c r="NF6" s="6" t="n"/>
      <c r="NG6" s="6" t="n"/>
      <c r="NH6" s="6" t="n"/>
      <c r="NI6" s="6" t="n"/>
      <c r="NJ6" s="6" t="n"/>
      <c r="NK6" s="6" t="n"/>
      <c r="NL6" s="6" t="n"/>
      <c r="NM6" s="6" t="n"/>
      <c r="NN6" s="6" t="n"/>
      <c r="NO6" s="6" t="n"/>
      <c r="NP6" s="6" t="n"/>
      <c r="NQ6" s="6" t="n"/>
      <c r="NR6" s="6" t="n"/>
      <c r="NS6" s="6" t="n"/>
      <c r="NT6" s="6" t="n"/>
      <c r="NU6" s="6" t="n"/>
      <c r="NV6" s="6" t="n"/>
      <c r="NW6" s="6" t="n"/>
      <c r="NX6" s="6" t="n"/>
      <c r="NY6" s="6" t="n"/>
      <c r="NZ6" s="6" t="n"/>
      <c r="OA6" s="6" t="n"/>
      <c r="OB6" s="6" t="n"/>
      <c r="OC6" s="6" t="n"/>
      <c r="OD6" s="6" t="n"/>
      <c r="OE6" s="6" t="n"/>
      <c r="OF6" s="6" t="n"/>
      <c r="OG6" s="6" t="n"/>
      <c r="OH6" s="6" t="n"/>
      <c r="OI6" s="6" t="n"/>
      <c r="OJ6" s="6" t="n"/>
      <c r="OK6" s="6" t="n"/>
      <c r="OL6" s="6" t="n"/>
      <c r="OM6" s="6" t="n"/>
      <c r="ON6" s="6" t="n"/>
      <c r="OO6" s="6" t="n"/>
      <c r="OP6" s="6" t="n"/>
      <c r="OQ6" s="6" t="n"/>
      <c r="OR6" s="6" t="n"/>
      <c r="OS6" s="6" t="n"/>
      <c r="OT6" s="6" t="n"/>
      <c r="OU6" s="6" t="n"/>
      <c r="OV6" s="6" t="n"/>
      <c r="OW6" s="6" t="n"/>
      <c r="OX6" s="6" t="n"/>
      <c r="OY6" s="6" t="n"/>
      <c r="OZ6" s="6" t="n"/>
      <c r="PA6" s="6" t="n"/>
      <c r="PB6" s="6" t="n"/>
      <c r="PC6" s="6" t="n"/>
      <c r="PD6" s="6" t="n"/>
      <c r="PE6" s="6" t="n"/>
      <c r="PF6" s="6" t="n"/>
      <c r="PG6" s="6" t="n"/>
      <c r="PH6" s="6" t="n"/>
      <c r="PI6" s="6" t="n"/>
      <c r="PJ6" s="6" t="n"/>
      <c r="PK6" s="6" t="n"/>
      <c r="PL6" s="6" t="n"/>
      <c r="PM6" s="6" t="n"/>
      <c r="PN6" s="6" t="n"/>
      <c r="PO6" s="6" t="n"/>
      <c r="PP6" s="6" t="n"/>
      <c r="PQ6" s="6" t="n"/>
      <c r="PR6" s="6" t="n"/>
      <c r="PS6" s="6" t="n"/>
      <c r="PT6" s="6" t="n"/>
      <c r="PU6" s="6" t="n"/>
      <c r="PV6" s="6" t="n"/>
      <c r="PW6" s="6" t="n"/>
      <c r="PX6" s="6" t="n"/>
      <c r="PY6" s="6" t="n"/>
      <c r="PZ6" s="6" t="n"/>
      <c r="QA6" s="6" t="n"/>
      <c r="QB6" s="6" t="n"/>
      <c r="QC6" s="6" t="n"/>
      <c r="QD6" s="6" t="n"/>
      <c r="QE6" s="6" t="n"/>
      <c r="QF6" s="6" t="n"/>
      <c r="QG6" s="6" t="n"/>
      <c r="QH6" s="6" t="n"/>
      <c r="QI6" s="6" t="n"/>
      <c r="QJ6" s="6" t="n"/>
      <c r="QK6" s="6" t="n"/>
      <c r="QL6" s="6" t="n"/>
      <c r="QM6" s="6" t="n"/>
      <c r="QN6" s="6" t="n"/>
      <c r="QO6" s="6" t="n"/>
      <c r="QP6" s="6" t="n"/>
      <c r="QQ6" s="6" t="n"/>
      <c r="QR6" s="6" t="n"/>
      <c r="QS6" s="6" t="n"/>
      <c r="QT6" s="6" t="n"/>
      <c r="QU6" s="6" t="n"/>
      <c r="QV6" s="6" t="n"/>
      <c r="QW6" s="6" t="n"/>
      <c r="QX6" s="6" t="n"/>
      <c r="QY6" s="6" t="n"/>
      <c r="QZ6" s="6" t="n"/>
      <c r="RA6" s="6" t="n"/>
      <c r="RB6" s="6" t="n"/>
      <c r="RC6" s="6" t="n"/>
      <c r="RD6" s="6" t="n"/>
      <c r="RE6" s="6" t="n"/>
      <c r="RF6" s="6" t="n"/>
      <c r="RG6" s="6" t="n"/>
      <c r="RH6" s="6" t="n"/>
      <c r="RI6" s="6" t="n"/>
      <c r="RJ6" s="6" t="n"/>
      <c r="RK6" s="6" t="n"/>
      <c r="RL6" s="6" t="n"/>
      <c r="RM6" s="6" t="n"/>
      <c r="RN6" s="6" t="n"/>
      <c r="RO6" s="6" t="n"/>
      <c r="RP6" s="6" t="n"/>
      <c r="RQ6" s="6" t="n"/>
      <c r="RR6" s="6" t="n"/>
      <c r="RS6" s="6" t="n"/>
      <c r="RT6" s="6" t="n"/>
      <c r="RU6" s="6" t="n"/>
      <c r="RV6" s="6" t="n"/>
      <c r="RW6" s="6" t="n"/>
      <c r="RX6" s="6" t="n"/>
      <c r="RY6" s="6" t="n"/>
      <c r="RZ6" s="6" t="n"/>
      <c r="SA6" s="6" t="n"/>
      <c r="SB6" s="6" t="n"/>
      <c r="SC6" s="6" t="n"/>
      <c r="SD6" s="6" t="n"/>
      <c r="SE6" s="6" t="n"/>
      <c r="SF6" s="6" t="n"/>
      <c r="SG6" s="6" t="n"/>
      <c r="SH6" s="6" t="n"/>
      <c r="SI6" s="6" t="n"/>
      <c r="SJ6" s="6" t="n"/>
      <c r="SK6" s="6" t="n"/>
      <c r="SL6" s="6" t="n"/>
      <c r="SM6" s="6" t="n"/>
      <c r="SN6" s="6" t="n"/>
      <c r="SO6" s="6" t="n"/>
      <c r="SP6" s="6" t="n"/>
      <c r="SQ6" s="6" t="n"/>
      <c r="SR6" s="6" t="n"/>
      <c r="SS6" s="6" t="n"/>
      <c r="ST6" s="6" t="n"/>
      <c r="SU6" s="6" t="n"/>
      <c r="SV6" s="6" t="n"/>
      <c r="SW6" s="6" t="n"/>
      <c r="SX6" s="6" t="n"/>
      <c r="SY6" s="6" t="n"/>
      <c r="SZ6" s="6" t="n"/>
      <c r="TA6" s="6" t="n"/>
      <c r="TB6" s="6" t="n"/>
      <c r="TC6" s="6" t="n"/>
      <c r="TD6" s="6" t="n"/>
      <c r="TE6" s="6" t="n"/>
      <c r="TF6" s="6" t="n"/>
      <c r="TG6" s="6" t="n"/>
      <c r="TH6" s="6" t="n"/>
      <c r="TI6" s="6" t="n"/>
      <c r="TJ6" s="6" t="n"/>
      <c r="TK6" s="6" t="n"/>
      <c r="TL6" s="6" t="n"/>
      <c r="TM6" s="6" t="n"/>
      <c r="TN6" s="6" t="n"/>
      <c r="TO6" s="6" t="n"/>
      <c r="TP6" s="6" t="n"/>
      <c r="TQ6" s="6" t="n"/>
      <c r="TR6" s="6" t="n"/>
      <c r="TS6" s="6" t="n"/>
      <c r="TT6" s="6" t="n"/>
      <c r="TU6" s="6" t="n"/>
      <c r="TV6" s="6" t="n"/>
      <c r="TW6" s="6" t="n"/>
      <c r="TX6" s="6" t="n"/>
      <c r="TY6" s="6" t="n"/>
      <c r="TZ6" s="6" t="n"/>
      <c r="UA6" s="6" t="n"/>
      <c r="UB6" s="6" t="n"/>
      <c r="UC6" s="6" t="n"/>
      <c r="UD6" s="6" t="n"/>
      <c r="UE6" s="6" t="n"/>
      <c r="UF6" s="6" t="n"/>
      <c r="UG6" s="6" t="n"/>
      <c r="UH6" s="6" t="n"/>
      <c r="UI6" s="6" t="n"/>
      <c r="UJ6" s="6" t="n"/>
      <c r="UK6" s="6" t="n"/>
      <c r="UL6" s="6" t="n"/>
      <c r="UM6" s="6" t="n"/>
      <c r="UN6" s="6" t="n"/>
      <c r="UO6" s="6" t="n"/>
      <c r="UP6" s="6" t="n"/>
      <c r="UQ6" s="6" t="n"/>
      <c r="UR6" s="6" t="n"/>
      <c r="US6" s="6" t="n"/>
      <c r="UT6" s="6" t="n"/>
      <c r="UU6" s="6" t="n"/>
      <c r="UV6" s="6" t="n"/>
      <c r="UW6" s="6" t="n"/>
      <c r="UX6" s="6" t="n"/>
      <c r="UY6" s="6" t="n"/>
      <c r="UZ6" s="6" t="n"/>
      <c r="VA6" s="6" t="n"/>
      <c r="VB6" s="6" t="n"/>
      <c r="VC6" s="6" t="n"/>
      <c r="VD6" s="6" t="n"/>
      <c r="VE6" s="6" t="n"/>
      <c r="VF6" s="6" t="n"/>
      <c r="VG6" s="6" t="n"/>
      <c r="VH6" s="6" t="n"/>
      <c r="VI6" s="6" t="n"/>
      <c r="VJ6" s="6" t="n"/>
      <c r="VK6" s="6" t="n"/>
      <c r="VL6" s="6" t="n"/>
      <c r="VM6" s="6" t="n"/>
      <c r="VN6" s="6" t="n"/>
      <c r="VO6" s="6" t="n"/>
      <c r="VP6" s="6" t="n"/>
      <c r="VQ6" s="6" t="n"/>
      <c r="VR6" s="6" t="n"/>
      <c r="VS6" s="6" t="n"/>
      <c r="VT6" s="6" t="n"/>
      <c r="VU6" s="6" t="n"/>
      <c r="VV6" s="6" t="n"/>
      <c r="VW6" s="6" t="n"/>
      <c r="VX6" s="6" t="n"/>
      <c r="VY6" s="6" t="n"/>
      <c r="VZ6" s="6" t="n"/>
      <c r="WA6" s="6" t="n"/>
      <c r="WB6" s="6" t="n"/>
      <c r="WC6" s="6" t="n"/>
      <c r="WD6" s="6" t="n"/>
      <c r="WE6" s="6" t="n"/>
      <c r="WF6" s="6" t="n"/>
      <c r="WG6" s="6" t="n"/>
      <c r="WH6" s="6" t="n"/>
      <c r="WI6" s="6" t="n"/>
      <c r="WJ6" s="6" t="n"/>
      <c r="WK6" s="6" t="n"/>
      <c r="WL6" s="6" t="n"/>
      <c r="WM6" s="6" t="n"/>
      <c r="WN6" s="6" t="n"/>
      <c r="WO6" s="6" t="n"/>
      <c r="WP6" s="6" t="n"/>
      <c r="WQ6" s="6" t="n"/>
      <c r="WR6" s="6" t="n"/>
      <c r="WS6" s="6" t="n"/>
      <c r="WT6" s="6" t="n"/>
      <c r="WU6" s="6" t="n"/>
      <c r="WV6" s="6" t="n"/>
      <c r="WW6" s="6" t="n"/>
      <c r="WX6" s="6" t="n"/>
      <c r="WY6" s="6" t="n"/>
      <c r="WZ6" s="6" t="n"/>
      <c r="XA6" s="6" t="n"/>
      <c r="XB6" s="6" t="n"/>
      <c r="XC6" s="6" t="n"/>
      <c r="XD6" s="6" t="n"/>
      <c r="XE6" s="6" t="n"/>
      <c r="XF6" s="6" t="n"/>
      <c r="XG6" s="6" t="n"/>
      <c r="XH6" s="6" t="n"/>
      <c r="XI6" s="6" t="n"/>
      <c r="XJ6" s="6" t="n"/>
      <c r="XK6" s="6" t="n"/>
      <c r="XL6" s="6" t="n"/>
      <c r="XM6" s="6" t="n"/>
      <c r="XN6" s="6" t="n"/>
      <c r="XO6" s="6" t="n"/>
      <c r="XP6" s="6" t="n"/>
      <c r="XQ6" s="6" t="n"/>
      <c r="XR6" s="6" t="n"/>
      <c r="XS6" s="6" t="n"/>
      <c r="XT6" s="6" t="n"/>
      <c r="XU6" s="6" t="n"/>
      <c r="XV6" s="6" t="n"/>
      <c r="XW6" s="6" t="n"/>
      <c r="XX6" s="6" t="n"/>
      <c r="XY6" s="6" t="n"/>
      <c r="XZ6" s="6" t="n"/>
      <c r="YA6" s="6" t="n"/>
      <c r="YB6" s="6" t="n"/>
      <c r="YC6" s="6" t="n"/>
      <c r="YD6" s="6" t="n"/>
      <c r="YE6" s="6" t="n"/>
      <c r="YF6" s="6" t="n"/>
      <c r="YG6" s="6" t="n"/>
      <c r="YH6" s="6" t="n"/>
      <c r="YI6" s="6" t="n"/>
      <c r="YJ6" s="6" t="n"/>
      <c r="YK6" s="6" t="n"/>
      <c r="YL6" s="6" t="n"/>
      <c r="YM6" s="6" t="n"/>
      <c r="YN6" s="6" t="n"/>
      <c r="YO6" s="6" t="n"/>
    </row>
    <row r="7">
      <c r="A7" s="34" t="inlineStr">
        <is>
          <t>[START]</t>
        </is>
      </c>
      <c r="B7" s="61">
        <f>IF(F7="SlvMatl_Bronze","Y","N")</f>
        <v/>
      </c>
      <c r="C7" s="6" t="inlineStr">
        <is>
          <t>Price_BOM_VL_VLS_Sleeves_1</t>
        </is>
      </c>
      <c r="D7" s="6">
        <f>IF(B7="Y",C7,"")</f>
        <v/>
      </c>
      <c r="E7" s="6" t="n">
        <v>0.625</v>
      </c>
      <c r="F7" s="6" t="inlineStr">
        <is>
          <t>SlvMatl_None</t>
        </is>
      </c>
      <c r="G7" s="6" t="inlineStr">
        <is>
          <t>No Sleeve (sleeveless)</t>
        </is>
      </c>
      <c r="H7" s="6" t="inlineStr">
        <is>
          <t>:MechSealType21:</t>
        </is>
      </c>
      <c r="I7" s="72" t="inlineStr">
        <is>
          <t>NA</t>
        </is>
      </c>
      <c r="J7" s="6" t="inlineStr">
        <is>
          <t>VL</t>
        </is>
      </c>
      <c r="K7" s="6" t="inlineStr">
        <is>
          <t>:D:</t>
        </is>
      </c>
      <c r="L7" s="6" t="inlineStr">
        <is>
          <t>X0</t>
        </is>
      </c>
      <c r="M7" s="6" t="inlineStr">
        <is>
          <t>A100545</t>
        </is>
      </c>
      <c r="N7" s="6" t="inlineStr">
        <is>
          <t>LT029</t>
        </is>
      </c>
      <c r="O7" s="13" t="n">
        <v>143</v>
      </c>
      <c r="P7" s="6" t="n"/>
      <c r="Q7" s="6" t="n"/>
      <c r="R7" s="6" t="n"/>
      <c r="S7" s="6" t="n"/>
      <c r="T7" s="6" t="n"/>
      <c r="U7" s="6" t="n"/>
      <c r="V7" s="6" t="n"/>
      <c r="W7" s="6" t="n"/>
      <c r="X7" s="6" t="n"/>
      <c r="Y7" s="6" t="n"/>
      <c r="Z7" s="6" t="n"/>
      <c r="AA7" s="6" t="n"/>
      <c r="AB7" s="6" t="n"/>
      <c r="AC7" s="6" t="n"/>
      <c r="AD7" s="6" t="n"/>
      <c r="AE7" s="6" t="n"/>
      <c r="AF7" s="6" t="n"/>
      <c r="AG7" s="6" t="n"/>
      <c r="AH7" s="6" t="n"/>
      <c r="AI7" s="6" t="n"/>
      <c r="AJ7" s="6" t="n"/>
      <c r="AK7" s="6" t="n"/>
      <c r="AL7" s="6" t="n"/>
      <c r="AM7" s="6" t="n"/>
      <c r="AN7" s="6" t="n"/>
      <c r="AO7" s="6" t="n"/>
      <c r="AP7" s="6" t="n"/>
      <c r="AQ7" s="6" t="n"/>
      <c r="AR7" s="6" t="n"/>
      <c r="AS7" s="6" t="n"/>
      <c r="AT7" s="6" t="n"/>
      <c r="AU7" s="6" t="n"/>
      <c r="AV7" s="6" t="n"/>
      <c r="AW7" s="6" t="n"/>
      <c r="AX7" s="6" t="n"/>
      <c r="AY7" s="6" t="n"/>
      <c r="AZ7" s="6" t="n"/>
      <c r="BA7" s="6" t="n"/>
      <c r="BB7" s="6" t="n"/>
      <c r="BC7" s="6" t="n"/>
      <c r="BD7" s="6" t="n"/>
      <c r="BE7" s="6" t="n"/>
      <c r="BF7" s="6" t="n"/>
      <c r="BG7" s="6" t="n"/>
      <c r="BH7" s="6" t="n"/>
      <c r="BI7" s="6" t="n"/>
      <c r="BJ7" s="6" t="n"/>
      <c r="BK7" s="6" t="n"/>
      <c r="BL7" s="6" t="n"/>
      <c r="BM7" s="6" t="n"/>
      <c r="BN7" s="6" t="n"/>
      <c r="BO7" s="6" t="n"/>
      <c r="BP7" s="6" t="n"/>
      <c r="BQ7" s="6" t="n"/>
      <c r="BR7" s="6" t="n"/>
      <c r="BS7" s="6" t="n"/>
      <c r="BT7" s="6" t="n"/>
      <c r="BU7" s="6" t="n"/>
      <c r="BV7" s="6" t="n"/>
      <c r="BW7" s="6" t="n"/>
      <c r="BX7" s="6" t="n"/>
      <c r="BY7" s="6" t="n"/>
      <c r="BZ7" s="6" t="n"/>
      <c r="CA7" s="6" t="n"/>
      <c r="CB7" s="6" t="n"/>
      <c r="CC7" s="6" t="n"/>
      <c r="CD7" s="6" t="n"/>
      <c r="CE7" s="6" t="n"/>
      <c r="CF7" s="6" t="n"/>
      <c r="CG7" s="6" t="n"/>
      <c r="CH7" s="6" t="n"/>
      <c r="CI7" s="6" t="n"/>
      <c r="CJ7" s="6" t="n"/>
      <c r="CK7" s="6" t="n"/>
      <c r="CL7" s="6" t="n"/>
      <c r="CM7" s="6" t="n"/>
      <c r="CN7" s="6" t="n"/>
      <c r="CO7" s="6" t="n"/>
      <c r="CP7" s="6" t="n"/>
      <c r="CQ7" s="6" t="n"/>
      <c r="CR7" s="6" t="n"/>
      <c r="CS7" s="6" t="n"/>
      <c r="CT7" s="6" t="n"/>
      <c r="CU7" s="6" t="n"/>
      <c r="CV7" s="6" t="n"/>
      <c r="CW7" s="6" t="n"/>
      <c r="CX7" s="6" t="n"/>
      <c r="CY7" s="6" t="n"/>
      <c r="CZ7" s="6" t="n"/>
      <c r="DA7" s="6" t="n"/>
      <c r="DB7" s="6" t="n"/>
      <c r="DC7" s="6" t="n"/>
      <c r="DD7" s="6" t="n"/>
      <c r="DE7" s="6" t="n"/>
      <c r="DF7" s="6" t="n"/>
      <c r="DG7" s="6" t="n"/>
      <c r="DH7" s="6" t="n"/>
      <c r="DI7" s="6" t="n"/>
      <c r="DJ7" s="6" t="n"/>
      <c r="DK7" s="6" t="n"/>
      <c r="DL7" s="6" t="n"/>
      <c r="DM7" s="6" t="n"/>
      <c r="DN7" s="6" t="n"/>
      <c r="DO7" s="6" t="n"/>
      <c r="DP7" s="6" t="n"/>
      <c r="DQ7" s="6" t="n"/>
      <c r="DR7" s="6" t="n"/>
      <c r="DS7" s="6" t="n"/>
      <c r="DT7" s="6" t="n"/>
      <c r="DU7" s="6" t="n"/>
      <c r="DV7" s="6" t="n"/>
      <c r="DW7" s="6" t="n"/>
      <c r="DX7" s="6" t="n"/>
      <c r="DY7" s="6" t="n"/>
      <c r="DZ7" s="6" t="n"/>
      <c r="EA7" s="6" t="n"/>
      <c r="EB7" s="6" t="n"/>
      <c r="EC7" s="6" t="n"/>
      <c r="ED7" s="6" t="n"/>
      <c r="EE7" s="6" t="n"/>
      <c r="EF7" s="6" t="n"/>
      <c r="EG7" s="6" t="n"/>
      <c r="EH7" s="6" t="n"/>
      <c r="EI7" s="6" t="n"/>
      <c r="EJ7" s="6" t="n"/>
      <c r="EK7" s="6" t="n"/>
      <c r="EL7" s="6" t="n"/>
      <c r="EM7" s="6" t="n"/>
      <c r="EN7" s="6" t="n"/>
      <c r="EO7" s="6" t="n"/>
      <c r="EP7" s="6" t="n"/>
      <c r="EQ7" s="6" t="n"/>
      <c r="ER7" s="6" t="n"/>
      <c r="ES7" s="6" t="n"/>
      <c r="ET7" s="6" t="n"/>
      <c r="EU7" s="6" t="n"/>
      <c r="EV7" s="6" t="n"/>
      <c r="EW7" s="6" t="n"/>
      <c r="EX7" s="6" t="n"/>
      <c r="EY7" s="6" t="n"/>
      <c r="EZ7" s="6" t="n"/>
      <c r="FA7" s="6" t="n"/>
      <c r="FB7" s="6" t="n"/>
      <c r="FC7" s="6" t="n"/>
      <c r="FD7" s="6" t="n"/>
      <c r="FE7" s="6" t="n"/>
      <c r="FF7" s="6" t="n"/>
      <c r="FG7" s="6" t="n"/>
      <c r="FH7" s="6" t="n"/>
      <c r="FI7" s="6" t="n"/>
      <c r="FJ7" s="6" t="n"/>
      <c r="FK7" s="6" t="n"/>
      <c r="FL7" s="6" t="n"/>
      <c r="FM7" s="6" t="n"/>
      <c r="FN7" s="6" t="n"/>
      <c r="FO7" s="6" t="n"/>
      <c r="FP7" s="6" t="n"/>
      <c r="FQ7" s="6" t="n"/>
      <c r="FR7" s="6" t="n"/>
      <c r="FS7" s="6" t="n"/>
      <c r="FT7" s="6" t="n"/>
      <c r="FU7" s="6" t="n"/>
      <c r="FV7" s="6" t="n"/>
      <c r="FW7" s="6" t="n"/>
      <c r="FX7" s="6" t="n"/>
      <c r="FY7" s="6" t="n"/>
      <c r="FZ7" s="6" t="n"/>
      <c r="GA7" s="6" t="n"/>
      <c r="GB7" s="6" t="n"/>
      <c r="GC7" s="6" t="n"/>
      <c r="GD7" s="6" t="n"/>
      <c r="GE7" s="6" t="n"/>
      <c r="GF7" s="6" t="n"/>
      <c r="GG7" s="6" t="n"/>
      <c r="GH7" s="6" t="n"/>
      <c r="GI7" s="6" t="n"/>
      <c r="GJ7" s="6" t="n"/>
      <c r="GK7" s="6" t="n"/>
      <c r="GL7" s="6" t="n"/>
      <c r="GM7" s="6" t="n"/>
      <c r="GN7" s="6" t="n"/>
      <c r="GO7" s="6" t="n"/>
      <c r="GP7" s="6" t="n"/>
      <c r="GQ7" s="6" t="n"/>
      <c r="GR7" s="6" t="n"/>
      <c r="GS7" s="6" t="n"/>
      <c r="GT7" s="6" t="n"/>
      <c r="GU7" s="6" t="n"/>
      <c r="GV7" s="6" t="n"/>
      <c r="GW7" s="6" t="n"/>
      <c r="GX7" s="6" t="n"/>
      <c r="GY7" s="6" t="n"/>
      <c r="GZ7" s="6" t="n"/>
      <c r="HA7" s="6" t="n"/>
      <c r="HB7" s="6" t="n"/>
      <c r="HC7" s="6" t="n"/>
      <c r="HD7" s="6" t="n"/>
      <c r="HE7" s="6" t="n"/>
      <c r="HF7" s="6" t="n"/>
      <c r="HG7" s="6" t="n"/>
      <c r="HH7" s="6" t="n"/>
      <c r="HI7" s="6" t="n"/>
      <c r="HJ7" s="6" t="n"/>
      <c r="HK7" s="6" t="n"/>
      <c r="HL7" s="6" t="n"/>
      <c r="HM7" s="6" t="n"/>
      <c r="HN7" s="6" t="n"/>
      <c r="HO7" s="6" t="n"/>
      <c r="HP7" s="6" t="n"/>
      <c r="HQ7" s="6" t="n"/>
      <c r="HR7" s="6" t="n"/>
      <c r="HS7" s="6" t="n"/>
      <c r="HT7" s="6" t="n"/>
      <c r="HU7" s="6" t="n"/>
      <c r="HV7" s="6" t="n"/>
      <c r="HW7" s="6" t="n"/>
      <c r="HX7" s="6" t="n"/>
      <c r="HY7" s="6" t="n"/>
      <c r="HZ7" s="6" t="n"/>
      <c r="IA7" s="6" t="n"/>
      <c r="IB7" s="6" t="n"/>
      <c r="IC7" s="6" t="n"/>
      <c r="ID7" s="6" t="n"/>
      <c r="IE7" s="6" t="n"/>
      <c r="IF7" s="6" t="n"/>
      <c r="IG7" s="6" t="n"/>
      <c r="IH7" s="6" t="n"/>
      <c r="II7" s="6" t="n"/>
      <c r="IJ7" s="6" t="n"/>
      <c r="IK7" s="6" t="n"/>
      <c r="IL7" s="6" t="n"/>
      <c r="IM7" s="6" t="n"/>
      <c r="IN7" s="6" t="n"/>
      <c r="IO7" s="6" t="n"/>
      <c r="IP7" s="6" t="n"/>
      <c r="IQ7" s="6" t="n"/>
      <c r="IR7" s="6" t="n"/>
      <c r="IS7" s="6" t="n"/>
      <c r="IT7" s="6" t="n"/>
      <c r="IU7" s="6" t="n"/>
      <c r="IV7" s="6" t="n"/>
      <c r="IW7" s="6" t="n"/>
      <c r="IX7" s="6" t="n"/>
      <c r="IY7" s="6" t="n"/>
      <c r="IZ7" s="6" t="n"/>
      <c r="JA7" s="6" t="n"/>
      <c r="JB7" s="6" t="n"/>
      <c r="JC7" s="6" t="n"/>
      <c r="JD7" s="6" t="n"/>
      <c r="JE7" s="6" t="n"/>
      <c r="JF7" s="6" t="n"/>
      <c r="JG7" s="6" t="n"/>
      <c r="JH7" s="6" t="n"/>
      <c r="JI7" s="6" t="n"/>
      <c r="JJ7" s="6" t="n"/>
      <c r="JK7" s="6" t="n"/>
      <c r="JL7" s="6" t="n"/>
      <c r="JM7" s="6" t="n"/>
      <c r="JN7" s="6" t="n"/>
      <c r="JO7" s="6" t="n"/>
      <c r="JP7" s="6" t="n"/>
      <c r="JQ7" s="6" t="n"/>
      <c r="JR7" s="6" t="n"/>
      <c r="JS7" s="6" t="n"/>
      <c r="JT7" s="6" t="n"/>
      <c r="JU7" s="6" t="n"/>
      <c r="JV7" s="6" t="n"/>
      <c r="JW7" s="6" t="n"/>
      <c r="JX7" s="6" t="n"/>
      <c r="JY7" s="6" t="n"/>
      <c r="JZ7" s="6" t="n"/>
      <c r="KA7" s="6" t="n"/>
      <c r="KB7" s="6" t="n"/>
      <c r="KC7" s="6" t="n"/>
      <c r="KD7" s="6" t="n"/>
      <c r="KE7" s="6" t="n"/>
      <c r="KF7" s="6" t="n"/>
      <c r="KG7" s="6" t="n"/>
      <c r="KH7" s="6" t="n"/>
      <c r="KI7" s="6" t="n"/>
      <c r="KJ7" s="6" t="n"/>
      <c r="KK7" s="6" t="n"/>
      <c r="KL7" s="6" t="n"/>
      <c r="KM7" s="6" t="n"/>
      <c r="KN7" s="6" t="n"/>
      <c r="KO7" s="6" t="n"/>
      <c r="KP7" s="6" t="n"/>
      <c r="KQ7" s="6" t="n"/>
      <c r="KR7" s="6" t="n"/>
      <c r="KS7" s="6" t="n"/>
      <c r="KT7" s="6" t="n"/>
      <c r="KU7" s="6" t="n"/>
      <c r="KV7" s="6" t="n"/>
      <c r="KW7" s="6" t="n"/>
      <c r="KX7" s="6" t="n"/>
      <c r="KY7" s="6" t="n"/>
      <c r="KZ7" s="6" t="n"/>
      <c r="LA7" s="6" t="n"/>
      <c r="LB7" s="6" t="n"/>
      <c r="LC7" s="6" t="n"/>
      <c r="LD7" s="6" t="n"/>
      <c r="LE7" s="6" t="n"/>
      <c r="LF7" s="6" t="n"/>
      <c r="LG7" s="6" t="n"/>
      <c r="LH7" s="6" t="n"/>
      <c r="LI7" s="6" t="n"/>
      <c r="LJ7" s="6" t="n"/>
      <c r="LK7" s="6" t="n"/>
      <c r="LL7" s="6" t="n"/>
      <c r="LM7" s="6" t="n"/>
      <c r="LN7" s="6" t="n"/>
      <c r="LO7" s="6" t="n"/>
      <c r="LP7" s="6" t="n"/>
      <c r="LQ7" s="6" t="n"/>
      <c r="LR7" s="6" t="n"/>
      <c r="LS7" s="6" t="n"/>
      <c r="LT7" s="6" t="n"/>
      <c r="LU7" s="6" t="n"/>
      <c r="LV7" s="6" t="n"/>
      <c r="LW7" s="6" t="n"/>
      <c r="LX7" s="6" t="n"/>
      <c r="LY7" s="6" t="n"/>
      <c r="LZ7" s="6" t="n"/>
      <c r="MA7" s="6" t="n"/>
      <c r="MB7" s="6" t="n"/>
      <c r="MC7" s="6" t="n"/>
      <c r="MD7" s="6" t="n"/>
      <c r="ME7" s="6" t="n"/>
      <c r="MF7" s="6" t="n"/>
      <c r="MG7" s="6" t="n"/>
      <c r="MH7" s="6" t="n"/>
      <c r="MI7" s="6" t="n"/>
      <c r="MJ7" s="6" t="n"/>
      <c r="MK7" s="6" t="n"/>
      <c r="ML7" s="6" t="n"/>
      <c r="MM7" s="6" t="n"/>
      <c r="MN7" s="6" t="n"/>
      <c r="MO7" s="6" t="n"/>
      <c r="MP7" s="6" t="n"/>
      <c r="MQ7" s="6" t="n"/>
      <c r="MR7" s="6" t="n"/>
      <c r="MS7" s="6" t="n"/>
      <c r="MT7" s="6" t="n"/>
      <c r="MU7" s="6" t="n"/>
      <c r="MV7" s="6" t="n"/>
      <c r="MW7" s="6" t="n"/>
      <c r="MX7" s="6" t="n"/>
      <c r="MY7" s="6" t="n"/>
      <c r="MZ7" s="6" t="n"/>
      <c r="NA7" s="6" t="n"/>
      <c r="NB7" s="6" t="n"/>
      <c r="NC7" s="6" t="n"/>
      <c r="ND7" s="6" t="n"/>
      <c r="NE7" s="6" t="n"/>
      <c r="NF7" s="6" t="n"/>
      <c r="NG7" s="6" t="n"/>
      <c r="NH7" s="6" t="n"/>
      <c r="NI7" s="6" t="n"/>
      <c r="NJ7" s="6" t="n"/>
      <c r="NK7" s="6" t="n"/>
      <c r="NL7" s="6" t="n"/>
      <c r="NM7" s="6" t="n"/>
      <c r="NN7" s="6" t="n"/>
      <c r="NO7" s="6" t="n"/>
      <c r="NP7" s="6" t="n"/>
      <c r="NQ7" s="6" t="n"/>
      <c r="NR7" s="6" t="n"/>
      <c r="NS7" s="6" t="n"/>
      <c r="NT7" s="6" t="n"/>
      <c r="NU7" s="6" t="n"/>
      <c r="NV7" s="6" t="n"/>
      <c r="NW7" s="6" t="n"/>
      <c r="NX7" s="6" t="n"/>
      <c r="NY7" s="6" t="n"/>
      <c r="NZ7" s="6" t="n"/>
      <c r="OA7" s="6" t="n"/>
      <c r="OB7" s="6" t="n"/>
      <c r="OC7" s="6" t="n"/>
      <c r="OD7" s="6" t="n"/>
      <c r="OE7" s="6" t="n"/>
      <c r="OF7" s="6" t="n"/>
      <c r="OG7" s="6" t="n"/>
      <c r="OH7" s="6" t="n"/>
      <c r="OI7" s="6" t="n"/>
      <c r="OJ7" s="6" t="n"/>
      <c r="OK7" s="6" t="n"/>
      <c r="OL7" s="6" t="n"/>
      <c r="OM7" s="6" t="n"/>
      <c r="ON7" s="6" t="n"/>
      <c r="OO7" s="6" t="n"/>
      <c r="OP7" s="6" t="n"/>
      <c r="OQ7" s="6" t="n"/>
      <c r="OR7" s="6" t="n"/>
      <c r="OS7" s="6" t="n"/>
      <c r="OT7" s="6" t="n"/>
      <c r="OU7" s="6" t="n"/>
      <c r="OV7" s="6" t="n"/>
      <c r="OW7" s="6" t="n"/>
      <c r="OX7" s="6" t="n"/>
      <c r="OY7" s="6" t="n"/>
      <c r="OZ7" s="6" t="n"/>
      <c r="PA7" s="6" t="n"/>
      <c r="PB7" s="6" t="n"/>
      <c r="PC7" s="6" t="n"/>
      <c r="PD7" s="6" t="n"/>
      <c r="PE7" s="6" t="n"/>
      <c r="PF7" s="6" t="n"/>
      <c r="PG7" s="6" t="n"/>
      <c r="PH7" s="6" t="n"/>
      <c r="PI7" s="6" t="n"/>
      <c r="PJ7" s="6" t="n"/>
      <c r="PK7" s="6" t="n"/>
      <c r="PL7" s="6" t="n"/>
      <c r="PM7" s="6" t="n"/>
      <c r="PN7" s="6" t="n"/>
      <c r="PO7" s="6" t="n"/>
      <c r="PP7" s="6" t="n"/>
      <c r="PQ7" s="6" t="n"/>
      <c r="PR7" s="6" t="n"/>
      <c r="PS7" s="6" t="n"/>
      <c r="PT7" s="6" t="n"/>
      <c r="PU7" s="6" t="n"/>
      <c r="PV7" s="6" t="n"/>
      <c r="PW7" s="6" t="n"/>
      <c r="PX7" s="6" t="n"/>
      <c r="PY7" s="6" t="n"/>
      <c r="PZ7" s="6" t="n"/>
      <c r="QA7" s="6" t="n"/>
      <c r="QB7" s="6" t="n"/>
      <c r="QC7" s="6" t="n"/>
      <c r="QD7" s="6" t="n"/>
      <c r="QE7" s="6" t="n"/>
      <c r="QF7" s="6" t="n"/>
      <c r="QG7" s="6" t="n"/>
      <c r="QH7" s="6" t="n"/>
      <c r="QI7" s="6" t="n"/>
      <c r="QJ7" s="6" t="n"/>
      <c r="QK7" s="6" t="n"/>
      <c r="QL7" s="6" t="n"/>
      <c r="QM7" s="6" t="n"/>
      <c r="QN7" s="6" t="n"/>
      <c r="QO7" s="6" t="n"/>
      <c r="QP7" s="6" t="n"/>
      <c r="QQ7" s="6" t="n"/>
      <c r="QR7" s="6" t="n"/>
      <c r="QS7" s="6" t="n"/>
      <c r="QT7" s="6" t="n"/>
      <c r="QU7" s="6" t="n"/>
      <c r="QV7" s="6" t="n"/>
      <c r="QW7" s="6" t="n"/>
      <c r="QX7" s="6" t="n"/>
      <c r="QY7" s="6" t="n"/>
      <c r="QZ7" s="6" t="n"/>
      <c r="RA7" s="6" t="n"/>
      <c r="RB7" s="6" t="n"/>
      <c r="RC7" s="6" t="n"/>
      <c r="RD7" s="6" t="n"/>
      <c r="RE7" s="6" t="n"/>
      <c r="RF7" s="6" t="n"/>
      <c r="RG7" s="6" t="n"/>
      <c r="RH7" s="6" t="n"/>
      <c r="RI7" s="6" t="n"/>
      <c r="RJ7" s="6" t="n"/>
      <c r="RK7" s="6" t="n"/>
      <c r="RL7" s="6" t="n"/>
      <c r="RM7" s="6" t="n"/>
      <c r="RN7" s="6" t="n"/>
      <c r="RO7" s="6" t="n"/>
      <c r="RP7" s="6" t="n"/>
      <c r="RQ7" s="6" t="n"/>
      <c r="RR7" s="6" t="n"/>
      <c r="RS7" s="6" t="n"/>
      <c r="RT7" s="6" t="n"/>
      <c r="RU7" s="6" t="n"/>
      <c r="RV7" s="6" t="n"/>
      <c r="RW7" s="6" t="n"/>
      <c r="RX7" s="6" t="n"/>
      <c r="RY7" s="6" t="n"/>
      <c r="RZ7" s="6" t="n"/>
      <c r="SA7" s="6" t="n"/>
      <c r="SB7" s="6" t="n"/>
      <c r="SC7" s="6" t="n"/>
      <c r="SD7" s="6" t="n"/>
      <c r="SE7" s="6" t="n"/>
      <c r="SF7" s="6" t="n"/>
      <c r="SG7" s="6" t="n"/>
      <c r="SH7" s="6" t="n"/>
      <c r="SI7" s="6" t="n"/>
      <c r="SJ7" s="6" t="n"/>
      <c r="SK7" s="6" t="n"/>
      <c r="SL7" s="6" t="n"/>
      <c r="SM7" s="6" t="n"/>
      <c r="SN7" s="6" t="n"/>
      <c r="SO7" s="6" t="n"/>
      <c r="SP7" s="6" t="n"/>
      <c r="SQ7" s="6" t="n"/>
      <c r="SR7" s="6" t="n"/>
      <c r="SS7" s="6" t="n"/>
      <c r="ST7" s="6" t="n"/>
      <c r="SU7" s="6" t="n"/>
      <c r="SV7" s="6" t="n"/>
      <c r="SW7" s="6" t="n"/>
      <c r="SX7" s="6" t="n"/>
      <c r="SY7" s="6" t="n"/>
      <c r="SZ7" s="6" t="n"/>
      <c r="TA7" s="6" t="n"/>
      <c r="TB7" s="6" t="n"/>
      <c r="TC7" s="6" t="n"/>
      <c r="TD7" s="6" t="n"/>
      <c r="TE7" s="6" t="n"/>
      <c r="TF7" s="6" t="n"/>
      <c r="TG7" s="6" t="n"/>
      <c r="TH7" s="6" t="n"/>
      <c r="TI7" s="6" t="n"/>
      <c r="TJ7" s="6" t="n"/>
      <c r="TK7" s="6" t="n"/>
      <c r="TL7" s="6" t="n"/>
      <c r="TM7" s="6" t="n"/>
      <c r="TN7" s="6" t="n"/>
      <c r="TO7" s="6" t="n"/>
      <c r="TP7" s="6" t="n"/>
      <c r="TQ7" s="6" t="n"/>
      <c r="TR7" s="6" t="n"/>
      <c r="TS7" s="6" t="n"/>
      <c r="TT7" s="6" t="n"/>
      <c r="TU7" s="6" t="n"/>
      <c r="TV7" s="6" t="n"/>
      <c r="TW7" s="6" t="n"/>
      <c r="TX7" s="6" t="n"/>
      <c r="TY7" s="6" t="n"/>
      <c r="TZ7" s="6" t="n"/>
      <c r="UA7" s="6" t="n"/>
      <c r="UB7" s="6" t="n"/>
      <c r="UC7" s="6" t="n"/>
      <c r="UD7" s="6" t="n"/>
      <c r="UE7" s="6" t="n"/>
      <c r="UF7" s="6" t="n"/>
      <c r="UG7" s="6" t="n"/>
      <c r="UH7" s="6" t="n"/>
      <c r="UI7" s="6" t="n"/>
      <c r="UJ7" s="6" t="n"/>
      <c r="UK7" s="6" t="n"/>
      <c r="UL7" s="6" t="n"/>
      <c r="UM7" s="6" t="n"/>
      <c r="UN7" s="6" t="n"/>
      <c r="UO7" s="6" t="n"/>
      <c r="UP7" s="6" t="n"/>
      <c r="UQ7" s="6" t="n"/>
      <c r="UR7" s="6" t="n"/>
      <c r="US7" s="6" t="n"/>
      <c r="UT7" s="6" t="n"/>
      <c r="UU7" s="6" t="n"/>
      <c r="UV7" s="6" t="n"/>
      <c r="UW7" s="6" t="n"/>
      <c r="UX7" s="6" t="n"/>
      <c r="UY7" s="6" t="n"/>
      <c r="UZ7" s="6" t="n"/>
      <c r="VA7" s="6" t="n"/>
      <c r="VB7" s="6" t="n"/>
      <c r="VC7" s="6" t="n"/>
      <c r="VD7" s="6" t="n"/>
      <c r="VE7" s="6" t="n"/>
      <c r="VF7" s="6" t="n"/>
      <c r="VG7" s="6" t="n"/>
      <c r="VH7" s="6" t="n"/>
      <c r="VI7" s="6" t="n"/>
      <c r="VJ7" s="6" t="n"/>
      <c r="VK7" s="6" t="n"/>
      <c r="VL7" s="6" t="n"/>
      <c r="VM7" s="6" t="n"/>
      <c r="VN7" s="6" t="n"/>
      <c r="VO7" s="6" t="n"/>
      <c r="VP7" s="6" t="n"/>
      <c r="VQ7" s="6" t="n"/>
      <c r="VR7" s="6" t="n"/>
      <c r="VS7" s="6" t="n"/>
      <c r="VT7" s="6" t="n"/>
      <c r="VU7" s="6" t="n"/>
      <c r="VV7" s="6" t="n"/>
      <c r="VW7" s="6" t="n"/>
      <c r="VX7" s="6" t="n"/>
      <c r="VY7" s="6" t="n"/>
      <c r="VZ7" s="6" t="n"/>
      <c r="WA7" s="6" t="n"/>
      <c r="WB7" s="6" t="n"/>
      <c r="WC7" s="6" t="n"/>
      <c r="WD7" s="6" t="n"/>
      <c r="WE7" s="6" t="n"/>
      <c r="WF7" s="6" t="n"/>
      <c r="WG7" s="6" t="n"/>
      <c r="WH7" s="6" t="n"/>
      <c r="WI7" s="6" t="n"/>
      <c r="WJ7" s="6" t="n"/>
      <c r="WK7" s="6" t="n"/>
      <c r="WL7" s="6" t="n"/>
      <c r="WM7" s="6" t="n"/>
      <c r="WN7" s="6" t="n"/>
      <c r="WO7" s="6" t="n"/>
      <c r="WP7" s="6" t="n"/>
      <c r="WQ7" s="6" t="n"/>
      <c r="WR7" s="6" t="n"/>
      <c r="WS7" s="6" t="n"/>
      <c r="WT7" s="6" t="n"/>
      <c r="WU7" s="6" t="n"/>
      <c r="WV7" s="6" t="n"/>
      <c r="WW7" s="6" t="n"/>
      <c r="WX7" s="6" t="n"/>
      <c r="WY7" s="6" t="n"/>
      <c r="WZ7" s="6" t="n"/>
      <c r="XA7" s="6" t="n"/>
      <c r="XB7" s="6" t="n"/>
      <c r="XC7" s="6" t="n"/>
      <c r="XD7" s="6" t="n"/>
      <c r="XE7" s="6" t="n"/>
      <c r="XF7" s="6" t="n"/>
      <c r="XG7" s="6" t="n"/>
      <c r="XH7" s="6" t="n"/>
      <c r="XI7" s="6" t="n"/>
      <c r="XJ7" s="6" t="n"/>
      <c r="XK7" s="6" t="n"/>
      <c r="XL7" s="6" t="n"/>
      <c r="XM7" s="6" t="n"/>
      <c r="XN7" s="6" t="n"/>
      <c r="XO7" s="6" t="n"/>
      <c r="XP7" s="6" t="n"/>
      <c r="XQ7" s="6" t="n"/>
      <c r="XR7" s="6" t="n"/>
      <c r="XS7" s="6" t="n"/>
      <c r="XT7" s="6" t="n"/>
      <c r="XU7" s="6" t="n"/>
      <c r="XV7" s="6" t="n"/>
      <c r="XW7" s="6" t="n"/>
      <c r="XX7" s="6" t="n"/>
      <c r="XY7" s="6" t="n"/>
      <c r="XZ7" s="6" t="n"/>
      <c r="YA7" s="6" t="n"/>
      <c r="YB7" s="6" t="n"/>
      <c r="YC7" s="6" t="n"/>
      <c r="YD7" s="6" t="n"/>
      <c r="YE7" s="6" t="n"/>
      <c r="YF7" s="6" t="n"/>
      <c r="YG7" s="6" t="n"/>
      <c r="YH7" s="6" t="n"/>
      <c r="YI7" s="6" t="n"/>
      <c r="YJ7" s="6" t="n"/>
      <c r="YK7" s="6" t="n"/>
      <c r="YL7" s="6" t="n"/>
      <c r="YM7" s="6" t="n"/>
      <c r="YN7" s="6" t="n"/>
      <c r="YO7" s="6" t="n"/>
    </row>
    <row r="8">
      <c r="B8" s="61">
        <f>IF(F8="SlvMatl_Bronze","Y","N")</f>
        <v/>
      </c>
      <c r="C8" s="6" t="inlineStr">
        <is>
          <t>Price_BOM_VL_VLS_Sleeves_2</t>
        </is>
      </c>
      <c r="D8" s="6">
        <f>IF(B8="Y",C8,"")</f>
        <v/>
      </c>
      <c r="E8" s="6" t="n">
        <v>1.25</v>
      </c>
      <c r="F8" s="6" t="inlineStr">
        <is>
          <t>SlvMatl_Bronze</t>
        </is>
      </c>
      <c r="G8" s="6" t="inlineStr">
        <is>
          <t>Bronze, III932, C89835</t>
        </is>
      </c>
      <c r="H8" s="6" t="inlineStr">
        <is>
          <t>:MechSealType21S:MechSealType1Unbal:</t>
        </is>
      </c>
      <c r="I8" s="1" t="inlineStr">
        <is>
          <t>91843842</t>
        </is>
      </c>
      <c r="J8" s="6" t="inlineStr">
        <is>
          <t>VL</t>
        </is>
      </c>
      <c r="K8" s="6" t="inlineStr">
        <is>
          <t>:V:X:</t>
        </is>
      </c>
      <c r="L8" s="6" t="inlineStr">
        <is>
          <t>X3</t>
        </is>
      </c>
      <c r="M8" s="6" t="inlineStr">
        <is>
          <t>A100546</t>
        </is>
      </c>
      <c r="N8" s="6" t="inlineStr">
        <is>
          <t>LT027</t>
        </is>
      </c>
      <c r="O8" s="13" t="n">
        <v>0</v>
      </c>
    </row>
    <row r="9">
      <c r="B9" s="61">
        <f>IF(F9="SlvMatl_Bronze","Y","N")</f>
        <v/>
      </c>
      <c r="C9" s="6" t="inlineStr">
        <is>
          <t>Price_BOM_VL_VLS_Sleeves_7</t>
        </is>
      </c>
      <c r="D9" s="6">
        <f>IF(B9="Y",C9,"")</f>
        <v/>
      </c>
      <c r="E9" s="6" t="n">
        <v>1.25</v>
      </c>
      <c r="F9" s="6" t="inlineStr">
        <is>
          <t>SlvMatl_SS_AISI-316</t>
        </is>
      </c>
      <c r="G9" s="6" t="inlineStr">
        <is>
          <t>SS AISI-316</t>
        </is>
      </c>
      <c r="H9" t="inlineStr">
        <is>
          <t>:MechSealType21S:MechSealType1Unbal:</t>
        </is>
      </c>
      <c r="I9" s="12" t="inlineStr">
        <is>
          <t>RTF</t>
        </is>
      </c>
      <c r="J9" s="6" t="inlineStr">
        <is>
          <t>VL</t>
        </is>
      </c>
      <c r="K9" s="6" t="inlineStr">
        <is>
          <t>:V:X:</t>
        </is>
      </c>
      <c r="L9" s="6" t="inlineStr">
        <is>
          <t>X3</t>
        </is>
      </c>
      <c r="M9" s="6" t="inlineStr">
        <is>
          <t>A100551</t>
        </is>
      </c>
      <c r="N9" s="6" t="inlineStr">
        <is>
          <t>LT068</t>
        </is>
      </c>
      <c r="O9" s="13" t="n">
        <v>8</v>
      </c>
    </row>
    <row r="10">
      <c r="B10" s="61">
        <f>IF(F10="SlvMatl_Bronze","Y","N")</f>
        <v/>
      </c>
      <c r="C10" s="6" t="inlineStr">
        <is>
          <t>Price_BOM_VL_VLS_Sleeves_9</t>
        </is>
      </c>
      <c r="D10" s="6">
        <f>IF(B10="Y",C10,"")</f>
        <v/>
      </c>
      <c r="E10" s="6" t="n">
        <v>1.25</v>
      </c>
      <c r="F10" s="6" t="inlineStr">
        <is>
          <t>SlvMatl_Bronze</t>
        </is>
      </c>
      <c r="G10" s="6" t="inlineStr">
        <is>
          <t>Bronze, III932, C89835</t>
        </is>
      </c>
      <c r="H10" t="inlineStr">
        <is>
          <t>:MechSealDoubleType21:MechSealDoubleType2::MechSealType21S:MechSealType1Unbal:</t>
        </is>
      </c>
      <c r="I10" s="1" t="inlineStr">
        <is>
          <t>91843618</t>
        </is>
      </c>
      <c r="J10" s="6" t="inlineStr">
        <is>
          <t>VL</t>
        </is>
      </c>
      <c r="K10" s="6" t="inlineStr">
        <is>
          <t>:F:J:</t>
        </is>
      </c>
      <c r="L10" s="6" t="inlineStr">
        <is>
          <t>X3</t>
        </is>
      </c>
      <c r="M10" s="6" t="inlineStr">
        <is>
          <t>A100553</t>
        </is>
      </c>
      <c r="N10" s="6" t="inlineStr">
        <is>
          <t>LT068</t>
        </is>
      </c>
      <c r="O10" s="13" t="n">
        <v>8</v>
      </c>
    </row>
    <row r="11">
      <c r="B11" s="61">
        <f>IF(F11="SlvMatl_Bronze","Y","N")</f>
        <v/>
      </c>
      <c r="C11" s="6" t="inlineStr">
        <is>
          <t>Price_BOM_VL_VLS_Sleeves_14</t>
        </is>
      </c>
      <c r="D11" s="6">
        <f>IF(B11="Y",C11,"")</f>
        <v/>
      </c>
      <c r="E11" s="6" t="n">
        <v>1.25</v>
      </c>
      <c r="F11" s="6" t="inlineStr">
        <is>
          <t>SlvMatl_SS_AISI-316</t>
        </is>
      </c>
      <c r="G11" s="6" t="inlineStr">
        <is>
          <t>SS AISI-316</t>
        </is>
      </c>
      <c r="H11" t="inlineStr">
        <is>
          <t>:MechSealDoubleType21:MechSealDoubleType2::MechSealType21S:MechSealType1Unbal:</t>
        </is>
      </c>
      <c r="I11" s="12" t="inlineStr">
        <is>
          <t>RTF</t>
        </is>
      </c>
      <c r="J11" s="6" t="inlineStr">
        <is>
          <t>VL</t>
        </is>
      </c>
      <c r="K11" s="6" t="inlineStr">
        <is>
          <t>:F:J:</t>
        </is>
      </c>
      <c r="L11" s="6" t="inlineStr">
        <is>
          <t>X3</t>
        </is>
      </c>
      <c r="M11" s="6" t="inlineStr">
        <is>
          <t>A100558</t>
        </is>
      </c>
      <c r="N11" s="6" t="inlineStr">
        <is>
          <t>LT068</t>
        </is>
      </c>
      <c r="O11" s="13" t="n">
        <v>8</v>
      </c>
    </row>
    <row r="12">
      <c r="B12" s="61">
        <f>IF(F12="SlvMatl_Bronze","Y","N")</f>
        <v/>
      </c>
      <c r="C12" s="6" t="inlineStr">
        <is>
          <t>Price_BOM_VL_VLS_Sleeves_16</t>
        </is>
      </c>
      <c r="D12" s="6">
        <f>IF(B12="Y",C12,"")</f>
        <v/>
      </c>
      <c r="E12" s="6" t="n">
        <v>1.25</v>
      </c>
      <c r="F12" s="6" t="inlineStr">
        <is>
          <t>SlvMatl_Bronze</t>
        </is>
      </c>
      <c r="G12" s="6" t="inlineStr">
        <is>
          <t>Bronze, III932, C89835</t>
        </is>
      </c>
      <c r="H12" t="inlineStr">
        <is>
          <t>:MechSealType2B:</t>
        </is>
      </c>
      <c r="I12" s="47" t="inlineStr">
        <is>
          <t>91866775</t>
        </is>
      </c>
      <c r="J12" s="6" t="inlineStr">
        <is>
          <t>VL</t>
        </is>
      </c>
      <c r="K12" s="6" t="inlineStr">
        <is>
          <t>:F:J:</t>
        </is>
      </c>
      <c r="L12" s="6" t="inlineStr">
        <is>
          <t>X3</t>
        </is>
      </c>
      <c r="M12" s="6" t="inlineStr">
        <is>
          <t>A100560</t>
        </is>
      </c>
      <c r="N12" s="6" t="inlineStr">
        <is>
          <t>LT068</t>
        </is>
      </c>
      <c r="O12" s="13" t="n">
        <v>8</v>
      </c>
    </row>
    <row r="13">
      <c r="B13" s="61">
        <f>IF(F13="SlvMatl_Bronze","Y","N")</f>
        <v/>
      </c>
      <c r="C13" s="6" t="inlineStr">
        <is>
          <t>Price_BOM_VL_VLS_Sleeves_21</t>
        </is>
      </c>
      <c r="D13" s="6">
        <f>IF(B13="Y",C13,"")</f>
        <v/>
      </c>
      <c r="E13" s="6" t="n">
        <v>1.25</v>
      </c>
      <c r="F13" s="6" t="inlineStr">
        <is>
          <t>SlvMatl_SS_AISI-316</t>
        </is>
      </c>
      <c r="G13" s="6" t="inlineStr">
        <is>
          <t>SS AISI-316</t>
        </is>
      </c>
      <c r="H13" t="inlineStr">
        <is>
          <t>:MechSealType2B:</t>
        </is>
      </c>
      <c r="I13" s="12" t="inlineStr">
        <is>
          <t>RTF</t>
        </is>
      </c>
      <c r="J13" s="6" t="inlineStr">
        <is>
          <t>VL</t>
        </is>
      </c>
      <c r="K13" s="6" t="inlineStr">
        <is>
          <t>:F:J:</t>
        </is>
      </c>
      <c r="L13" s="6" t="inlineStr">
        <is>
          <t>X3</t>
        </is>
      </c>
      <c r="M13" s="6" t="inlineStr">
        <is>
          <t>A100565</t>
        </is>
      </c>
      <c r="N13" s="6" t="inlineStr">
        <is>
          <t>LT068</t>
        </is>
      </c>
      <c r="O13" s="13" t="n">
        <v>8</v>
      </c>
    </row>
    <row r="14">
      <c r="B14" s="61">
        <f>IF(F14="SlvMatl_Bronze","Y","N")</f>
        <v/>
      </c>
      <c r="C14" s="6" t="inlineStr">
        <is>
          <t>Price_BOM_VL_VLS_Sleeves_23</t>
        </is>
      </c>
      <c r="D14" s="6">
        <f>IF(B14="Y",C14,"")</f>
        <v/>
      </c>
      <c r="E14" s="6" t="n">
        <v>1.75</v>
      </c>
      <c r="F14" s="6" t="inlineStr">
        <is>
          <t>SlvMatl_Bronze</t>
        </is>
      </c>
      <c r="G14" s="6" t="inlineStr">
        <is>
          <t>Bronze, III932, C89835</t>
        </is>
      </c>
      <c r="H14" t="inlineStr">
        <is>
          <t>:MechSealType21S:MechSealType1Unbal:MechSealDoubleType1:</t>
        </is>
      </c>
      <c r="I14" s="1" t="inlineStr">
        <is>
          <t>91843803</t>
        </is>
      </c>
      <c r="J14" s="6" t="inlineStr">
        <is>
          <t>VL</t>
        </is>
      </c>
      <c r="K14" s="6" t="inlineStr">
        <is>
          <t>:W:Y:</t>
        </is>
      </c>
      <c r="L14" s="6" t="inlineStr">
        <is>
          <t>X4</t>
        </is>
      </c>
      <c r="M14" s="6" t="inlineStr">
        <is>
          <t>A100583</t>
        </is>
      </c>
      <c r="N14" s="6" t="inlineStr">
        <is>
          <t>LT027</t>
        </is>
      </c>
      <c r="O14" s="13" t="n">
        <v>0</v>
      </c>
    </row>
    <row r="15">
      <c r="B15" s="61">
        <f>IF(F15="SlvMatl_Bronze","Y","N")</f>
        <v/>
      </c>
      <c r="C15" s="6" t="inlineStr">
        <is>
          <t>Price_BOM_VL_VLS_Sleeves_28</t>
        </is>
      </c>
      <c r="D15" s="6">
        <f>IF(B15="Y",C15,"")</f>
        <v/>
      </c>
      <c r="E15" s="6" t="n">
        <v>1.75</v>
      </c>
      <c r="F15" s="6" t="inlineStr">
        <is>
          <t>SlvMatl_SS_AISI-316</t>
        </is>
      </c>
      <c r="G15" s="6" t="inlineStr">
        <is>
          <t>SS AISI-316</t>
        </is>
      </c>
      <c r="H15" t="inlineStr">
        <is>
          <t>:MechSealType21S:MechSealType1Unbal:MechSealDoubleType1:</t>
        </is>
      </c>
      <c r="I15" s="1" t="inlineStr">
        <is>
          <t>RTF</t>
        </is>
      </c>
      <c r="J15" s="6" t="inlineStr">
        <is>
          <t>VL</t>
        </is>
      </c>
      <c r="K15" s="6" t="inlineStr">
        <is>
          <t>:W:Y:</t>
        </is>
      </c>
      <c r="L15" s="6" t="inlineStr">
        <is>
          <t>X4</t>
        </is>
      </c>
      <c r="M15" s="6" t="inlineStr">
        <is>
          <t>A100588</t>
        </is>
      </c>
      <c r="N15" s="6" t="inlineStr">
        <is>
          <t>LT068</t>
        </is>
      </c>
      <c r="O15" s="13" t="n">
        <v>8</v>
      </c>
    </row>
    <row r="16">
      <c r="B16" s="61">
        <f>IF(F16="SlvMatl_Bronze","Y","N")</f>
        <v/>
      </c>
      <c r="C16" s="6" t="inlineStr">
        <is>
          <t>Price_BOM_VL_VLS_Sleeves_30</t>
        </is>
      </c>
      <c r="D16" s="6">
        <f>IF(B16="Y",C16,"")</f>
        <v/>
      </c>
      <c r="E16" s="6" t="n">
        <v>1.75</v>
      </c>
      <c r="F16" s="6" t="inlineStr">
        <is>
          <t>SlvMatl_Bronze</t>
        </is>
      </c>
      <c r="G16" s="6" t="inlineStr">
        <is>
          <t>Bronze, III932, C89835</t>
        </is>
      </c>
      <c r="H16" t="inlineStr">
        <is>
          <t>:MechSealType21S:MechSealType1Unbal:MechSealDoubleType1:</t>
        </is>
      </c>
      <c r="I16" s="1" t="inlineStr">
        <is>
          <t>91843632</t>
        </is>
      </c>
      <c r="J16" s="6" t="inlineStr">
        <is>
          <t>VL</t>
        </is>
      </c>
      <c r="K16" s="6" t="inlineStr">
        <is>
          <t>:G:K:</t>
        </is>
      </c>
      <c r="L16" s="6" t="inlineStr">
        <is>
          <t>X4</t>
        </is>
      </c>
      <c r="M16" s="6" t="inlineStr">
        <is>
          <t>A100590</t>
        </is>
      </c>
      <c r="N16" s="6" t="inlineStr">
        <is>
          <t>LT027</t>
        </is>
      </c>
      <c r="O16" s="13" t="n">
        <v>0</v>
      </c>
    </row>
    <row r="17">
      <c r="B17" s="61">
        <f>IF(F17="SlvMatl_Bronze","Y","N")</f>
        <v/>
      </c>
      <c r="C17" s="6" t="inlineStr">
        <is>
          <t>Price_BOM_VL_VLS_Sleeves_35</t>
        </is>
      </c>
      <c r="D17" s="6">
        <f>IF(B17="Y",C17,"")</f>
        <v/>
      </c>
      <c r="E17" s="6" t="n">
        <v>1.75</v>
      </c>
      <c r="F17" s="6" t="inlineStr">
        <is>
          <t>SlvMatl_SS_AISI-316</t>
        </is>
      </c>
      <c r="G17" s="6" t="inlineStr">
        <is>
          <t>SS AISI-316</t>
        </is>
      </c>
      <c r="H17" t="inlineStr">
        <is>
          <t>:MechSealType21S:MechSealType1Unbal:MechSealDoubleType1:</t>
        </is>
      </c>
      <c r="I17" s="12" t="inlineStr">
        <is>
          <t>RTF</t>
        </is>
      </c>
      <c r="J17" s="6" t="inlineStr">
        <is>
          <t>VL</t>
        </is>
      </c>
      <c r="K17" s="6" t="inlineStr">
        <is>
          <t>:G:K:</t>
        </is>
      </c>
      <c r="L17" s="6" t="inlineStr">
        <is>
          <t>X4</t>
        </is>
      </c>
      <c r="M17" s="6" t="inlineStr">
        <is>
          <t>A100595</t>
        </is>
      </c>
      <c r="N17" s="6" t="inlineStr">
        <is>
          <t>LT068</t>
        </is>
      </c>
      <c r="O17" s="13" t="n">
        <v>8</v>
      </c>
    </row>
    <row r="18">
      <c r="B18" s="61">
        <f>IF(F18="SlvMatl_Bronze","Y","N")</f>
        <v/>
      </c>
      <c r="C18" s="6" t="inlineStr">
        <is>
          <t>Price_BOM_VL_VLS_Sleeves_37</t>
        </is>
      </c>
      <c r="D18" s="6">
        <f>IF(B18="Y",C18,"")</f>
        <v/>
      </c>
      <c r="E18" s="6" t="n">
        <v>1.75</v>
      </c>
      <c r="F18" s="6" t="inlineStr">
        <is>
          <t>SlvMatl_Bronze</t>
        </is>
      </c>
      <c r="G18" s="6" t="inlineStr">
        <is>
          <t>Bronze, III932, C89835</t>
        </is>
      </c>
      <c r="H18" t="inlineStr">
        <is>
          <t>:MechSealType2B:</t>
        </is>
      </c>
      <c r="I18" s="47" t="inlineStr">
        <is>
          <t>91866776</t>
        </is>
      </c>
      <c r="J18" s="6" t="inlineStr">
        <is>
          <t>VL</t>
        </is>
      </c>
      <c r="K18" s="6" t="inlineStr">
        <is>
          <t>:G:K:</t>
        </is>
      </c>
      <c r="L18" s="6" t="inlineStr">
        <is>
          <t>X4</t>
        </is>
      </c>
      <c r="M18" s="6" t="inlineStr">
        <is>
          <t>A100597</t>
        </is>
      </c>
      <c r="N18" s="6" t="inlineStr">
        <is>
          <t>LT068</t>
        </is>
      </c>
      <c r="O18" s="13" t="n">
        <v>8</v>
      </c>
    </row>
    <row r="19">
      <c r="B19" s="61">
        <f>IF(F19="SlvMatl_Bronze","Y","N")</f>
        <v/>
      </c>
      <c r="C19" s="6" t="inlineStr">
        <is>
          <t>Price_BOM_VL_VLS_Sleeves_42</t>
        </is>
      </c>
      <c r="D19" s="6">
        <f>IF(B19="Y",C19,"")</f>
        <v/>
      </c>
      <c r="E19" s="6" t="n">
        <v>1.75</v>
      </c>
      <c r="F19" s="6" t="inlineStr">
        <is>
          <t>SlvMatl_SS_AISI-316</t>
        </is>
      </c>
      <c r="G19" s="6" t="inlineStr">
        <is>
          <t>SS AISI-316</t>
        </is>
      </c>
      <c r="H19" t="inlineStr">
        <is>
          <t>:MechSealType2B:</t>
        </is>
      </c>
      <c r="I19" s="12" t="inlineStr">
        <is>
          <t>RTF</t>
        </is>
      </c>
      <c r="J19" s="6" t="inlineStr">
        <is>
          <t>VL</t>
        </is>
      </c>
      <c r="K19" s="6" t="inlineStr">
        <is>
          <t>:G:K:</t>
        </is>
      </c>
      <c r="L19" s="6" t="inlineStr">
        <is>
          <t>X4</t>
        </is>
      </c>
      <c r="M19" s="6" t="inlineStr">
        <is>
          <t>A100602</t>
        </is>
      </c>
      <c r="N19" s="6" t="inlineStr">
        <is>
          <t>LT068</t>
        </is>
      </c>
      <c r="O19" s="13" t="n">
        <v>8</v>
      </c>
    </row>
    <row r="20">
      <c r="B20" s="61">
        <f>IF(F20="SlvMatl_Bronze","Y","N")</f>
        <v/>
      </c>
      <c r="C20" s="6" t="inlineStr">
        <is>
          <t>Price_BOM_VL_VLS_Sleeves_44</t>
        </is>
      </c>
      <c r="D20" s="6">
        <f>IF(B20="Y",C20,"")</f>
        <v/>
      </c>
      <c r="E20" s="6" t="n">
        <v>1.75</v>
      </c>
      <c r="F20" s="6" t="inlineStr">
        <is>
          <t>SlvMatl_Bronze</t>
        </is>
      </c>
      <c r="G20" s="6" t="inlineStr">
        <is>
          <t>Bronze, III932, C89835</t>
        </is>
      </c>
      <c r="H20" t="inlineStr">
        <is>
          <t>:MechSealType21S:MechSealType1Unbal:MechSealDoubleType1:</t>
        </is>
      </c>
      <c r="I20" s="1" t="inlineStr">
        <is>
          <t>91843858</t>
        </is>
      </c>
      <c r="J20" s="6" t="inlineStr">
        <is>
          <t>VL</t>
        </is>
      </c>
      <c r="K20" s="6" t="inlineStr">
        <is>
          <t>:W:Y:</t>
        </is>
      </c>
      <c r="L20" s="6" t="inlineStr">
        <is>
          <t>XA</t>
        </is>
      </c>
      <c r="M20" s="6" t="inlineStr">
        <is>
          <t>A100605</t>
        </is>
      </c>
      <c r="N20" s="6" t="inlineStr">
        <is>
          <t>LT027</t>
        </is>
      </c>
      <c r="O20" s="13" t="n">
        <v>0</v>
      </c>
    </row>
    <row r="21">
      <c r="B21" s="61">
        <f>IF(F21="SlvMatl_Bronze","Y","N")</f>
        <v/>
      </c>
      <c r="C21" s="6" t="inlineStr">
        <is>
          <t>Price_BOM_VL_VLS_Sleeves_49</t>
        </is>
      </c>
      <c r="D21" s="6">
        <f>IF(B21="Y",C21,"")</f>
        <v/>
      </c>
      <c r="E21" s="6" t="n">
        <v>1.75</v>
      </c>
      <c r="F21" s="6" t="inlineStr">
        <is>
          <t>SlvMatl_SS_AISI-316</t>
        </is>
      </c>
      <c r="G21" s="6" t="inlineStr">
        <is>
          <t>SS AISI-316</t>
        </is>
      </c>
      <c r="H21" t="inlineStr">
        <is>
          <t>:MechSealType21S:MechSealType1Unbal:MechSealDoubleType1:</t>
        </is>
      </c>
      <c r="I21" s="1" t="inlineStr">
        <is>
          <t>RTF</t>
        </is>
      </c>
      <c r="J21" s="6" t="inlineStr">
        <is>
          <t>VL</t>
        </is>
      </c>
      <c r="K21" s="6" t="inlineStr">
        <is>
          <t>:W:Y:</t>
        </is>
      </c>
      <c r="L21" s="6" t="inlineStr">
        <is>
          <t>XA</t>
        </is>
      </c>
      <c r="M21" s="6" t="inlineStr">
        <is>
          <t>A100610</t>
        </is>
      </c>
      <c r="N21" s="6" t="inlineStr">
        <is>
          <t>LT068</t>
        </is>
      </c>
      <c r="O21" s="13" t="n">
        <v>8</v>
      </c>
    </row>
    <row r="22">
      <c r="B22" s="61">
        <f>IF(F22="SlvMatl_Bronze","Y","N")</f>
        <v/>
      </c>
      <c r="C22" s="6" t="inlineStr">
        <is>
          <t>Price_BOM_VL_VLS_Sleeves_51</t>
        </is>
      </c>
      <c r="D22" s="6">
        <f>IF(B22="Y",C22,"")</f>
        <v/>
      </c>
      <c r="E22" s="6" t="n">
        <v>1.75</v>
      </c>
      <c r="F22" s="6" t="inlineStr">
        <is>
          <t>SlvMatl_Bronze</t>
        </is>
      </c>
      <c r="G22" s="6" t="inlineStr">
        <is>
          <t>Bronze, III932, C89835</t>
        </is>
      </c>
      <c r="H22" t="inlineStr">
        <is>
          <t>:MechSealType21S:MechSealType1Unbal:MechSealDoubleType1:</t>
        </is>
      </c>
      <c r="I22" s="1" t="inlineStr">
        <is>
          <t>91843812</t>
        </is>
      </c>
      <c r="J22" s="6" t="inlineStr">
        <is>
          <t>VL</t>
        </is>
      </c>
      <c r="K22" s="6" t="inlineStr">
        <is>
          <t>:G:K:</t>
        </is>
      </c>
      <c r="L22" s="6" t="inlineStr">
        <is>
          <t>XA</t>
        </is>
      </c>
      <c r="M22" s="6" t="inlineStr">
        <is>
          <t>A100612</t>
        </is>
      </c>
      <c r="N22" s="6" t="inlineStr">
        <is>
          <t>LT027</t>
        </is>
      </c>
      <c r="O22" s="13" t="n">
        <v>0</v>
      </c>
    </row>
    <row r="23">
      <c r="B23" s="61">
        <f>IF(F23="SlvMatl_Bronze","Y","N")</f>
        <v/>
      </c>
      <c r="C23" s="6" t="inlineStr">
        <is>
          <t>Price_BOM_VL_VLS_Sleeves_56</t>
        </is>
      </c>
      <c r="D23" s="6">
        <f>IF(B23="Y",C23,"")</f>
        <v/>
      </c>
      <c r="E23" s="6" t="n">
        <v>1.75</v>
      </c>
      <c r="F23" s="6" t="inlineStr">
        <is>
          <t>SlvMatl_SS_AISI-316</t>
        </is>
      </c>
      <c r="G23" s="6" t="inlineStr">
        <is>
          <t>SS AISI-316</t>
        </is>
      </c>
      <c r="H23" t="inlineStr">
        <is>
          <t>:MechSealType21S:MechSealType1Unbal:MechSealDoubleType1:</t>
        </is>
      </c>
      <c r="I23" s="12" t="inlineStr">
        <is>
          <t>RTF</t>
        </is>
      </c>
      <c r="J23" s="6" t="inlineStr">
        <is>
          <t>VL</t>
        </is>
      </c>
      <c r="K23" s="6" t="inlineStr">
        <is>
          <t>:G:K:</t>
        </is>
      </c>
      <c r="L23" s="6" t="inlineStr">
        <is>
          <t>XA</t>
        </is>
      </c>
      <c r="M23" s="6" t="inlineStr">
        <is>
          <t>A100617</t>
        </is>
      </c>
      <c r="N23" s="6" t="inlineStr">
        <is>
          <t>LT068</t>
        </is>
      </c>
      <c r="O23" s="13" t="n">
        <v>8</v>
      </c>
    </row>
    <row r="24">
      <c r="B24" s="61">
        <f>IF(F24="SlvMatl_Bronze","Y","N")</f>
        <v/>
      </c>
      <c r="C24" s="6" t="inlineStr">
        <is>
          <t>Price_BOM_VL_VLS_Sleeves_58</t>
        </is>
      </c>
      <c r="D24" s="6">
        <f>IF(B24="Y",C24,"")</f>
        <v/>
      </c>
      <c r="E24" s="6" t="n">
        <v>1.75</v>
      </c>
      <c r="F24" s="6" t="inlineStr">
        <is>
          <t>SlvMatl_Bronze</t>
        </is>
      </c>
      <c r="G24" s="6" t="inlineStr">
        <is>
          <t>Bronze, III932, C89835</t>
        </is>
      </c>
      <c r="H24" t="inlineStr">
        <is>
          <t>:MechSealType2B:</t>
        </is>
      </c>
      <c r="I24" s="47" t="inlineStr">
        <is>
          <t>91866777</t>
        </is>
      </c>
      <c r="J24" s="6" t="inlineStr">
        <is>
          <t>VL</t>
        </is>
      </c>
      <c r="K24" s="6" t="inlineStr">
        <is>
          <t>:G:K:</t>
        </is>
      </c>
      <c r="L24" s="6" t="inlineStr">
        <is>
          <t>XA</t>
        </is>
      </c>
      <c r="M24" s="6" t="inlineStr">
        <is>
          <t>A100619</t>
        </is>
      </c>
      <c r="N24" s="6" t="inlineStr">
        <is>
          <t>LT068</t>
        </is>
      </c>
      <c r="O24" s="13" t="n">
        <v>8</v>
      </c>
    </row>
    <row r="25">
      <c r="B25" s="61">
        <f>IF(F25="SlvMatl_Bronze","Y","N")</f>
        <v/>
      </c>
      <c r="C25" s="6" t="inlineStr">
        <is>
          <t>Price_BOM_VL_VLS_Sleeves_63</t>
        </is>
      </c>
      <c r="D25" s="6">
        <f>IF(B25="Y",C25,"")</f>
        <v/>
      </c>
      <c r="E25" s="6" t="n">
        <v>1.75</v>
      </c>
      <c r="F25" s="6" t="inlineStr">
        <is>
          <t>SlvMatl_SS_AISI-316</t>
        </is>
      </c>
      <c r="G25" s="6" t="inlineStr">
        <is>
          <t>SS AISI-316</t>
        </is>
      </c>
      <c r="H25" t="inlineStr">
        <is>
          <t>:MechSealType2B:</t>
        </is>
      </c>
      <c r="I25" s="12" t="inlineStr">
        <is>
          <t>RTF</t>
        </is>
      </c>
      <c r="J25" s="6" t="inlineStr">
        <is>
          <t>VL</t>
        </is>
      </c>
      <c r="K25" s="6" t="inlineStr">
        <is>
          <t>:G:K:</t>
        </is>
      </c>
      <c r="L25" s="6" t="inlineStr">
        <is>
          <t>XA</t>
        </is>
      </c>
      <c r="M25" s="6" t="inlineStr">
        <is>
          <t>A100624</t>
        </is>
      </c>
      <c r="N25" s="6" t="inlineStr">
        <is>
          <t>LT068</t>
        </is>
      </c>
      <c r="O25" s="13" t="n">
        <v>8</v>
      </c>
    </row>
    <row r="26">
      <c r="B26" s="61">
        <f>IF(F26="SlvMatl_Bronze","Y","N")</f>
        <v/>
      </c>
      <c r="C26" s="6" t="inlineStr">
        <is>
          <t>Price_BOM_VL_VLS_Sleeves_65</t>
        </is>
      </c>
      <c r="D26" s="6">
        <f>IF(B26="Y",C26,"")</f>
        <v/>
      </c>
      <c r="E26" s="6" t="n">
        <v>2.25</v>
      </c>
      <c r="F26" s="6" t="inlineStr">
        <is>
          <t>SlvMatl_Bronze</t>
        </is>
      </c>
      <c r="G26" s="6" t="inlineStr">
        <is>
          <t>Bronze, III932, C89835</t>
        </is>
      </c>
      <c r="H26" t="inlineStr">
        <is>
          <t>:MechSealType21S:MechSealType1Unbal:</t>
        </is>
      </c>
      <c r="I26" s="1" t="inlineStr">
        <is>
          <t>91843739</t>
        </is>
      </c>
      <c r="J26" s="6" t="inlineStr">
        <is>
          <t>VL</t>
        </is>
      </c>
      <c r="K26" s="6" t="inlineStr">
        <is>
          <t>:L:N:</t>
        </is>
      </c>
      <c r="L26" s="6" t="inlineStr">
        <is>
          <t>X5</t>
        </is>
      </c>
      <c r="M26" s="6" t="inlineStr">
        <is>
          <t>A100627</t>
        </is>
      </c>
      <c r="N26" s="6" t="inlineStr">
        <is>
          <t>LT027</t>
        </is>
      </c>
      <c r="O26" s="13" t="n">
        <v>0</v>
      </c>
    </row>
    <row r="27">
      <c r="B27" s="61">
        <f>IF(F27="SlvMatl_Bronze","Y","N")</f>
        <v/>
      </c>
      <c r="C27" s="6" t="inlineStr">
        <is>
          <t>Price_BOM_VL_VLS_Sleeves_70</t>
        </is>
      </c>
      <c r="D27" s="6">
        <f>IF(B27="Y",C27,"")</f>
        <v/>
      </c>
      <c r="E27" s="6" t="n">
        <v>2.25</v>
      </c>
      <c r="F27" s="6" t="inlineStr">
        <is>
          <t>SlvMatl_SS_AISI-316</t>
        </is>
      </c>
      <c r="G27" s="6" t="inlineStr">
        <is>
          <t>SS AISI-316</t>
        </is>
      </c>
      <c r="H27" t="inlineStr">
        <is>
          <t>:MechSealType21S:MechSealType1Unbal:</t>
        </is>
      </c>
      <c r="I27" s="1" t="inlineStr">
        <is>
          <t>RTF</t>
        </is>
      </c>
      <c r="J27" s="6" t="inlineStr">
        <is>
          <t>VL</t>
        </is>
      </c>
      <c r="K27" s="6" t="inlineStr">
        <is>
          <t>:L:N:</t>
        </is>
      </c>
      <c r="L27" s="6" t="inlineStr">
        <is>
          <t>X5</t>
        </is>
      </c>
      <c r="M27" s="6" t="inlineStr">
        <is>
          <t>A100632</t>
        </is>
      </c>
      <c r="N27" s="6" t="inlineStr">
        <is>
          <t>LT068</t>
        </is>
      </c>
      <c r="O27" s="13" t="n">
        <v>8</v>
      </c>
    </row>
    <row r="28">
      <c r="B28" s="61">
        <f>IF(F28="SlvMatl_Bronze","Y","N")</f>
        <v/>
      </c>
      <c r="C28" s="6" t="inlineStr">
        <is>
          <t>Price_BOM_VL_VLS_Sleeves_72</t>
        </is>
      </c>
      <c r="D28" s="6">
        <f>IF(B28="Y",C28,"")</f>
        <v/>
      </c>
      <c r="E28" s="6" t="n">
        <v>2.25</v>
      </c>
      <c r="F28" s="6" t="inlineStr">
        <is>
          <t>SlvMatl_Bronze</t>
        </is>
      </c>
      <c r="G28" s="6" t="inlineStr">
        <is>
          <t>Bronze, III932, C89835</t>
        </is>
      </c>
      <c r="H28" t="inlineStr">
        <is>
          <t>:MechSealDoubleType1:</t>
        </is>
      </c>
      <c r="I28" s="1" t="inlineStr">
        <is>
          <t>91843724</t>
        </is>
      </c>
      <c r="J28" s="6" t="inlineStr">
        <is>
          <t>VL</t>
        </is>
      </c>
      <c r="K28" s="6" t="inlineStr">
        <is>
          <t>:L:N:</t>
        </is>
      </c>
      <c r="L28" s="6" t="inlineStr">
        <is>
          <t>X5</t>
        </is>
      </c>
      <c r="M28" s="6" t="inlineStr">
        <is>
          <t>A100634</t>
        </is>
      </c>
      <c r="N28" s="6" t="inlineStr">
        <is>
          <t>LT068</t>
        </is>
      </c>
      <c r="O28" s="13" t="n">
        <v>8</v>
      </c>
    </row>
    <row r="29">
      <c r="B29" s="61">
        <f>IF(F29="SlvMatl_Bronze","Y","N")</f>
        <v/>
      </c>
      <c r="C29" s="6" t="inlineStr">
        <is>
          <t>Price_BOM_VL_VLS_Sleeves_77</t>
        </is>
      </c>
      <c r="D29" s="6">
        <f>IF(B29="Y",C29,"")</f>
        <v/>
      </c>
      <c r="E29" s="6" t="n">
        <v>2.25</v>
      </c>
      <c r="F29" s="6" t="inlineStr">
        <is>
          <t>SlvMatl_SS_AISI-316</t>
        </is>
      </c>
      <c r="G29" s="6" t="inlineStr">
        <is>
          <t>SS AISI-316</t>
        </is>
      </c>
      <c r="H29" t="inlineStr">
        <is>
          <t>:MechSealDoubleType1:</t>
        </is>
      </c>
      <c r="I29" s="12" t="inlineStr">
        <is>
          <t>RTF</t>
        </is>
      </c>
      <c r="J29" s="6" t="inlineStr">
        <is>
          <t>VL</t>
        </is>
      </c>
      <c r="K29" s="6" t="inlineStr">
        <is>
          <t>:L:N:</t>
        </is>
      </c>
      <c r="L29" s="6" t="inlineStr">
        <is>
          <t>X5</t>
        </is>
      </c>
      <c r="M29" s="6" t="inlineStr">
        <is>
          <t>A100639</t>
        </is>
      </c>
      <c r="N29" s="6" t="inlineStr">
        <is>
          <t>LT068</t>
        </is>
      </c>
      <c r="O29" s="13" t="n">
        <v>8</v>
      </c>
    </row>
    <row r="30">
      <c r="B30" s="61">
        <f>IF(F30="SlvMatl_Bronze","Y","N")</f>
        <v/>
      </c>
      <c r="C30" s="6" t="inlineStr">
        <is>
          <t>Price_BOM_VL_VLS_Sleeves_79</t>
        </is>
      </c>
      <c r="D30" s="6">
        <f>IF(B30="Y",C30,"")</f>
        <v/>
      </c>
      <c r="E30" s="6" t="n">
        <v>2.25</v>
      </c>
      <c r="F30" s="6" t="inlineStr">
        <is>
          <t>SlvMatl_Bronze</t>
        </is>
      </c>
      <c r="G30" s="6" t="inlineStr">
        <is>
          <t>Bronze, III932, C89835</t>
        </is>
      </c>
      <c r="H30" t="inlineStr">
        <is>
          <t>:MechSealType1Bal:</t>
        </is>
      </c>
      <c r="I30" s="47" t="inlineStr">
        <is>
          <t>91864234</t>
        </is>
      </c>
      <c r="J30" s="6" t="inlineStr">
        <is>
          <t>VL</t>
        </is>
      </c>
      <c r="K30" s="6" t="inlineStr">
        <is>
          <t>:L:N:</t>
        </is>
      </c>
      <c r="L30" s="6" t="inlineStr">
        <is>
          <t>X5</t>
        </is>
      </c>
      <c r="M30" s="6" t="inlineStr">
        <is>
          <t>A100642</t>
        </is>
      </c>
      <c r="N30" s="6" t="inlineStr">
        <is>
          <t>LT068</t>
        </is>
      </c>
      <c r="O30" s="13" t="n">
        <v>8</v>
      </c>
    </row>
    <row r="31">
      <c r="B31" s="61">
        <f>IF(F31="SlvMatl_Bronze","Y","N")</f>
        <v/>
      </c>
      <c r="C31" s="6" t="inlineStr">
        <is>
          <t>Price_BOM_VL_VLS_Sleeves_84</t>
        </is>
      </c>
      <c r="D31" s="6">
        <f>IF(B31="Y",C31,"")</f>
        <v/>
      </c>
      <c r="E31" s="6" t="n">
        <v>2.25</v>
      </c>
      <c r="F31" s="6" t="inlineStr">
        <is>
          <t>SlvMatl_SS_AISI-316</t>
        </is>
      </c>
      <c r="G31" s="6" t="inlineStr">
        <is>
          <t>SS AISI-316</t>
        </is>
      </c>
      <c r="H31" t="inlineStr">
        <is>
          <t>:MechSealType1Bal:</t>
        </is>
      </c>
      <c r="I31" s="80" t="inlineStr">
        <is>
          <t>RTF</t>
        </is>
      </c>
      <c r="J31" s="6" t="inlineStr">
        <is>
          <t>VL</t>
        </is>
      </c>
      <c r="K31" s="6" t="inlineStr">
        <is>
          <t>:L:N:</t>
        </is>
      </c>
      <c r="L31" s="6" t="inlineStr">
        <is>
          <t>X5</t>
        </is>
      </c>
      <c r="M31" s="6" t="inlineStr">
        <is>
          <t>A100647</t>
        </is>
      </c>
      <c r="N31" s="6" t="inlineStr">
        <is>
          <t>LT068</t>
        </is>
      </c>
      <c r="O31" s="13" t="n">
        <v>8</v>
      </c>
    </row>
    <row r="32">
      <c r="A32" s="34" t="inlineStr">
        <is>
          <t>[END]</t>
        </is>
      </c>
      <c r="I32" s="72" t="n"/>
    </row>
    <row r="33">
      <c r="I33" s="1" t="n"/>
    </row>
    <row r="39">
      <c r="I39" s="12" t="n"/>
    </row>
    <row r="40">
      <c r="I40" s="12" t="n"/>
    </row>
    <row r="41">
      <c r="I41" s="12" t="n"/>
    </row>
    <row r="42">
      <c r="I42" s="12" t="n"/>
    </row>
    <row r="43">
      <c r="I43" s="12" t="n"/>
    </row>
    <row r="44">
      <c r="I44" s="12" t="n"/>
    </row>
    <row r="45">
      <c r="I45" s="12" t="n"/>
    </row>
  </sheetData>
  <autoFilter ref="A6:YO32"/>
  <dataValidations count="3">
    <dataValidation sqref="E4 G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M4:O4 F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8" firstPageNumber="0" horizontalDpi="300" verticalDpi="300"/>
</worksheet>
</file>

<file path=xl/worksheets/sheet14.xml><?xml version="1.0" encoding="utf-8"?>
<worksheet xmlns="http://schemas.openxmlformats.org/spreadsheetml/2006/main">
  <sheetPr codeName="Sheet3">
    <tabColor rgb="FFFFFF00"/>
    <outlinePr summaryBelow="1" summaryRight="1"/>
    <pageSetUpPr/>
  </sheetPr>
  <dimension ref="A1:L200"/>
  <sheetViews>
    <sheetView zoomScaleNormal="100" workbookViewId="0">
      <pane ySplit="2" topLeftCell="A3" activePane="bottomLeft" state="frozen"/>
      <selection pane="bottomLeft" activeCell="F51" sqref="F51"/>
      <selection activeCell="E476" sqref="E476"/>
    </sheetView>
  </sheetViews>
  <sheetFormatPr baseColWidth="8" defaultRowHeight="13.15"/>
  <cols>
    <col width="45.42578125" customWidth="1" min="1" max="1"/>
    <col width="9.7109375" bestFit="1" customWidth="1" min="2" max="2"/>
    <col width="9.5703125" bestFit="1" customWidth="1" min="3" max="3"/>
    <col width="17" customWidth="1" min="4" max="4"/>
    <col width="14.85546875" bestFit="1" customWidth="1" min="5" max="5"/>
    <col width="31.85546875" bestFit="1" customWidth="1" min="6" max="6"/>
    <col width="13.28515625" bestFit="1" customWidth="1" min="7" max="7"/>
    <col width="13.28515625" customWidth="1" min="8" max="10"/>
    <col width="39.7109375" bestFit="1" customWidth="1" min="11" max="11"/>
    <col width="9.7109375" bestFit="1" customWidth="1" min="12" max="12"/>
  </cols>
  <sheetData>
    <row r="1">
      <c r="B1" s="124" t="inlineStr">
        <is>
          <t>Type VLS C-Face Replacement Parts</t>
        </is>
      </c>
      <c r="H1" s="124" t="n"/>
      <c r="I1" s="124" t="n"/>
      <c r="J1" s="124" t="n"/>
      <c r="K1" s="124" t="n"/>
      <c r="L1" s="124" t="n"/>
    </row>
    <row r="2">
      <c r="A2" s="7" t="inlineStr">
        <is>
          <t>Assy Description</t>
        </is>
      </c>
      <c r="B2" s="7" t="inlineStr">
        <is>
          <t>Shaft</t>
        </is>
      </c>
      <c r="C2" s="7" t="inlineStr">
        <is>
          <t>Pump Dia</t>
        </is>
      </c>
      <c r="D2" s="7" t="inlineStr">
        <is>
          <t>Motor Dia</t>
        </is>
      </c>
      <c r="E2" s="7" t="inlineStr">
        <is>
          <t>Motor Frame</t>
        </is>
      </c>
      <c r="F2" s="7" t="inlineStr">
        <is>
          <t>O-Ring</t>
        </is>
      </c>
      <c r="G2" s="7" t="inlineStr">
        <is>
          <t>Bushing</t>
        </is>
      </c>
      <c r="H2" s="7" t="inlineStr">
        <is>
          <t>Coupling Kit</t>
        </is>
      </c>
      <c r="J2" s="7" t="n"/>
      <c r="K2" s="7" t="n"/>
      <c r="L2" s="7" t="n"/>
    </row>
    <row r="3">
      <c r="A3" t="inlineStr">
        <is>
          <t>VLS,1270,X3,182/184TC</t>
        </is>
      </c>
      <c r="B3" t="n">
        <v>98183501</v>
      </c>
      <c r="C3" t="n">
        <v>1.125</v>
      </c>
      <c r="D3" s="6" t="n">
        <v>1.125</v>
      </c>
      <c r="E3" s="6" t="inlineStr">
        <is>
          <t>182TC 184TC</t>
        </is>
      </c>
      <c r="F3" t="n">
        <v>91869106</v>
      </c>
      <c r="G3" t="n">
        <v>91844356</v>
      </c>
      <c r="H3" t="n">
        <v>98456268</v>
      </c>
    </row>
    <row r="4">
      <c r="A4" t="inlineStr">
        <is>
          <t>VLS,1570,X3,182/184TC</t>
        </is>
      </c>
      <c r="B4" t="n">
        <v>98183501</v>
      </c>
      <c r="C4" t="n">
        <v>1.125</v>
      </c>
      <c r="D4" s="6" t="n">
        <v>1.125</v>
      </c>
      <c r="E4" s="6" t="inlineStr">
        <is>
          <t>182TC 184TC</t>
        </is>
      </c>
      <c r="F4" t="n">
        <v>91869106</v>
      </c>
      <c r="G4" t="n">
        <v>91844356</v>
      </c>
      <c r="H4" t="n">
        <v>98456268</v>
      </c>
    </row>
    <row r="5">
      <c r="A5" t="inlineStr">
        <is>
          <t>VLS,2070,X3,182/184TC</t>
        </is>
      </c>
      <c r="B5" t="n">
        <v>98183501</v>
      </c>
      <c r="C5" t="n">
        <v>1.125</v>
      </c>
      <c r="D5" s="6" t="n">
        <v>1.125</v>
      </c>
      <c r="E5" s="6" t="inlineStr">
        <is>
          <t>182TC 184TC</t>
        </is>
      </c>
      <c r="F5" t="n">
        <v>91869106</v>
      </c>
      <c r="G5" t="n">
        <v>91844356</v>
      </c>
      <c r="H5" t="n">
        <v>98456268</v>
      </c>
    </row>
    <row r="6">
      <c r="A6" t="inlineStr">
        <is>
          <t>VLS,2570,X3,182/184TC</t>
        </is>
      </c>
      <c r="B6" t="n">
        <v>98183501</v>
      </c>
      <c r="C6" t="n">
        <v>1.125</v>
      </c>
      <c r="D6" s="6" t="n">
        <v>1.125</v>
      </c>
      <c r="E6" s="6" t="inlineStr">
        <is>
          <t>182TC 184TC</t>
        </is>
      </c>
      <c r="F6" t="n">
        <v>91869106</v>
      </c>
      <c r="G6" t="n">
        <v>91844356</v>
      </c>
      <c r="H6" t="n">
        <v>98456268</v>
      </c>
    </row>
    <row r="7">
      <c r="A7" t="inlineStr">
        <is>
          <t>VLS,3070,X3,182/184TC</t>
        </is>
      </c>
      <c r="B7" t="n">
        <v>98183501</v>
      </c>
      <c r="C7" t="n">
        <v>1.125</v>
      </c>
      <c r="D7" s="6" t="n">
        <v>1.125</v>
      </c>
      <c r="E7" s="6" t="inlineStr">
        <is>
          <t>182TC 184TC</t>
        </is>
      </c>
      <c r="F7" t="n">
        <v>91869106</v>
      </c>
      <c r="G7" t="n">
        <v>91844356</v>
      </c>
      <c r="H7" t="n">
        <v>98456268</v>
      </c>
    </row>
    <row r="8">
      <c r="A8" t="inlineStr">
        <is>
          <t>VLS,4070,X3,182/184TC</t>
        </is>
      </c>
      <c r="B8" t="n">
        <v>98183501</v>
      </c>
      <c r="C8" t="n">
        <v>1.125</v>
      </c>
      <c r="D8" s="6" t="n">
        <v>1.125</v>
      </c>
      <c r="E8" s="6" t="inlineStr">
        <is>
          <t>182TC 184TC</t>
        </is>
      </c>
      <c r="F8" t="n">
        <v>91869106</v>
      </c>
      <c r="G8" t="n">
        <v>91844356</v>
      </c>
      <c r="H8" t="n">
        <v>98456268</v>
      </c>
    </row>
    <row r="9">
      <c r="A9" t="inlineStr">
        <is>
          <t>VLS,5070,X3,182/184TC</t>
        </is>
      </c>
      <c r="B9" t="n">
        <v>98183501</v>
      </c>
      <c r="C9" t="n">
        <v>1.125</v>
      </c>
      <c r="D9" s="6" t="n">
        <v>1.125</v>
      </c>
      <c r="E9" s="6" t="inlineStr">
        <is>
          <t>182TC 184TC</t>
        </is>
      </c>
      <c r="F9" t="n">
        <v>91869106</v>
      </c>
      <c r="G9" t="n">
        <v>91844356</v>
      </c>
      <c r="H9" t="n">
        <v>98456268</v>
      </c>
    </row>
    <row r="10">
      <c r="A10" t="inlineStr">
        <is>
          <t>VLS,2095,X3,182/184TC</t>
        </is>
      </c>
      <c r="B10" t="n">
        <v>98183501</v>
      </c>
      <c r="C10" t="n">
        <v>1.125</v>
      </c>
      <c r="D10" s="6" t="n">
        <v>1.125</v>
      </c>
      <c r="E10" s="6" t="inlineStr">
        <is>
          <t>182TC 184TC</t>
        </is>
      </c>
      <c r="F10" t="n">
        <v>91869106</v>
      </c>
      <c r="G10" t="n">
        <v>91844356</v>
      </c>
      <c r="H10" t="n">
        <v>98456268</v>
      </c>
    </row>
    <row r="11">
      <c r="A11" t="inlineStr">
        <is>
          <t>VLS,2595,X3,182/184TC</t>
        </is>
      </c>
      <c r="B11" t="n">
        <v>98183501</v>
      </c>
      <c r="C11" t="n">
        <v>1.125</v>
      </c>
      <c r="D11" s="6" t="n">
        <v>1.125</v>
      </c>
      <c r="E11" s="6" t="inlineStr">
        <is>
          <t>182TC 184TC</t>
        </is>
      </c>
      <c r="F11" t="n">
        <v>91869106</v>
      </c>
      <c r="G11" t="n">
        <v>91844356</v>
      </c>
      <c r="H11" t="n">
        <v>98456268</v>
      </c>
    </row>
    <row r="12">
      <c r="A12" t="inlineStr">
        <is>
          <t>VLS,3095,X3,182/184TC</t>
        </is>
      </c>
      <c r="B12" t="n">
        <v>98183501</v>
      </c>
      <c r="C12" t="n">
        <v>1.125</v>
      </c>
      <c r="D12" s="6" t="n">
        <v>1.125</v>
      </c>
      <c r="E12" s="6" t="inlineStr">
        <is>
          <t>182TC 184TC</t>
        </is>
      </c>
      <c r="F12" t="n">
        <v>91869106</v>
      </c>
      <c r="G12" t="n">
        <v>91844356</v>
      </c>
      <c r="H12" t="n">
        <v>98456268</v>
      </c>
    </row>
    <row r="13">
      <c r="A13" t="inlineStr">
        <is>
          <t>VLS,4095,X3,182/184TC</t>
        </is>
      </c>
      <c r="B13" t="n">
        <v>98183501</v>
      </c>
      <c r="C13" t="n">
        <v>1.125</v>
      </c>
      <c r="D13" s="6" t="n">
        <v>1.125</v>
      </c>
      <c r="E13" s="6" t="inlineStr">
        <is>
          <t>182TC 184TC</t>
        </is>
      </c>
      <c r="F13" t="n">
        <v>91869106</v>
      </c>
      <c r="G13" t="n">
        <v>91844356</v>
      </c>
      <c r="H13" t="n">
        <v>98456268</v>
      </c>
    </row>
    <row r="14">
      <c r="A14" t="inlineStr">
        <is>
          <t>VLS,2512,X3,182/184TC</t>
        </is>
      </c>
      <c r="B14" t="n">
        <v>98366610</v>
      </c>
      <c r="C14" t="n">
        <v>1.125</v>
      </c>
      <c r="D14" s="6" t="n">
        <v>1.125</v>
      </c>
      <c r="E14" s="6" t="inlineStr">
        <is>
          <t>182TC 184TC</t>
        </is>
      </c>
      <c r="F14" t="n">
        <v>91869106</v>
      </c>
      <c r="G14" t="n">
        <v>91844356</v>
      </c>
      <c r="H14" t="n">
        <v>98456268</v>
      </c>
    </row>
    <row r="15">
      <c r="A15" t="inlineStr">
        <is>
          <t>VLS,3012,X3,182/184TC</t>
        </is>
      </c>
      <c r="B15" t="n">
        <v>98366610</v>
      </c>
      <c r="C15" t="n">
        <v>1.125</v>
      </c>
      <c r="D15" s="6" t="n">
        <v>1.125</v>
      </c>
      <c r="E15" s="6" t="inlineStr">
        <is>
          <t>182TC 184TC</t>
        </is>
      </c>
      <c r="F15" t="n">
        <v>91869106</v>
      </c>
      <c r="G15" t="n">
        <v>91844356</v>
      </c>
      <c r="H15" t="n">
        <v>98456268</v>
      </c>
    </row>
    <row r="16">
      <c r="A16" t="inlineStr">
        <is>
          <t>VLS,4012,X3,182/184TC</t>
        </is>
      </c>
      <c r="B16" t="n">
        <v>98366610</v>
      </c>
      <c r="C16" t="n">
        <v>1.125</v>
      </c>
      <c r="D16" s="6" t="n">
        <v>1.125</v>
      </c>
      <c r="E16" s="6" t="inlineStr">
        <is>
          <t>182TC 184TC</t>
        </is>
      </c>
      <c r="F16" t="n">
        <v>91869106</v>
      </c>
      <c r="G16" t="n">
        <v>91844356</v>
      </c>
      <c r="H16" t="n">
        <v>98456268</v>
      </c>
    </row>
    <row r="17">
      <c r="A17" t="inlineStr">
        <is>
          <t>VLS,4012,XA,182/184TC</t>
        </is>
      </c>
      <c r="B17" t="n">
        <v>98366622</v>
      </c>
      <c r="C17" t="n">
        <v>1.125</v>
      </c>
      <c r="D17" s="6" t="n">
        <v>1.125</v>
      </c>
      <c r="E17" s="6" t="inlineStr">
        <is>
          <t>182TC 184TC</t>
        </is>
      </c>
      <c r="F17" t="n">
        <v>91869106</v>
      </c>
      <c r="G17" t="n">
        <v>91844355</v>
      </c>
      <c r="H17" t="n">
        <v>98456268</v>
      </c>
    </row>
    <row r="18">
      <c r="A18" t="inlineStr">
        <is>
          <t>VLS,5012,XA,182/184TC</t>
        </is>
      </c>
      <c r="B18" t="n">
        <v>98366622</v>
      </c>
      <c r="C18" t="n">
        <v>1.125</v>
      </c>
      <c r="D18" s="6" t="n">
        <v>1.125</v>
      </c>
      <c r="E18" s="6" t="inlineStr">
        <is>
          <t>182TC 184TC</t>
        </is>
      </c>
      <c r="F18" t="n">
        <v>91869106</v>
      </c>
      <c r="G18" t="n">
        <v>91844355</v>
      </c>
      <c r="H18" t="n">
        <v>98456268</v>
      </c>
    </row>
    <row r="19">
      <c r="A19" t="inlineStr">
        <is>
          <t>VLS,6012,XA,182/184TC</t>
        </is>
      </c>
      <c r="B19" t="n">
        <v>98366622</v>
      </c>
      <c r="C19" t="n">
        <v>1.125</v>
      </c>
      <c r="D19" s="6" t="n">
        <v>1.125</v>
      </c>
      <c r="E19" s="6" t="inlineStr">
        <is>
          <t>182TC 184TC</t>
        </is>
      </c>
      <c r="F19" t="n">
        <v>91869106</v>
      </c>
      <c r="G19" t="n">
        <v>91844355</v>
      </c>
      <c r="H19" t="n">
        <v>98456268</v>
      </c>
    </row>
    <row r="20">
      <c r="A20" t="inlineStr">
        <is>
          <t>VLS,1270,X3,213/215TC</t>
        </is>
      </c>
      <c r="B20" t="n">
        <v>98132103</v>
      </c>
      <c r="C20" t="n">
        <v>1.125</v>
      </c>
      <c r="D20" s="6" t="n">
        <v>1.375</v>
      </c>
      <c r="E20" s="6" t="inlineStr">
        <is>
          <t>213TC 215TC</t>
        </is>
      </c>
      <c r="F20" t="n">
        <v>91869106</v>
      </c>
      <c r="G20" t="n">
        <v>91844356</v>
      </c>
      <c r="H20" t="n">
        <v>98456285</v>
      </c>
    </row>
    <row r="21">
      <c r="A21" t="inlineStr">
        <is>
          <t>VLS,1570,X3,213/215TC</t>
        </is>
      </c>
      <c r="B21" t="n">
        <v>98132103</v>
      </c>
      <c r="C21" t="n">
        <v>1.125</v>
      </c>
      <c r="D21" s="6" t="n">
        <v>1.375</v>
      </c>
      <c r="E21" s="6" t="inlineStr">
        <is>
          <t>213TC 215TC</t>
        </is>
      </c>
      <c r="F21" t="n">
        <v>91869106</v>
      </c>
      <c r="G21" t="n">
        <v>91844356</v>
      </c>
      <c r="H21" t="n">
        <v>98456285</v>
      </c>
    </row>
    <row r="22">
      <c r="A22" t="inlineStr">
        <is>
          <t>VLS,2070,X3,213/215TC</t>
        </is>
      </c>
      <c r="B22" t="n">
        <v>98132103</v>
      </c>
      <c r="C22" t="n">
        <v>1.125</v>
      </c>
      <c r="D22" s="6" t="n">
        <v>1.375</v>
      </c>
      <c r="E22" s="6" t="inlineStr">
        <is>
          <t>213TC 215TC</t>
        </is>
      </c>
      <c r="F22" t="n">
        <v>91869106</v>
      </c>
      <c r="G22" t="n">
        <v>91844356</v>
      </c>
      <c r="H22" t="n">
        <v>98456285</v>
      </c>
    </row>
    <row r="23">
      <c r="A23" t="inlineStr">
        <is>
          <t>VLS,2570,X3,213/215TC</t>
        </is>
      </c>
      <c r="B23" t="n">
        <v>98132103</v>
      </c>
      <c r="C23" t="n">
        <v>1.125</v>
      </c>
      <c r="D23" s="6" t="n">
        <v>1.375</v>
      </c>
      <c r="E23" s="6" t="inlineStr">
        <is>
          <t>213TC 215TC</t>
        </is>
      </c>
      <c r="F23" t="n">
        <v>91869106</v>
      </c>
      <c r="G23" t="n">
        <v>91844356</v>
      </c>
      <c r="H23" t="n">
        <v>98456285</v>
      </c>
    </row>
    <row r="24">
      <c r="A24" t="inlineStr">
        <is>
          <t>VLS,3070,X3,213/215TC</t>
        </is>
      </c>
      <c r="B24" t="n">
        <v>98132103</v>
      </c>
      <c r="C24" t="n">
        <v>1.125</v>
      </c>
      <c r="D24" s="6" t="n">
        <v>1.375</v>
      </c>
      <c r="E24" s="6" t="inlineStr">
        <is>
          <t>213TC 215TC</t>
        </is>
      </c>
      <c r="F24" t="n">
        <v>91869106</v>
      </c>
      <c r="G24" t="n">
        <v>91844356</v>
      </c>
      <c r="H24" t="n">
        <v>98456285</v>
      </c>
    </row>
    <row r="25">
      <c r="A25" t="inlineStr">
        <is>
          <t>VLS,4070,X3,213/215TC</t>
        </is>
      </c>
      <c r="B25" t="n">
        <v>98132103</v>
      </c>
      <c r="C25" t="n">
        <v>1.125</v>
      </c>
      <c r="D25" s="6" t="n">
        <v>1.375</v>
      </c>
      <c r="E25" s="6" t="inlineStr">
        <is>
          <t>213TC 215TC</t>
        </is>
      </c>
      <c r="F25" t="n">
        <v>91869106</v>
      </c>
      <c r="G25" t="n">
        <v>91844356</v>
      </c>
      <c r="H25" t="n">
        <v>98456285</v>
      </c>
    </row>
    <row r="26">
      <c r="A26" t="inlineStr">
        <is>
          <t>VLS,5070,X3,213/215TC</t>
        </is>
      </c>
      <c r="B26" t="n">
        <v>98132103</v>
      </c>
      <c r="C26" t="n">
        <v>1.125</v>
      </c>
      <c r="D26" s="6" t="n">
        <v>1.375</v>
      </c>
      <c r="E26" s="6" t="inlineStr">
        <is>
          <t>213TC 215TC</t>
        </is>
      </c>
      <c r="F26" t="n">
        <v>91869106</v>
      </c>
      <c r="G26" t="n">
        <v>91844356</v>
      </c>
      <c r="H26" t="n">
        <v>98456285</v>
      </c>
    </row>
    <row r="27">
      <c r="A27" t="inlineStr">
        <is>
          <t>VLS,2095,X3,213/215TC</t>
        </is>
      </c>
      <c r="B27" t="n">
        <v>98132103</v>
      </c>
      <c r="C27" t="n">
        <v>1.125</v>
      </c>
      <c r="D27" s="6" t="n">
        <v>1.375</v>
      </c>
      <c r="E27" s="6" t="inlineStr">
        <is>
          <t>213TC 215TC</t>
        </is>
      </c>
      <c r="F27" t="n">
        <v>91869106</v>
      </c>
      <c r="G27" t="n">
        <v>91844356</v>
      </c>
      <c r="H27" t="n">
        <v>98456285</v>
      </c>
    </row>
    <row r="28">
      <c r="A28" t="inlineStr">
        <is>
          <t>VLS,2595,X3,213/215TC</t>
        </is>
      </c>
      <c r="B28" t="n">
        <v>98132103</v>
      </c>
      <c r="C28" t="n">
        <v>1.125</v>
      </c>
      <c r="D28" s="6" t="n">
        <v>1.375</v>
      </c>
      <c r="E28" s="6" t="inlineStr">
        <is>
          <t>213TC 215TC</t>
        </is>
      </c>
      <c r="F28" t="n">
        <v>91869106</v>
      </c>
      <c r="G28" t="n">
        <v>91844356</v>
      </c>
      <c r="H28" t="n">
        <v>98456285</v>
      </c>
    </row>
    <row r="29">
      <c r="A29" t="inlineStr">
        <is>
          <t>VLS,3095,X3,213/215TC</t>
        </is>
      </c>
      <c r="B29" t="n">
        <v>98132103</v>
      </c>
      <c r="C29" t="n">
        <v>1.125</v>
      </c>
      <c r="D29" s="6" t="n">
        <v>1.375</v>
      </c>
      <c r="E29" s="6" t="inlineStr">
        <is>
          <t>213TC 215TC</t>
        </is>
      </c>
      <c r="F29" t="n">
        <v>91869106</v>
      </c>
      <c r="G29" t="n">
        <v>91844356</v>
      </c>
      <c r="H29" t="n">
        <v>98456285</v>
      </c>
    </row>
    <row r="30">
      <c r="A30" t="inlineStr">
        <is>
          <t>VLS,4095,X3,213/215TC</t>
        </is>
      </c>
      <c r="B30" t="n">
        <v>98132103</v>
      </c>
      <c r="C30" t="n">
        <v>1.125</v>
      </c>
      <c r="D30" s="6" t="n">
        <v>1.375</v>
      </c>
      <c r="E30" s="6" t="inlineStr">
        <is>
          <t>213TC 215TC</t>
        </is>
      </c>
      <c r="F30" t="n">
        <v>91869106</v>
      </c>
      <c r="G30" t="n">
        <v>91844356</v>
      </c>
      <c r="H30" t="n">
        <v>98456285</v>
      </c>
    </row>
    <row r="31">
      <c r="A31" t="inlineStr">
        <is>
          <t>VLS,5095,X3,213/215TC</t>
        </is>
      </c>
      <c r="B31" t="n">
        <v>98132103</v>
      </c>
      <c r="C31" t="n">
        <v>1.125</v>
      </c>
      <c r="D31" s="6" t="n">
        <v>1.375</v>
      </c>
      <c r="E31" s="6" t="inlineStr">
        <is>
          <t>213TC 215TC</t>
        </is>
      </c>
      <c r="F31" t="n">
        <v>91869106</v>
      </c>
      <c r="G31" t="n">
        <v>91844356</v>
      </c>
      <c r="H31" t="n">
        <v>98456285</v>
      </c>
    </row>
    <row r="32">
      <c r="A32" t="inlineStr">
        <is>
          <t>VLS,6095,X3,213/215TC</t>
        </is>
      </c>
      <c r="B32" t="n">
        <v>98132103</v>
      </c>
      <c r="C32" t="n">
        <v>1.125</v>
      </c>
      <c r="D32" s="6" t="n">
        <v>1.375</v>
      </c>
      <c r="E32" s="6" t="inlineStr">
        <is>
          <t>213TC 215TC</t>
        </is>
      </c>
      <c r="F32" t="n">
        <v>91869106</v>
      </c>
      <c r="G32" t="n">
        <v>91844356</v>
      </c>
      <c r="H32" t="n">
        <v>98456285</v>
      </c>
    </row>
    <row r="33">
      <c r="A33" t="inlineStr">
        <is>
          <t>VLS,8012,XA,213/215TC</t>
        </is>
      </c>
      <c r="B33" t="n">
        <v>98150633</v>
      </c>
      <c r="C33" t="n">
        <v>1.125</v>
      </c>
      <c r="D33" s="6" t="n">
        <v>1.375</v>
      </c>
      <c r="E33" s="6" t="inlineStr">
        <is>
          <t>213TC 215TC</t>
        </is>
      </c>
      <c r="F33" t="n">
        <v>91869106</v>
      </c>
      <c r="G33" t="n">
        <v>91844355</v>
      </c>
      <c r="H33" t="n">
        <v>98456285</v>
      </c>
    </row>
    <row r="34">
      <c r="A34" t="inlineStr">
        <is>
          <t>VLS,4015,XA,213/215TC</t>
        </is>
      </c>
      <c r="B34" t="n">
        <v>98150634</v>
      </c>
      <c r="C34" t="n">
        <v>1.125</v>
      </c>
      <c r="D34" s="6" t="n">
        <v>1.375</v>
      </c>
      <c r="E34" s="6" t="inlineStr">
        <is>
          <t>213TC 215TC</t>
        </is>
      </c>
      <c r="F34" t="n">
        <v>91869106</v>
      </c>
      <c r="G34" t="n">
        <v>91844355</v>
      </c>
      <c r="H34" t="n">
        <v>98456285</v>
      </c>
    </row>
    <row r="35">
      <c r="A35" t="inlineStr">
        <is>
          <t>VLS,8095,XA,213/215TC</t>
        </is>
      </c>
      <c r="B35" t="n">
        <v>98150635</v>
      </c>
      <c r="C35" t="n">
        <v>1.125</v>
      </c>
      <c r="D35" s="6" t="n">
        <v>1.375</v>
      </c>
      <c r="E35" s="6" t="inlineStr">
        <is>
          <t>213TC 215TC</t>
        </is>
      </c>
      <c r="F35" t="n">
        <v>91869106</v>
      </c>
      <c r="G35" t="n">
        <v>91844355</v>
      </c>
      <c r="H35" t="n">
        <v>98456285</v>
      </c>
    </row>
    <row r="36">
      <c r="A36" t="inlineStr">
        <is>
          <t>VLS,2595,X4,213/215TC</t>
        </is>
      </c>
      <c r="B36" t="n">
        <v>98183103</v>
      </c>
      <c r="C36" t="n">
        <v>1.125</v>
      </c>
      <c r="D36" s="6" t="n">
        <v>1.375</v>
      </c>
      <c r="E36" s="6" t="inlineStr">
        <is>
          <t>213TC 215TC</t>
        </is>
      </c>
      <c r="F36" t="n">
        <v>91869106</v>
      </c>
      <c r="G36" t="n">
        <v>91844355</v>
      </c>
      <c r="H36" t="n">
        <v>98456285</v>
      </c>
    </row>
    <row r="37">
      <c r="A37" t="inlineStr">
        <is>
          <t>VLS,3095,X4,213/215TC</t>
        </is>
      </c>
      <c r="B37" t="n">
        <v>98183103</v>
      </c>
      <c r="C37" t="n">
        <v>1.125</v>
      </c>
      <c r="D37" s="6" t="n">
        <v>1.375</v>
      </c>
      <c r="E37" s="6" t="inlineStr">
        <is>
          <t>213TC 215TC</t>
        </is>
      </c>
      <c r="F37" t="n">
        <v>91869106</v>
      </c>
      <c r="G37" t="n">
        <v>91844355</v>
      </c>
      <c r="H37" t="n">
        <v>98456285</v>
      </c>
    </row>
    <row r="38">
      <c r="A38" t="inlineStr">
        <is>
          <t>VLS,4095,X4,213/215TC</t>
        </is>
      </c>
      <c r="B38" t="n">
        <v>98183103</v>
      </c>
      <c r="C38" t="n">
        <v>1.125</v>
      </c>
      <c r="D38" s="6" t="n">
        <v>1.375</v>
      </c>
      <c r="E38" s="6" t="inlineStr">
        <is>
          <t>213TC 215TC</t>
        </is>
      </c>
      <c r="F38" t="n">
        <v>91869106</v>
      </c>
      <c r="G38" t="n">
        <v>91844355</v>
      </c>
      <c r="H38" t="n">
        <v>98456285</v>
      </c>
    </row>
    <row r="39">
      <c r="A39" t="inlineStr">
        <is>
          <t>VLS,5095,X4,213/215TC</t>
        </is>
      </c>
      <c r="B39" t="n">
        <v>98183103</v>
      </c>
      <c r="C39" t="n">
        <v>1.125</v>
      </c>
      <c r="D39" s="6" t="n">
        <v>1.375</v>
      </c>
      <c r="E39" s="6" t="inlineStr">
        <is>
          <t>213TC 215TC</t>
        </is>
      </c>
      <c r="F39" t="n">
        <v>91869106</v>
      </c>
      <c r="G39" t="n">
        <v>91844355</v>
      </c>
      <c r="H39" t="n">
        <v>98456285</v>
      </c>
    </row>
    <row r="40">
      <c r="A40" t="inlineStr">
        <is>
          <t>VLS,6095,X4,213/215TC</t>
        </is>
      </c>
      <c r="B40" t="n">
        <v>98183103</v>
      </c>
      <c r="C40" t="n">
        <v>1.125</v>
      </c>
      <c r="D40" s="6" t="n">
        <v>1.375</v>
      </c>
      <c r="E40" s="6" t="inlineStr">
        <is>
          <t>213TC 215TC</t>
        </is>
      </c>
      <c r="F40" t="n">
        <v>91869106</v>
      </c>
      <c r="G40" t="n">
        <v>91844355</v>
      </c>
      <c r="H40" t="n">
        <v>98456285</v>
      </c>
    </row>
    <row r="41">
      <c r="A41" t="inlineStr">
        <is>
          <t>VLS,2512,X3,213/215TC</t>
        </is>
      </c>
      <c r="B41" t="n">
        <v>98183502</v>
      </c>
      <c r="C41" t="n">
        <v>1.125</v>
      </c>
      <c r="D41" s="6" t="n">
        <v>1.375</v>
      </c>
      <c r="E41" s="6" t="inlineStr">
        <is>
          <t>213TC 215TC</t>
        </is>
      </c>
      <c r="F41" t="n">
        <v>91869106</v>
      </c>
      <c r="G41" t="n">
        <v>91844356</v>
      </c>
      <c r="H41" t="n">
        <v>98456285</v>
      </c>
    </row>
    <row r="42">
      <c r="A42" t="inlineStr">
        <is>
          <t>VLS,3012,X3,213/215TC</t>
        </is>
      </c>
      <c r="B42" t="n">
        <v>98183502</v>
      </c>
      <c r="C42" t="n">
        <v>1.125</v>
      </c>
      <c r="D42" s="6" t="n">
        <v>1.375</v>
      </c>
      <c r="E42" s="6" t="inlineStr">
        <is>
          <t>213TC 215TC</t>
        </is>
      </c>
      <c r="F42" t="n">
        <v>91869106</v>
      </c>
      <c r="G42" t="n">
        <v>91844356</v>
      </c>
      <c r="H42" t="n">
        <v>98456285</v>
      </c>
    </row>
    <row r="43">
      <c r="A43" t="inlineStr">
        <is>
          <t>VLS,4012,X3,213/215TC</t>
        </is>
      </c>
      <c r="B43" t="n">
        <v>98183502</v>
      </c>
      <c r="C43" t="n">
        <v>1.125</v>
      </c>
      <c r="D43" s="6" t="n">
        <v>1.375</v>
      </c>
      <c r="E43" s="6" t="inlineStr">
        <is>
          <t>213TC 215TC</t>
        </is>
      </c>
      <c r="F43" t="n">
        <v>91869106</v>
      </c>
      <c r="G43" t="n">
        <v>91844356</v>
      </c>
      <c r="H43" t="n">
        <v>98456285</v>
      </c>
    </row>
    <row r="44">
      <c r="A44" t="inlineStr">
        <is>
          <t>VLS,3012,XA,213/215TC</t>
        </is>
      </c>
      <c r="B44" t="n">
        <v>98366625</v>
      </c>
      <c r="C44" t="n">
        <v>1.125</v>
      </c>
      <c r="D44" s="6" t="n">
        <v>1.375</v>
      </c>
      <c r="E44" s="6" t="inlineStr">
        <is>
          <t>213TC 215TC</t>
        </is>
      </c>
      <c r="F44" t="n">
        <v>91869106</v>
      </c>
      <c r="G44" t="n">
        <v>91844355</v>
      </c>
      <c r="H44" t="n">
        <v>98456285</v>
      </c>
    </row>
    <row r="45">
      <c r="A45" t="inlineStr">
        <is>
          <t>VLS,4012,XA,213/215TC</t>
        </is>
      </c>
      <c r="B45" t="n">
        <v>98366625</v>
      </c>
      <c r="C45" t="n">
        <v>1.125</v>
      </c>
      <c r="D45" s="6" t="n">
        <v>1.375</v>
      </c>
      <c r="E45" s="6" t="inlineStr">
        <is>
          <t>213TC 215TC</t>
        </is>
      </c>
      <c r="F45" t="n">
        <v>91869106</v>
      </c>
      <c r="G45" t="n">
        <v>91844355</v>
      </c>
      <c r="H45" t="n">
        <v>98456285</v>
      </c>
    </row>
    <row r="46">
      <c r="A46" t="inlineStr">
        <is>
          <t>VLS,5012,XA,213/215TC</t>
        </is>
      </c>
      <c r="B46" t="n">
        <v>98366625</v>
      </c>
      <c r="C46" t="n">
        <v>1.125</v>
      </c>
      <c r="D46" s="6" t="n">
        <v>1.375</v>
      </c>
      <c r="E46" s="6" t="inlineStr">
        <is>
          <t>213TC 215TC</t>
        </is>
      </c>
      <c r="F46" t="n">
        <v>91869106</v>
      </c>
      <c r="G46" t="n">
        <v>91844355</v>
      </c>
      <c r="H46" t="n">
        <v>98456285</v>
      </c>
    </row>
    <row r="47">
      <c r="A47" t="inlineStr">
        <is>
          <t>VLS,6012,XA,213/215TC</t>
        </is>
      </c>
      <c r="B47" t="n">
        <v>98366625</v>
      </c>
      <c r="C47" t="n">
        <v>1.125</v>
      </c>
      <c r="D47" s="6" t="n">
        <v>1.375</v>
      </c>
      <c r="E47" s="6" t="inlineStr">
        <is>
          <t>213TC 215TC</t>
        </is>
      </c>
      <c r="F47" t="n">
        <v>91869106</v>
      </c>
      <c r="G47" t="n">
        <v>91844355</v>
      </c>
      <c r="H47" t="n">
        <v>98456285</v>
      </c>
    </row>
    <row r="48">
      <c r="A48" t="inlineStr">
        <is>
          <t>VLS,8012,X5,213/215TC</t>
        </is>
      </c>
      <c r="B48" t="n">
        <v>98411611</v>
      </c>
      <c r="C48" t="n">
        <v>1.125</v>
      </c>
      <c r="D48" s="6" t="n">
        <v>1.375</v>
      </c>
      <c r="E48" s="6" t="inlineStr">
        <is>
          <t>213TC 215TC</t>
        </is>
      </c>
      <c r="F48" t="n">
        <v>91869106</v>
      </c>
      <c r="G48" t="n">
        <v>91844353</v>
      </c>
      <c r="H48" t="n">
        <v>98456285</v>
      </c>
    </row>
    <row r="49">
      <c r="A49" t="inlineStr">
        <is>
          <t>VLS,2512,X3,254/256TC</t>
        </is>
      </c>
      <c r="B49" t="n">
        <v>98132103</v>
      </c>
      <c r="C49" t="n">
        <v>1.125</v>
      </c>
      <c r="D49" s="6" t="n">
        <v>1.625</v>
      </c>
      <c r="E49" s="6" t="inlineStr">
        <is>
          <t>254TC 256TC</t>
        </is>
      </c>
      <c r="F49" t="n">
        <v>91869106</v>
      </c>
      <c r="G49" t="n">
        <v>91844356</v>
      </c>
      <c r="H49" t="n">
        <v>98456288</v>
      </c>
    </row>
    <row r="50">
      <c r="A50" t="inlineStr">
        <is>
          <t>VLS,3012,X3,254/256TC</t>
        </is>
      </c>
      <c r="B50" t="n">
        <v>98132103</v>
      </c>
      <c r="C50" t="n">
        <v>1.125</v>
      </c>
      <c r="D50" s="6" t="n">
        <v>1.625</v>
      </c>
      <c r="E50" s="6" t="inlineStr">
        <is>
          <t>254TC 256TC</t>
        </is>
      </c>
      <c r="F50" t="n">
        <v>91869106</v>
      </c>
      <c r="G50" t="n">
        <v>91844356</v>
      </c>
      <c r="H50" t="n">
        <v>98456288</v>
      </c>
    </row>
    <row r="51">
      <c r="A51" t="inlineStr">
        <is>
          <t>VLS,4012,X3,254/256TC</t>
        </is>
      </c>
      <c r="B51" t="n">
        <v>98132103</v>
      </c>
      <c r="C51" t="n">
        <v>1.125</v>
      </c>
      <c r="D51" s="6" t="n">
        <v>1.625</v>
      </c>
      <c r="E51" s="6" t="inlineStr">
        <is>
          <t>254TC 256TC</t>
        </is>
      </c>
      <c r="F51" t="n">
        <v>91869106</v>
      </c>
      <c r="G51" t="n">
        <v>91844356</v>
      </c>
      <c r="H51" t="n">
        <v>98456288</v>
      </c>
    </row>
    <row r="52">
      <c r="A52" t="inlineStr">
        <is>
          <t>VLS,4095,XA,284/286TSC</t>
        </is>
      </c>
      <c r="B52" t="n">
        <v>98150633</v>
      </c>
      <c r="C52" t="n">
        <v>1.125</v>
      </c>
      <c r="D52" s="6" t="n">
        <v>1.625</v>
      </c>
      <c r="E52" s="6" t="inlineStr">
        <is>
          <t>254TC 256TC</t>
        </is>
      </c>
      <c r="F52" t="n">
        <v>91869106</v>
      </c>
      <c r="G52" t="n">
        <v>91844355</v>
      </c>
      <c r="H52" t="n">
        <v>98456288</v>
      </c>
    </row>
    <row r="53">
      <c r="A53" t="inlineStr">
        <is>
          <t>VLS,5095,XA,284/286TSC</t>
        </is>
      </c>
      <c r="B53" t="n">
        <v>98150633</v>
      </c>
      <c r="C53" t="n">
        <v>1.125</v>
      </c>
      <c r="D53" s="6" t="n">
        <v>1.625</v>
      </c>
      <c r="E53" s="6" t="inlineStr">
        <is>
          <t>254TC 256TC</t>
        </is>
      </c>
      <c r="F53" t="n">
        <v>91869106</v>
      </c>
      <c r="G53" t="n">
        <v>91844355</v>
      </c>
      <c r="H53" t="n">
        <v>98456288</v>
      </c>
    </row>
    <row r="54">
      <c r="A54" t="inlineStr">
        <is>
          <t>VLS,3012,XA,254/256TC</t>
        </is>
      </c>
      <c r="B54" t="n">
        <v>98150635</v>
      </c>
      <c r="C54" t="n">
        <v>1.125</v>
      </c>
      <c r="D54" s="6" t="n">
        <v>1.625</v>
      </c>
      <c r="E54" s="6" t="inlineStr">
        <is>
          <t>254TC 256TC</t>
        </is>
      </c>
      <c r="F54" t="n">
        <v>91869106</v>
      </c>
      <c r="G54" t="n">
        <v>91844355</v>
      </c>
      <c r="H54" t="n">
        <v>98456288</v>
      </c>
    </row>
    <row r="55">
      <c r="A55" t="inlineStr">
        <is>
          <t>VLS,4012,XA,254/256TC</t>
        </is>
      </c>
      <c r="B55" t="n">
        <v>98150635</v>
      </c>
      <c r="C55" t="n">
        <v>1.125</v>
      </c>
      <c r="D55" s="6" t="n">
        <v>1.625</v>
      </c>
      <c r="E55" s="6" t="inlineStr">
        <is>
          <t>254TC 256TC</t>
        </is>
      </c>
      <c r="F55" t="n">
        <v>91869106</v>
      </c>
      <c r="G55" t="n">
        <v>91844355</v>
      </c>
      <c r="H55" t="n">
        <v>98456288</v>
      </c>
    </row>
    <row r="56">
      <c r="A56" t="inlineStr">
        <is>
          <t>VLS,5012,XA,254/256TC</t>
        </is>
      </c>
      <c r="B56" t="n">
        <v>98150635</v>
      </c>
      <c r="C56" t="n">
        <v>1.125</v>
      </c>
      <c r="D56" s="6" t="n">
        <v>1.625</v>
      </c>
      <c r="E56" s="6" t="inlineStr">
        <is>
          <t>254TC 256TC</t>
        </is>
      </c>
      <c r="F56" t="n">
        <v>91869106</v>
      </c>
      <c r="G56" t="n">
        <v>91844355</v>
      </c>
      <c r="H56" t="n">
        <v>98456288</v>
      </c>
    </row>
    <row r="57">
      <c r="A57" t="inlineStr">
        <is>
          <t>VLS,6012,XA,254/256TC</t>
        </is>
      </c>
      <c r="B57" t="n">
        <v>98150635</v>
      </c>
      <c r="C57" t="n">
        <v>1.125</v>
      </c>
      <c r="D57" s="6" t="n">
        <v>1.625</v>
      </c>
      <c r="E57" s="6" t="inlineStr">
        <is>
          <t>254TC 256TC</t>
        </is>
      </c>
      <c r="F57" t="n">
        <v>91869106</v>
      </c>
      <c r="G57" t="n">
        <v>91844355</v>
      </c>
      <c r="H57" t="n">
        <v>98456288</v>
      </c>
    </row>
    <row r="58">
      <c r="A58" t="inlineStr">
        <is>
          <t>VLS,8012,XA,254/256TC</t>
        </is>
      </c>
      <c r="B58" t="n">
        <v>98150635</v>
      </c>
      <c r="C58" t="n">
        <v>1.125</v>
      </c>
      <c r="D58" s="6" t="n">
        <v>1.625</v>
      </c>
      <c r="E58" s="6" t="inlineStr">
        <is>
          <t>254TC 256TC</t>
        </is>
      </c>
      <c r="F58" t="n">
        <v>91869106</v>
      </c>
      <c r="G58" t="n">
        <v>91844355</v>
      </c>
      <c r="H58" t="n">
        <v>98456288</v>
      </c>
    </row>
    <row r="59">
      <c r="A59" t="inlineStr">
        <is>
          <t>VLS,4015,XA,254/256TC</t>
        </is>
      </c>
      <c r="B59" t="n">
        <v>98150635</v>
      </c>
      <c r="C59" t="n">
        <v>1.125</v>
      </c>
      <c r="D59" s="6" t="n">
        <v>1.625</v>
      </c>
      <c r="E59" s="6" t="inlineStr">
        <is>
          <t>254TC 256TC</t>
        </is>
      </c>
      <c r="F59" t="n">
        <v>91869106</v>
      </c>
      <c r="G59" t="n">
        <v>91844355</v>
      </c>
      <c r="H59" t="n">
        <v>98456288</v>
      </c>
    </row>
    <row r="60">
      <c r="A60" t="inlineStr">
        <is>
          <t>VLS,2570,X4,254/256TC</t>
        </is>
      </c>
      <c r="B60" t="n">
        <v>98183103</v>
      </c>
      <c r="C60" t="n">
        <v>1.125</v>
      </c>
      <c r="D60" s="6" t="n">
        <v>1.625</v>
      </c>
      <c r="E60" s="6" t="inlineStr">
        <is>
          <t>254TC 256TC</t>
        </is>
      </c>
      <c r="F60" t="n">
        <v>91869106</v>
      </c>
      <c r="G60" t="n">
        <v>91844355</v>
      </c>
      <c r="H60" t="n">
        <v>98456288</v>
      </c>
    </row>
    <row r="61">
      <c r="A61" t="inlineStr">
        <is>
          <t>VLS,3070,X4,254/256TC</t>
        </is>
      </c>
      <c r="B61" t="n">
        <v>98183103</v>
      </c>
      <c r="C61" t="n">
        <v>1.125</v>
      </c>
      <c r="D61" s="6" t="n">
        <v>1.625</v>
      </c>
      <c r="E61" s="6" t="inlineStr">
        <is>
          <t>254TC 256TC</t>
        </is>
      </c>
      <c r="F61" t="n">
        <v>91869106</v>
      </c>
      <c r="G61" t="n">
        <v>91844355</v>
      </c>
      <c r="H61" t="n">
        <v>98456288</v>
      </c>
    </row>
    <row r="62">
      <c r="A62" t="inlineStr">
        <is>
          <t>VLS,4070,X4,254/256TC</t>
        </is>
      </c>
      <c r="B62" t="n">
        <v>98183103</v>
      </c>
      <c r="C62" t="n">
        <v>1.125</v>
      </c>
      <c r="D62" s="6" t="n">
        <v>1.625</v>
      </c>
      <c r="E62" s="6" t="inlineStr">
        <is>
          <t>254TC 256TC</t>
        </is>
      </c>
      <c r="F62" t="n">
        <v>91869106</v>
      </c>
      <c r="G62" t="n">
        <v>91844355</v>
      </c>
      <c r="H62" t="n">
        <v>98456288</v>
      </c>
    </row>
    <row r="63">
      <c r="A63" t="inlineStr">
        <is>
          <t>VLS,2595,X4,254/256TC</t>
        </is>
      </c>
      <c r="B63" t="n">
        <v>98183103</v>
      </c>
      <c r="C63" t="n">
        <v>1.125</v>
      </c>
      <c r="D63" s="6" t="n">
        <v>1.625</v>
      </c>
      <c r="E63" s="6" t="inlineStr">
        <is>
          <t>254TC 256TC</t>
        </is>
      </c>
      <c r="F63" t="n">
        <v>91869106</v>
      </c>
      <c r="G63" t="n">
        <v>91844355</v>
      </c>
      <c r="H63" t="n">
        <v>98456288</v>
      </c>
    </row>
    <row r="64">
      <c r="A64" t="inlineStr">
        <is>
          <t>VLS,3095,X4,254/256TC</t>
        </is>
      </c>
      <c r="B64" t="n">
        <v>98183103</v>
      </c>
      <c r="C64" t="n">
        <v>1.125</v>
      </c>
      <c r="D64" s="6" t="n">
        <v>1.625</v>
      </c>
      <c r="E64" s="6" t="inlineStr">
        <is>
          <t>254TC 256TC</t>
        </is>
      </c>
      <c r="F64" t="n">
        <v>91869106</v>
      </c>
      <c r="G64" t="n">
        <v>91844355</v>
      </c>
      <c r="H64" t="n">
        <v>98456288</v>
      </c>
    </row>
    <row r="65">
      <c r="A65" t="inlineStr">
        <is>
          <t>VLS,4095,X4,254/256TC</t>
        </is>
      </c>
      <c r="B65" t="n">
        <v>98183103</v>
      </c>
      <c r="C65" t="n">
        <v>1.125</v>
      </c>
      <c r="D65" s="6" t="n">
        <v>1.625</v>
      </c>
      <c r="E65" s="6" t="inlineStr">
        <is>
          <t>254TC 256TC</t>
        </is>
      </c>
      <c r="F65" t="n">
        <v>91869106</v>
      </c>
      <c r="G65" t="n">
        <v>91844355</v>
      </c>
      <c r="H65" t="n">
        <v>98456288</v>
      </c>
    </row>
    <row r="66">
      <c r="A66" t="inlineStr">
        <is>
          <t>VLS,5095,X4,254/256TC</t>
        </is>
      </c>
      <c r="B66" t="n">
        <v>98183103</v>
      </c>
      <c r="C66" t="n">
        <v>1.125</v>
      </c>
      <c r="D66" s="6" t="n">
        <v>1.625</v>
      </c>
      <c r="E66" s="6" t="inlineStr">
        <is>
          <t>254TC 256TC</t>
        </is>
      </c>
      <c r="F66" t="n">
        <v>91869106</v>
      </c>
      <c r="G66" t="n">
        <v>91844355</v>
      </c>
      <c r="H66" t="n">
        <v>98456288</v>
      </c>
    </row>
    <row r="67">
      <c r="A67" t="inlineStr">
        <is>
          <t>VLS,6095,X4,254/256TC</t>
        </is>
      </c>
      <c r="B67" t="n">
        <v>98183103</v>
      </c>
      <c r="C67" t="n">
        <v>1.125</v>
      </c>
      <c r="D67" s="6" t="n">
        <v>1.625</v>
      </c>
      <c r="E67" s="6" t="inlineStr">
        <is>
          <t>254TC 256TC</t>
        </is>
      </c>
      <c r="F67" t="n">
        <v>91869106</v>
      </c>
      <c r="G67" t="n">
        <v>91844355</v>
      </c>
      <c r="H67" t="n">
        <v>98456288</v>
      </c>
    </row>
    <row r="68">
      <c r="A68" t="inlineStr">
        <is>
          <t>VLS,6095,X4,284/286TSC</t>
        </is>
      </c>
      <c r="B68" t="n">
        <v>98183103</v>
      </c>
      <c r="C68" t="n">
        <v>1.125</v>
      </c>
      <c r="D68" s="6" t="n">
        <v>1.625</v>
      </c>
      <c r="E68" s="6" t="inlineStr">
        <is>
          <t>254TC 256TC</t>
        </is>
      </c>
      <c r="F68" t="n">
        <v>91869106</v>
      </c>
      <c r="G68" t="n">
        <v>91844355</v>
      </c>
      <c r="H68" t="n">
        <v>98456288</v>
      </c>
    </row>
    <row r="69">
      <c r="A69" t="inlineStr">
        <is>
          <t>VLS,1270,X3,254/256TC</t>
        </is>
      </c>
      <c r="B69" t="n">
        <v>98183503</v>
      </c>
      <c r="C69" t="n">
        <v>1.125</v>
      </c>
      <c r="D69" s="6" t="n">
        <v>1.625</v>
      </c>
      <c r="E69" s="6" t="inlineStr">
        <is>
          <t>254TC 256TC</t>
        </is>
      </c>
      <c r="F69" t="n">
        <v>91869106</v>
      </c>
      <c r="G69" t="n">
        <v>91844356</v>
      </c>
      <c r="H69" t="n">
        <v>98456288</v>
      </c>
    </row>
    <row r="70">
      <c r="A70" t="inlineStr">
        <is>
          <t>VLS,1570,X3,254/256TC</t>
        </is>
      </c>
      <c r="B70" t="n">
        <v>98183503</v>
      </c>
      <c r="C70" t="n">
        <v>1.125</v>
      </c>
      <c r="D70" s="6" t="n">
        <v>1.625</v>
      </c>
      <c r="E70" s="6" t="inlineStr">
        <is>
          <t>254TC 256TC</t>
        </is>
      </c>
      <c r="F70" t="n">
        <v>91869106</v>
      </c>
      <c r="G70" t="n">
        <v>91844356</v>
      </c>
      <c r="H70" t="n">
        <v>98456288</v>
      </c>
    </row>
    <row r="71">
      <c r="A71" t="inlineStr">
        <is>
          <t>VLS,2070,X3,254/256TC</t>
        </is>
      </c>
      <c r="B71" t="n">
        <v>98183503</v>
      </c>
      <c r="C71" t="n">
        <v>1.125</v>
      </c>
      <c r="D71" s="6" t="n">
        <v>1.625</v>
      </c>
      <c r="E71" s="6" t="inlineStr">
        <is>
          <t>254TC 256TC</t>
        </is>
      </c>
      <c r="F71" t="n">
        <v>91869106</v>
      </c>
      <c r="G71" t="n">
        <v>91844356</v>
      </c>
      <c r="H71" t="n">
        <v>98456288</v>
      </c>
    </row>
    <row r="72">
      <c r="A72" t="inlineStr">
        <is>
          <t>VLS,2570,X3,254/256TC</t>
        </is>
      </c>
      <c r="B72" t="n">
        <v>98183503</v>
      </c>
      <c r="C72" t="n">
        <v>1.125</v>
      </c>
      <c r="D72" s="6" t="n">
        <v>1.625</v>
      </c>
      <c r="E72" s="6" t="inlineStr">
        <is>
          <t>254TC 256TC</t>
        </is>
      </c>
      <c r="F72" t="n">
        <v>91869106</v>
      </c>
      <c r="G72" t="n">
        <v>91844356</v>
      </c>
      <c r="H72" t="n">
        <v>98456288</v>
      </c>
    </row>
    <row r="73">
      <c r="A73" t="inlineStr">
        <is>
          <t>VLS,3070,X3,254/256TC</t>
        </is>
      </c>
      <c r="B73" t="n">
        <v>98183503</v>
      </c>
      <c r="C73" t="n">
        <v>1.125</v>
      </c>
      <c r="D73" s="6" t="n">
        <v>1.625</v>
      </c>
      <c r="E73" s="6" t="inlineStr">
        <is>
          <t>254TC 256TC</t>
        </is>
      </c>
      <c r="F73" t="n">
        <v>91869106</v>
      </c>
      <c r="G73" t="n">
        <v>91844356</v>
      </c>
      <c r="H73" t="n">
        <v>98456288</v>
      </c>
    </row>
    <row r="74">
      <c r="A74" t="inlineStr">
        <is>
          <t>VLS,4070,X3,254/256TC</t>
        </is>
      </c>
      <c r="B74" t="n">
        <v>98183503</v>
      </c>
      <c r="C74" t="n">
        <v>1.125</v>
      </c>
      <c r="D74" s="6" t="n">
        <v>1.625</v>
      </c>
      <c r="E74" s="6" t="inlineStr">
        <is>
          <t>254TC 256TC</t>
        </is>
      </c>
      <c r="F74" t="n">
        <v>91869106</v>
      </c>
      <c r="G74" t="n">
        <v>91844356</v>
      </c>
      <c r="H74" t="n">
        <v>98456288</v>
      </c>
    </row>
    <row r="75">
      <c r="A75" t="inlineStr">
        <is>
          <t>VLS,5070,X3,254/256TC</t>
        </is>
      </c>
      <c r="B75" t="n">
        <v>98183503</v>
      </c>
      <c r="C75" t="n">
        <v>1.125</v>
      </c>
      <c r="D75" s="6" t="n">
        <v>1.625</v>
      </c>
      <c r="E75" s="6" t="inlineStr">
        <is>
          <t>254TC 256TC</t>
        </is>
      </c>
      <c r="F75" t="n">
        <v>91869106</v>
      </c>
      <c r="G75" t="n">
        <v>91844356</v>
      </c>
      <c r="H75" t="n">
        <v>98456288</v>
      </c>
    </row>
    <row r="76">
      <c r="A76" t="inlineStr">
        <is>
          <t>VLS,2095,X3,254/256TC</t>
        </is>
      </c>
      <c r="B76" t="n">
        <v>98183503</v>
      </c>
      <c r="C76" t="n">
        <v>1.125</v>
      </c>
      <c r="D76" s="6" t="n">
        <v>1.625</v>
      </c>
      <c r="E76" s="6" t="inlineStr">
        <is>
          <t>254TC 256TC</t>
        </is>
      </c>
      <c r="F76" t="n">
        <v>91869106</v>
      </c>
      <c r="G76" t="n">
        <v>91844356</v>
      </c>
      <c r="H76" t="n">
        <v>98456288</v>
      </c>
    </row>
    <row r="77">
      <c r="A77" t="inlineStr">
        <is>
          <t>VLS,2595,X3,254/256TC</t>
        </is>
      </c>
      <c r="B77" t="n">
        <v>98183503</v>
      </c>
      <c r="C77" t="n">
        <v>1.125</v>
      </c>
      <c r="D77" s="6" t="n">
        <v>1.625</v>
      </c>
      <c r="E77" s="6" t="inlineStr">
        <is>
          <t>254TC 256TC</t>
        </is>
      </c>
      <c r="F77" t="n">
        <v>91869106</v>
      </c>
      <c r="G77" t="n">
        <v>91844356</v>
      </c>
      <c r="H77" t="n">
        <v>98456288</v>
      </c>
    </row>
    <row r="78">
      <c r="A78" t="inlineStr">
        <is>
          <t>VLS,3095,X3,254/256TC</t>
        </is>
      </c>
      <c r="B78" t="n">
        <v>98183503</v>
      </c>
      <c r="C78" t="n">
        <v>1.125</v>
      </c>
      <c r="D78" s="6" t="n">
        <v>1.625</v>
      </c>
      <c r="E78" s="6" t="inlineStr">
        <is>
          <t>254TC 256TC</t>
        </is>
      </c>
      <c r="F78" t="n">
        <v>91869106</v>
      </c>
      <c r="G78" t="n">
        <v>91844356</v>
      </c>
      <c r="H78" t="n">
        <v>98456288</v>
      </c>
    </row>
    <row r="79">
      <c r="A79" t="inlineStr">
        <is>
          <t>VLS,4095,X3,254/256TC</t>
        </is>
      </c>
      <c r="B79" t="n">
        <v>98183503</v>
      </c>
      <c r="C79" t="n">
        <v>1.125</v>
      </c>
      <c r="D79" s="6" t="n">
        <v>1.625</v>
      </c>
      <c r="E79" s="6" t="inlineStr">
        <is>
          <t>254TC 256TC</t>
        </is>
      </c>
      <c r="F79" t="n">
        <v>91869106</v>
      </c>
      <c r="G79" t="n">
        <v>91844356</v>
      </c>
      <c r="H79" t="n">
        <v>98456288</v>
      </c>
    </row>
    <row r="80">
      <c r="A80" t="inlineStr">
        <is>
          <t>VLS,5095,X3,254/256TC</t>
        </is>
      </c>
      <c r="B80" t="n">
        <v>98183503</v>
      </c>
      <c r="C80" t="n">
        <v>1.125</v>
      </c>
      <c r="D80" s="6" t="n">
        <v>1.625</v>
      </c>
      <c r="E80" s="6" t="inlineStr">
        <is>
          <t>254TC 256TC</t>
        </is>
      </c>
      <c r="F80" t="n">
        <v>91869106</v>
      </c>
      <c r="G80" t="n">
        <v>91844356</v>
      </c>
      <c r="H80" t="n">
        <v>98456288</v>
      </c>
    </row>
    <row r="81">
      <c r="A81" t="inlineStr">
        <is>
          <t>VLS,6095,X3,254/256TC</t>
        </is>
      </c>
      <c r="B81" t="n">
        <v>98183503</v>
      </c>
      <c r="C81" t="n">
        <v>1.125</v>
      </c>
      <c r="D81" s="6" t="n">
        <v>1.625</v>
      </c>
      <c r="E81" s="6" t="inlineStr">
        <is>
          <t>254TC 256TC</t>
        </is>
      </c>
      <c r="F81" t="n">
        <v>91869106</v>
      </c>
      <c r="G81" t="n">
        <v>91844356</v>
      </c>
      <c r="H81" t="n">
        <v>98456288</v>
      </c>
    </row>
    <row r="82">
      <c r="A82" t="inlineStr">
        <is>
          <t>VLS,2095,X4,284/286TSC</t>
        </is>
      </c>
      <c r="B82" t="n">
        <v>98183504</v>
      </c>
      <c r="C82" t="n">
        <v>1.125</v>
      </c>
      <c r="D82" s="6" t="n">
        <v>1.625</v>
      </c>
      <c r="E82" s="6" t="inlineStr">
        <is>
          <t>254TC 256TC</t>
        </is>
      </c>
      <c r="F82" t="n">
        <v>91869106</v>
      </c>
      <c r="G82" t="n">
        <v>91844355</v>
      </c>
      <c r="H82" t="n">
        <v>98456288</v>
      </c>
    </row>
    <row r="83">
      <c r="A83" t="inlineStr">
        <is>
          <t>VLS,2595,X4,284/286TSC</t>
        </is>
      </c>
      <c r="B83" t="n">
        <v>98183504</v>
      </c>
      <c r="C83" t="n">
        <v>1.125</v>
      </c>
      <c r="D83" s="6" t="n">
        <v>1.625</v>
      </c>
      <c r="E83" s="6" t="inlineStr">
        <is>
          <t>254TC 256TC</t>
        </is>
      </c>
      <c r="F83" t="n">
        <v>91869106</v>
      </c>
      <c r="G83" t="n">
        <v>91844355</v>
      </c>
      <c r="H83" t="n">
        <v>98456288</v>
      </c>
    </row>
    <row r="84">
      <c r="A84" t="inlineStr">
        <is>
          <t>VLS,3095,X4,284/286TSC</t>
        </is>
      </c>
      <c r="B84" t="n">
        <v>98183504</v>
      </c>
      <c r="C84" t="n">
        <v>1.125</v>
      </c>
      <c r="D84" s="6" t="n">
        <v>1.625</v>
      </c>
      <c r="E84" s="6" t="inlineStr">
        <is>
          <t>254TC 256TC</t>
        </is>
      </c>
      <c r="F84" t="n">
        <v>91869106</v>
      </c>
      <c r="G84" t="n">
        <v>91844355</v>
      </c>
      <c r="H84" t="n">
        <v>98456288</v>
      </c>
    </row>
    <row r="85">
      <c r="A85" t="inlineStr">
        <is>
          <t>VLS,4095,X4,284/286TSC</t>
        </is>
      </c>
      <c r="B85" t="n">
        <v>98183504</v>
      </c>
      <c r="C85" t="n">
        <v>1.125</v>
      </c>
      <c r="D85" s="6" t="n">
        <v>1.625</v>
      </c>
      <c r="E85" s="6" t="inlineStr">
        <is>
          <t>254TC 256TC</t>
        </is>
      </c>
      <c r="F85" t="n">
        <v>91869106</v>
      </c>
      <c r="G85" t="n">
        <v>91844355</v>
      </c>
      <c r="H85" t="n">
        <v>98456288</v>
      </c>
    </row>
    <row r="86">
      <c r="A86" t="inlineStr">
        <is>
          <t>VLS,5095,X4,284/286TSC</t>
        </is>
      </c>
      <c r="B86" t="n">
        <v>98183504</v>
      </c>
      <c r="C86" t="n">
        <v>1.125</v>
      </c>
      <c r="D86" s="6" t="n">
        <v>1.625</v>
      </c>
      <c r="E86" s="6" t="inlineStr">
        <is>
          <t>254TC 256TC</t>
        </is>
      </c>
      <c r="F86" t="n">
        <v>91869106</v>
      </c>
      <c r="G86" t="n">
        <v>91844355</v>
      </c>
      <c r="H86" t="n">
        <v>98456288</v>
      </c>
    </row>
    <row r="87">
      <c r="A87" t="inlineStr">
        <is>
          <t>VLS,8012,X5,254/256TC</t>
        </is>
      </c>
      <c r="B87" t="n">
        <v>98411611</v>
      </c>
      <c r="C87" t="n">
        <v>1.125</v>
      </c>
      <c r="D87" s="6" t="n">
        <v>1.625</v>
      </c>
      <c r="E87" s="6" t="inlineStr">
        <is>
          <t>254TC 256TC</t>
        </is>
      </c>
      <c r="F87" t="n">
        <v>91869106</v>
      </c>
      <c r="G87" t="n">
        <v>91844353</v>
      </c>
      <c r="H87" t="n">
        <v>98456288</v>
      </c>
    </row>
    <row r="88">
      <c r="A88" t="inlineStr">
        <is>
          <t>VLS,1012,X5,254/256TC</t>
        </is>
      </c>
      <c r="B88" t="n">
        <v>98411611</v>
      </c>
      <c r="C88" t="n">
        <v>1.125</v>
      </c>
      <c r="D88" s="6" t="n">
        <v>1.625</v>
      </c>
      <c r="E88" s="6" t="inlineStr">
        <is>
          <t>254TC 256TC</t>
        </is>
      </c>
      <c r="F88" t="n">
        <v>91869106</v>
      </c>
      <c r="G88" t="n">
        <v>91844353</v>
      </c>
      <c r="H88" t="n">
        <v>98456288</v>
      </c>
    </row>
    <row r="89">
      <c r="A89" t="inlineStr">
        <is>
          <t>VLS,5095,XA,254/256TC</t>
        </is>
      </c>
      <c r="B89" t="n">
        <v>98425578</v>
      </c>
      <c r="C89" t="n">
        <v>1.125</v>
      </c>
      <c r="D89" s="6" t="n">
        <v>1.625</v>
      </c>
      <c r="E89" s="6" t="inlineStr">
        <is>
          <t>254TC 256TC</t>
        </is>
      </c>
      <c r="F89" t="n">
        <v>91869106</v>
      </c>
      <c r="G89" t="n">
        <v>91844355</v>
      </c>
      <c r="H89" t="n">
        <v>98456288</v>
      </c>
    </row>
    <row r="90">
      <c r="A90" t="inlineStr">
        <is>
          <t>VLS,8095,XA,254/256TC</t>
        </is>
      </c>
      <c r="B90" t="n">
        <v>98425578</v>
      </c>
      <c r="C90" t="n">
        <v>1.125</v>
      </c>
      <c r="D90" s="6" t="n">
        <v>1.625</v>
      </c>
      <c r="E90" s="6" t="inlineStr">
        <is>
          <t>254TC 256TC</t>
        </is>
      </c>
      <c r="F90" t="n">
        <v>91869106</v>
      </c>
      <c r="G90" t="n">
        <v>91844355</v>
      </c>
      <c r="H90" t="n">
        <v>98456288</v>
      </c>
    </row>
    <row r="91">
      <c r="A91" t="inlineStr">
        <is>
          <t>VLS,5070,XA,254/256TC</t>
        </is>
      </c>
      <c r="B91" t="n">
        <v>98455186</v>
      </c>
      <c r="C91" t="n">
        <v>1.125</v>
      </c>
      <c r="D91" s="6" t="n">
        <v>1.625</v>
      </c>
      <c r="E91" s="6" t="inlineStr">
        <is>
          <t>254TC 256TC</t>
        </is>
      </c>
      <c r="F91" t="n">
        <v>91869106</v>
      </c>
      <c r="G91" t="n">
        <v>91844355</v>
      </c>
      <c r="H91" t="n">
        <v>98456288</v>
      </c>
    </row>
    <row r="92">
      <c r="A92" t="inlineStr">
        <is>
          <t>VLS,4015,XA,284/286TC</t>
        </is>
      </c>
      <c r="B92" t="n">
        <v>98150633</v>
      </c>
      <c r="C92" t="n">
        <v>1.125</v>
      </c>
      <c r="D92" s="6" t="n">
        <v>1.875</v>
      </c>
      <c r="E92" s="6" t="inlineStr">
        <is>
          <t>284TC 286TC</t>
        </is>
      </c>
      <c r="F92" t="n">
        <v>91869106</v>
      </c>
      <c r="G92" t="n">
        <v>91844355</v>
      </c>
      <c r="H92" t="n">
        <v>98456289</v>
      </c>
    </row>
    <row r="93">
      <c r="A93" t="inlineStr">
        <is>
          <t>VLS,8095,XA,284/286TC</t>
        </is>
      </c>
      <c r="B93" t="n">
        <v>98150635</v>
      </c>
      <c r="C93" t="n">
        <v>1.125</v>
      </c>
      <c r="D93" s="6" t="n">
        <v>1.875</v>
      </c>
      <c r="E93" s="6" t="inlineStr">
        <is>
          <t>284TC 286TC</t>
        </is>
      </c>
      <c r="F93" t="n">
        <v>91869106</v>
      </c>
      <c r="G93" t="n">
        <v>91844355</v>
      </c>
      <c r="H93" t="n">
        <v>98456289</v>
      </c>
    </row>
    <row r="94">
      <c r="A94" t="inlineStr">
        <is>
          <t>VLS,4012,XA,284/286TC</t>
        </is>
      </c>
      <c r="B94" t="n">
        <v>98150635</v>
      </c>
      <c r="C94" t="n">
        <v>1.125</v>
      </c>
      <c r="D94" s="6" t="n">
        <v>1.875</v>
      </c>
      <c r="E94" s="6" t="inlineStr">
        <is>
          <t>284TC 286TC</t>
        </is>
      </c>
      <c r="F94" t="n">
        <v>91869106</v>
      </c>
      <c r="G94" t="n">
        <v>91844355</v>
      </c>
      <c r="H94" t="n">
        <v>98456289</v>
      </c>
    </row>
    <row r="95">
      <c r="A95" t="inlineStr">
        <is>
          <t>VLS,5012,XA,284/286TC</t>
        </is>
      </c>
      <c r="B95" t="n">
        <v>98150635</v>
      </c>
      <c r="C95" t="n">
        <v>1.125</v>
      </c>
      <c r="D95" s="6" t="n">
        <v>1.875</v>
      </c>
      <c r="E95" s="6" t="inlineStr">
        <is>
          <t>284TC 286TC</t>
        </is>
      </c>
      <c r="F95" t="n">
        <v>91869106</v>
      </c>
      <c r="G95" t="n">
        <v>91844355</v>
      </c>
      <c r="H95" t="n">
        <v>98456289</v>
      </c>
    </row>
    <row r="96">
      <c r="A96" t="inlineStr">
        <is>
          <t>VLS,6012,XA,284/286TC</t>
        </is>
      </c>
      <c r="B96" t="n">
        <v>98150635</v>
      </c>
      <c r="C96" t="n">
        <v>1.125</v>
      </c>
      <c r="D96" s="6" t="n">
        <v>1.875</v>
      </c>
      <c r="E96" s="6" t="inlineStr">
        <is>
          <t>284TC 286TC</t>
        </is>
      </c>
      <c r="F96" t="n">
        <v>91869106</v>
      </c>
      <c r="G96" t="n">
        <v>91844355</v>
      </c>
      <c r="H96" t="n">
        <v>98456289</v>
      </c>
    </row>
    <row r="97">
      <c r="A97" t="inlineStr">
        <is>
          <t>VLS,8012,XA,284/286TC</t>
        </is>
      </c>
      <c r="B97" t="n">
        <v>98150635</v>
      </c>
      <c r="C97" t="n">
        <v>1.125</v>
      </c>
      <c r="D97" s="6" t="n">
        <v>1.875</v>
      </c>
      <c r="E97" s="6" t="inlineStr">
        <is>
          <t>284TC 286TC</t>
        </is>
      </c>
      <c r="F97" t="n">
        <v>91869106</v>
      </c>
      <c r="G97" t="n">
        <v>91844355</v>
      </c>
      <c r="H97" t="n">
        <v>98456289</v>
      </c>
    </row>
    <row r="98">
      <c r="A98" t="inlineStr">
        <is>
          <t>VLS,8012,X5,284/286TC</t>
        </is>
      </c>
      <c r="B98" t="n">
        <v>98411611</v>
      </c>
      <c r="C98" t="n">
        <v>1.125</v>
      </c>
      <c r="D98" s="6" t="n">
        <v>1.875</v>
      </c>
      <c r="E98" s="6" t="inlineStr">
        <is>
          <t>284TC 286TC</t>
        </is>
      </c>
      <c r="F98" t="n">
        <v>91869106</v>
      </c>
      <c r="G98" t="n">
        <v>91844353</v>
      </c>
      <c r="H98" t="n">
        <v>98456289</v>
      </c>
    </row>
    <row r="99">
      <c r="A99" t="inlineStr">
        <is>
          <t>VLS,1012,X5,284/286TC</t>
        </is>
      </c>
      <c r="B99" t="n">
        <v>98411611</v>
      </c>
      <c r="C99" t="n">
        <v>1.125</v>
      </c>
      <c r="D99" s="6" t="n">
        <v>1.875</v>
      </c>
      <c r="E99" s="6" t="inlineStr">
        <is>
          <t>284TC 286TC</t>
        </is>
      </c>
      <c r="F99" t="n">
        <v>91869106</v>
      </c>
      <c r="G99" t="n">
        <v>91844353</v>
      </c>
      <c r="H99" t="n">
        <v>98456289</v>
      </c>
    </row>
    <row r="100">
      <c r="A100" t="inlineStr">
        <is>
          <t>VLS,5015,X5,284/286TC</t>
        </is>
      </c>
      <c r="B100" t="n">
        <v>98411611</v>
      </c>
      <c r="C100" t="n">
        <v>1.125</v>
      </c>
      <c r="D100" s="6" t="n">
        <v>1.875</v>
      </c>
      <c r="E100" s="6" t="inlineStr">
        <is>
          <t>284TC 286TC</t>
        </is>
      </c>
      <c r="F100" t="n">
        <v>91869106</v>
      </c>
      <c r="G100" t="n">
        <v>91844353</v>
      </c>
      <c r="H100" t="n">
        <v>98456289</v>
      </c>
    </row>
    <row r="101">
      <c r="A101" t="inlineStr">
        <is>
          <t>VLS,6015,X5,284/286TC</t>
        </is>
      </c>
      <c r="B101" t="n">
        <v>98411611</v>
      </c>
      <c r="C101" t="n">
        <v>1.125</v>
      </c>
      <c r="D101" s="6" t="n">
        <v>1.875</v>
      </c>
      <c r="E101" s="6" t="inlineStr">
        <is>
          <t>284TC 286TC</t>
        </is>
      </c>
      <c r="F101" t="n">
        <v>91869106</v>
      </c>
      <c r="G101" t="n">
        <v>91844353</v>
      </c>
      <c r="H101" t="n">
        <v>98456289</v>
      </c>
    </row>
    <row r="102">
      <c r="A102" t="inlineStr">
        <is>
          <t>VLS,4070,X4,284/286TSC</t>
        </is>
      </c>
      <c r="B102" t="n">
        <v>98183505</v>
      </c>
      <c r="C102" t="n">
        <v>1.625</v>
      </c>
      <c r="D102" s="6" t="n">
        <v>1.625</v>
      </c>
      <c r="E102" s="6" t="inlineStr">
        <is>
          <t>284TSC 286TSC</t>
        </is>
      </c>
      <c r="F102" t="n">
        <v>91869106</v>
      </c>
      <c r="G102" t="n">
        <v>91844355</v>
      </c>
      <c r="H102" t="n">
        <v>98456874</v>
      </c>
    </row>
    <row r="103">
      <c r="A103" t="inlineStr">
        <is>
          <t>VLS,3070,X4,284/286TSC</t>
        </is>
      </c>
      <c r="B103" t="n">
        <v>98183505</v>
      </c>
      <c r="C103" t="n">
        <v>1.625</v>
      </c>
      <c r="D103" s="6" t="n">
        <v>1.625</v>
      </c>
      <c r="E103" s="6" t="inlineStr">
        <is>
          <t>284TSC 286TSC</t>
        </is>
      </c>
      <c r="F103" t="n">
        <v>91869106</v>
      </c>
      <c r="G103" t="n">
        <v>91844355</v>
      </c>
      <c r="H103" t="n">
        <v>98456874</v>
      </c>
    </row>
    <row r="104">
      <c r="A104" t="inlineStr">
        <is>
          <t>VLS,4070,X4,284/286TSC</t>
        </is>
      </c>
      <c r="B104" t="n">
        <v>98183505</v>
      </c>
      <c r="C104" t="n">
        <v>1.625</v>
      </c>
      <c r="D104" s="6" t="n">
        <v>1.625</v>
      </c>
      <c r="E104" s="6" t="inlineStr">
        <is>
          <t>284TSC 286TSC</t>
        </is>
      </c>
      <c r="F104" t="n">
        <v>91869106</v>
      </c>
      <c r="G104" t="n">
        <v>91844355</v>
      </c>
      <c r="H104" t="n">
        <v>98456874</v>
      </c>
    </row>
    <row r="105">
      <c r="A105" t="inlineStr">
        <is>
          <t>VLS,5070,X4,284/286TSC</t>
        </is>
      </c>
      <c r="B105" t="n">
        <v>98183505</v>
      </c>
      <c r="C105" t="n">
        <v>1.625</v>
      </c>
      <c r="D105" s="6" t="n">
        <v>1.625</v>
      </c>
      <c r="E105" s="6" t="inlineStr">
        <is>
          <t>284TSC 286TSC</t>
        </is>
      </c>
      <c r="F105" t="n">
        <v>91869106</v>
      </c>
      <c r="G105" t="n">
        <v>91844355</v>
      </c>
      <c r="H105" t="n">
        <v>98456874</v>
      </c>
    </row>
    <row r="106">
      <c r="A106" t="inlineStr">
        <is>
          <t>VLS,5070,XA,284/286TSC</t>
        </is>
      </c>
      <c r="B106" t="n">
        <v>98455190</v>
      </c>
      <c r="C106" t="n">
        <v>1.625</v>
      </c>
      <c r="D106" s="6" t="n">
        <v>1.625</v>
      </c>
      <c r="E106" s="6" t="inlineStr">
        <is>
          <t>284TSC 286TSC</t>
        </is>
      </c>
      <c r="F106" t="n">
        <v>91869106</v>
      </c>
      <c r="G106" t="n">
        <v>91844355</v>
      </c>
      <c r="H106" t="n">
        <v>98456874</v>
      </c>
    </row>
    <row r="107">
      <c r="A107" t="inlineStr">
        <is>
          <t>VLS,5070,XA,324/326TSC</t>
        </is>
      </c>
      <c r="B107" t="n">
        <v>98455190</v>
      </c>
      <c r="C107" t="n">
        <v>1.625</v>
      </c>
      <c r="D107" s="6" t="n">
        <v>1.625</v>
      </c>
      <c r="E107" t="inlineStr">
        <is>
          <t>324TSC 326TSC</t>
        </is>
      </c>
      <c r="F107" t="n">
        <v>91869106</v>
      </c>
      <c r="G107" t="n">
        <v>91844355</v>
      </c>
      <c r="H107" t="n">
        <v>98456874</v>
      </c>
    </row>
    <row r="108">
      <c r="A108" t="inlineStr">
        <is>
          <t>VLS,4070,X4,324/326TSC</t>
        </is>
      </c>
      <c r="B108" t="n">
        <v>98183505</v>
      </c>
      <c r="C108" t="n">
        <v>1.625</v>
      </c>
      <c r="D108" s="6" t="n">
        <v>1.875</v>
      </c>
      <c r="E108" t="inlineStr">
        <is>
          <t>324TSC 326TSC</t>
        </is>
      </c>
      <c r="F108" t="n">
        <v>91869106</v>
      </c>
      <c r="G108" t="n">
        <v>91844355</v>
      </c>
      <c r="H108" t="n">
        <v>98456875</v>
      </c>
    </row>
    <row r="109">
      <c r="A109" t="inlineStr">
        <is>
          <t>VLS,5070,X4,324/326TSC</t>
        </is>
      </c>
      <c r="B109" t="n">
        <v>98183505</v>
      </c>
      <c r="C109" t="n">
        <v>1.625</v>
      </c>
      <c r="D109" s="6" t="n">
        <v>1.875</v>
      </c>
      <c r="E109" t="inlineStr">
        <is>
          <t>324TSC 326TSC</t>
        </is>
      </c>
      <c r="F109" t="n">
        <v>91869106</v>
      </c>
      <c r="G109" t="n">
        <v>91844355</v>
      </c>
      <c r="H109" t="n">
        <v>98456875</v>
      </c>
    </row>
    <row r="110">
      <c r="A110" t="inlineStr">
        <is>
          <t>VLS,5070,X4,364/365TSC</t>
        </is>
      </c>
      <c r="B110" t="n">
        <v>98183505</v>
      </c>
      <c r="C110" t="n">
        <v>1.625</v>
      </c>
      <c r="D110" s="6" t="n">
        <v>1.875</v>
      </c>
      <c r="E110" t="inlineStr">
        <is>
          <t>324TSC 326TSC</t>
        </is>
      </c>
      <c r="F110" t="n">
        <v>91869106</v>
      </c>
      <c r="G110" t="n">
        <v>91844355</v>
      </c>
      <c r="H110" t="n">
        <v>98456875</v>
      </c>
    </row>
    <row r="111">
      <c r="A111" t="inlineStr">
        <is>
          <t>VLS,3070,X4,324/326TSC</t>
        </is>
      </c>
      <c r="B111" t="n">
        <v>98183505</v>
      </c>
      <c r="C111" t="n">
        <v>1.625</v>
      </c>
      <c r="D111" s="6" t="n">
        <v>1.875</v>
      </c>
      <c r="E111" t="inlineStr">
        <is>
          <t>324TSC 326TSC</t>
        </is>
      </c>
      <c r="F111" t="n">
        <v>91869106</v>
      </c>
      <c r="G111" t="n">
        <v>91844355</v>
      </c>
      <c r="H111" t="n">
        <v>98456875</v>
      </c>
    </row>
    <row r="112">
      <c r="A112" t="inlineStr">
        <is>
          <t>VLS,4070,X4,324/326TSC</t>
        </is>
      </c>
      <c r="B112" t="n">
        <v>98183505</v>
      </c>
      <c r="C112" t="n">
        <v>1.625</v>
      </c>
      <c r="D112" s="6" t="n">
        <v>1.875</v>
      </c>
      <c r="E112" t="inlineStr">
        <is>
          <t>324TSC 326TSC</t>
        </is>
      </c>
      <c r="F112" t="n">
        <v>91869106</v>
      </c>
      <c r="G112" t="n">
        <v>91844355</v>
      </c>
      <c r="H112" t="n">
        <v>98456875</v>
      </c>
    </row>
    <row r="113">
      <c r="A113" t="inlineStr">
        <is>
          <t>VLS,5070,X4,324/326TSC</t>
        </is>
      </c>
      <c r="B113" t="n">
        <v>98183505</v>
      </c>
      <c r="C113" t="n">
        <v>1.625</v>
      </c>
      <c r="D113" s="6" t="n">
        <v>1.875</v>
      </c>
      <c r="E113" t="inlineStr">
        <is>
          <t>324TSC 326TSC</t>
        </is>
      </c>
      <c r="F113" t="n">
        <v>91869106</v>
      </c>
      <c r="G113" t="n">
        <v>91844355</v>
      </c>
      <c r="H113" t="n">
        <v>98456875</v>
      </c>
      <c r="L113" s="6" t="n"/>
    </row>
    <row r="114">
      <c r="A114" t="inlineStr">
        <is>
          <t>VLS,3070,X4,364/365TSC</t>
        </is>
      </c>
      <c r="B114" t="n">
        <v>98183505</v>
      </c>
      <c r="C114" t="n">
        <v>1.625</v>
      </c>
      <c r="D114" s="6" t="n">
        <v>1.875</v>
      </c>
      <c r="E114" t="inlineStr">
        <is>
          <t>324TSC 326TSC</t>
        </is>
      </c>
      <c r="F114" t="n">
        <v>91869106</v>
      </c>
      <c r="G114" t="n">
        <v>91844355</v>
      </c>
      <c r="H114" t="n">
        <v>98456875</v>
      </c>
      <c r="L114" s="6" t="n"/>
    </row>
    <row r="115">
      <c r="A115" t="inlineStr">
        <is>
          <t>VLS,4070,X4,364/365TSC</t>
        </is>
      </c>
      <c r="B115" t="n">
        <v>98183505</v>
      </c>
      <c r="C115" t="n">
        <v>1.625</v>
      </c>
      <c r="D115" s="6" t="n">
        <v>1.875</v>
      </c>
      <c r="E115" t="inlineStr">
        <is>
          <t>324TSC 326TSC</t>
        </is>
      </c>
      <c r="F115" t="n">
        <v>91869106</v>
      </c>
      <c r="G115" t="n">
        <v>91844355</v>
      </c>
      <c r="H115" t="n">
        <v>98456875</v>
      </c>
      <c r="L115" s="6" t="n"/>
    </row>
    <row r="116">
      <c r="A116" t="inlineStr">
        <is>
          <t>VLS,5070,X4,364/365TSC</t>
        </is>
      </c>
      <c r="B116" t="n">
        <v>98183505</v>
      </c>
      <c r="C116" t="n">
        <v>1.625</v>
      </c>
      <c r="D116" s="6" t="n">
        <v>1.875</v>
      </c>
      <c r="E116" t="inlineStr">
        <is>
          <t>324TSC 326TSC</t>
        </is>
      </c>
      <c r="F116" t="n">
        <v>91869106</v>
      </c>
      <c r="G116" t="n">
        <v>91844355</v>
      </c>
      <c r="H116" t="n">
        <v>98456875</v>
      </c>
    </row>
    <row r="117">
      <c r="A117" t="inlineStr">
        <is>
          <t>VLS,2595,X4,324/326TSC</t>
        </is>
      </c>
      <c r="B117" t="n">
        <v>98183505</v>
      </c>
      <c r="C117" t="n">
        <v>1.625</v>
      </c>
      <c r="D117" s="6" t="n">
        <v>1.875</v>
      </c>
      <c r="E117" t="inlineStr">
        <is>
          <t>324TSC 326TSC</t>
        </is>
      </c>
      <c r="F117" t="n">
        <v>91869106</v>
      </c>
      <c r="G117" t="n">
        <v>91844355</v>
      </c>
      <c r="H117" t="n">
        <v>98456875</v>
      </c>
      <c r="L117" s="6" t="n"/>
    </row>
    <row r="118">
      <c r="A118" t="inlineStr">
        <is>
          <t>VLS,3095,X4,324/326TSC</t>
        </is>
      </c>
      <c r="B118" t="n">
        <v>98183505</v>
      </c>
      <c r="C118" t="n">
        <v>1.625</v>
      </c>
      <c r="D118" s="6" t="n">
        <v>1.875</v>
      </c>
      <c r="E118" t="inlineStr">
        <is>
          <t>324TSC 326TSC</t>
        </is>
      </c>
      <c r="F118" t="n">
        <v>91869106</v>
      </c>
      <c r="G118" t="n">
        <v>91844355</v>
      </c>
      <c r="H118" t="n">
        <v>98456875</v>
      </c>
      <c r="L118" s="6" t="n"/>
    </row>
    <row r="119">
      <c r="A119" t="inlineStr">
        <is>
          <t>VLS,4095,X4,324/326TSC</t>
        </is>
      </c>
      <c r="B119" t="n">
        <v>98183505</v>
      </c>
      <c r="C119" t="n">
        <v>1.625</v>
      </c>
      <c r="D119" s="6" t="n">
        <v>1.875</v>
      </c>
      <c r="E119" t="inlineStr">
        <is>
          <t>324TSC 326TSC</t>
        </is>
      </c>
      <c r="F119" t="n">
        <v>91869106</v>
      </c>
      <c r="G119" t="n">
        <v>91844355</v>
      </c>
      <c r="H119" t="n">
        <v>98456875</v>
      </c>
      <c r="L119" s="6" t="n"/>
    </row>
    <row r="120">
      <c r="A120" t="inlineStr">
        <is>
          <t>VLS,5095,X4,324/326TSC</t>
        </is>
      </c>
      <c r="B120" t="n">
        <v>98183505</v>
      </c>
      <c r="C120" t="n">
        <v>1.625</v>
      </c>
      <c r="D120" s="6" t="n">
        <v>1.875</v>
      </c>
      <c r="E120" t="inlineStr">
        <is>
          <t>324TSC 326TSC</t>
        </is>
      </c>
      <c r="F120" t="n">
        <v>91869106</v>
      </c>
      <c r="G120" t="n">
        <v>91844355</v>
      </c>
      <c r="H120" t="n">
        <v>98456875</v>
      </c>
      <c r="L120" s="6" t="n"/>
    </row>
    <row r="121">
      <c r="A121" t="inlineStr">
        <is>
          <t>VLS,3095,X4,364/365TSC</t>
        </is>
      </c>
      <c r="B121" t="n">
        <v>98183505</v>
      </c>
      <c r="C121" t="n">
        <v>1.625</v>
      </c>
      <c r="D121" s="6" t="n">
        <v>1.875</v>
      </c>
      <c r="E121" t="inlineStr">
        <is>
          <t>324TSC 326TSC</t>
        </is>
      </c>
      <c r="F121" t="n">
        <v>91869106</v>
      </c>
      <c r="G121" t="n">
        <v>91844355</v>
      </c>
      <c r="H121" t="n">
        <v>98456875</v>
      </c>
      <c r="L121" s="6" t="n"/>
    </row>
    <row r="122">
      <c r="A122" t="inlineStr">
        <is>
          <t>VLS,4095,X4,364/365TSC</t>
        </is>
      </c>
      <c r="B122" t="n">
        <v>98183505</v>
      </c>
      <c r="C122" t="n">
        <v>1.625</v>
      </c>
      <c r="D122" s="6" t="n">
        <v>1.875</v>
      </c>
      <c r="E122" t="inlineStr">
        <is>
          <t>324TSC 326TSC</t>
        </is>
      </c>
      <c r="F122" t="n">
        <v>91869106</v>
      </c>
      <c r="G122" t="n">
        <v>91844355</v>
      </c>
      <c r="H122" t="n">
        <v>98456875</v>
      </c>
      <c r="L122" s="6" t="n"/>
    </row>
    <row r="123">
      <c r="A123" t="inlineStr">
        <is>
          <t>VLS,5095,X4,364/365TSC</t>
        </is>
      </c>
      <c r="B123" t="n">
        <v>98183505</v>
      </c>
      <c r="C123" t="n">
        <v>1.625</v>
      </c>
      <c r="D123" s="6" t="n">
        <v>1.875</v>
      </c>
      <c r="E123" t="inlineStr">
        <is>
          <t>324TSC 326TSC</t>
        </is>
      </c>
      <c r="F123" t="n">
        <v>91869106</v>
      </c>
      <c r="G123" t="n">
        <v>91844355</v>
      </c>
      <c r="H123" t="n">
        <v>98456875</v>
      </c>
      <c r="L123" s="6" t="n"/>
    </row>
    <row r="124">
      <c r="A124" t="inlineStr">
        <is>
          <t>VLS,4095,XA,324/326TSC</t>
        </is>
      </c>
      <c r="B124" t="n">
        <v>98363590</v>
      </c>
      <c r="C124" t="n">
        <v>1.625</v>
      </c>
      <c r="D124" s="6" t="n">
        <v>1.875</v>
      </c>
      <c r="E124" t="inlineStr">
        <is>
          <t>324TSC 326TSC</t>
        </is>
      </c>
      <c r="F124" t="n">
        <v>91869106</v>
      </c>
      <c r="G124" t="n">
        <v>91844355</v>
      </c>
      <c r="H124" t="n">
        <v>98456875</v>
      </c>
      <c r="L124" s="6" t="n"/>
    </row>
    <row r="125">
      <c r="A125" t="inlineStr">
        <is>
          <t>VLS,5095,XA,324/326TSC</t>
        </is>
      </c>
      <c r="B125" t="n">
        <v>98363590</v>
      </c>
      <c r="C125" t="n">
        <v>1.625</v>
      </c>
      <c r="D125" s="6" t="n">
        <v>1.875</v>
      </c>
      <c r="E125" t="inlineStr">
        <is>
          <t>324TSC 326TSC</t>
        </is>
      </c>
      <c r="F125" t="n">
        <v>91869106</v>
      </c>
      <c r="G125" t="n">
        <v>91844355</v>
      </c>
      <c r="H125" t="n">
        <v>98456875</v>
      </c>
      <c r="L125" s="6" t="n"/>
    </row>
    <row r="126">
      <c r="A126" t="inlineStr">
        <is>
          <t>VLS,5095,XA,364/365TSC</t>
        </is>
      </c>
      <c r="B126" t="n">
        <v>98363590</v>
      </c>
      <c r="C126" t="n">
        <v>1.625</v>
      </c>
      <c r="D126" s="6" t="n">
        <v>1.875</v>
      </c>
      <c r="E126" t="inlineStr">
        <is>
          <t>364TSC 365TSC</t>
        </is>
      </c>
      <c r="F126" t="n">
        <v>91869106</v>
      </c>
      <c r="G126" t="n">
        <v>91844355</v>
      </c>
      <c r="H126" t="n">
        <v>98456875</v>
      </c>
      <c r="L126" s="6" t="n"/>
    </row>
    <row r="127">
      <c r="A127" t="inlineStr">
        <is>
          <t>VLS,4015,XA,324/326TC</t>
        </is>
      </c>
      <c r="B127" t="n">
        <v>98150636</v>
      </c>
      <c r="C127" t="n">
        <v>1.625</v>
      </c>
      <c r="D127" s="6" t="n">
        <v>2.125</v>
      </c>
      <c r="E127" s="6" t="inlineStr">
        <is>
          <t>324TC 326TC</t>
        </is>
      </c>
      <c r="F127" t="n">
        <v>91869106</v>
      </c>
      <c r="G127" t="n">
        <v>91844355</v>
      </c>
      <c r="H127" t="n">
        <v>98456301</v>
      </c>
      <c r="L127" s="6" t="n"/>
    </row>
    <row r="128">
      <c r="A128" t="inlineStr">
        <is>
          <t>VLS,4012,XA,324/326TC</t>
        </is>
      </c>
      <c r="B128" t="n">
        <v>98174051</v>
      </c>
      <c r="C128" t="n">
        <v>1.625</v>
      </c>
      <c r="D128" s="6" t="n">
        <v>2.125</v>
      </c>
      <c r="E128" s="6" t="inlineStr">
        <is>
          <t>324TC 326TC</t>
        </is>
      </c>
      <c r="F128" t="n">
        <v>91869106</v>
      </c>
      <c r="G128" t="n">
        <v>91844355</v>
      </c>
      <c r="H128" t="n">
        <v>98456301</v>
      </c>
      <c r="L128" s="6" t="n"/>
    </row>
    <row r="129">
      <c r="A129" t="inlineStr">
        <is>
          <t>VLS,5012,XA,324/326TC</t>
        </is>
      </c>
      <c r="B129" t="n">
        <v>98174051</v>
      </c>
      <c r="C129" t="n">
        <v>1.625</v>
      </c>
      <c r="D129" s="6" t="n">
        <v>2.125</v>
      </c>
      <c r="E129" s="6" t="inlineStr">
        <is>
          <t>324TC 326TC</t>
        </is>
      </c>
      <c r="F129" t="n">
        <v>91869106</v>
      </c>
      <c r="G129" t="n">
        <v>91844355</v>
      </c>
      <c r="H129" t="n">
        <v>98456301</v>
      </c>
      <c r="L129" s="6" t="n"/>
    </row>
    <row r="130">
      <c r="A130" t="inlineStr">
        <is>
          <t>VLS,6012,XA,324/326TC</t>
        </is>
      </c>
      <c r="B130" t="n">
        <v>98174051</v>
      </c>
      <c r="C130" t="n">
        <v>1.625</v>
      </c>
      <c r="D130" s="6" t="n">
        <v>2.125</v>
      </c>
      <c r="E130" s="6" t="inlineStr">
        <is>
          <t>324TC 326TC</t>
        </is>
      </c>
      <c r="F130" t="n">
        <v>91869106</v>
      </c>
      <c r="G130" t="n">
        <v>91844355</v>
      </c>
      <c r="H130" t="n">
        <v>98456301</v>
      </c>
      <c r="L130" s="6" t="n"/>
    </row>
    <row r="131">
      <c r="A131" t="inlineStr">
        <is>
          <t>VLS,6012,XA,364/365TC</t>
        </is>
      </c>
      <c r="B131" t="n">
        <v>98174051</v>
      </c>
      <c r="C131" t="n">
        <v>1.625</v>
      </c>
      <c r="D131" s="6" t="n">
        <v>2.125</v>
      </c>
      <c r="E131" s="6" t="inlineStr">
        <is>
          <t>324TC 326TC</t>
        </is>
      </c>
      <c r="F131" t="n">
        <v>91869106</v>
      </c>
      <c r="G131" t="n">
        <v>91844355</v>
      </c>
      <c r="H131" t="n">
        <v>98456301</v>
      </c>
      <c r="L131" s="6" t="n"/>
    </row>
    <row r="132">
      <c r="A132" t="inlineStr">
        <is>
          <t>VLS,8012,XA,324/326TC</t>
        </is>
      </c>
      <c r="B132" t="n">
        <v>98174051</v>
      </c>
      <c r="C132" t="n">
        <v>1.625</v>
      </c>
      <c r="D132" s="6" t="n">
        <v>2.125</v>
      </c>
      <c r="E132" s="6" t="inlineStr">
        <is>
          <t>324TC 326TC</t>
        </is>
      </c>
      <c r="F132" t="n">
        <v>91869106</v>
      </c>
      <c r="G132" t="n">
        <v>91844355</v>
      </c>
      <c r="H132" t="n">
        <v>98456301</v>
      </c>
      <c r="K132" s="7" t="n"/>
      <c r="L132" s="7" t="n"/>
    </row>
    <row r="133">
      <c r="A133" t="inlineStr">
        <is>
          <t>VLS,8012,XA,364/365TC</t>
        </is>
      </c>
      <c r="B133" t="n">
        <v>98174051</v>
      </c>
      <c r="C133" t="n">
        <v>1.625</v>
      </c>
      <c r="D133" s="6" t="n">
        <v>2.125</v>
      </c>
      <c r="E133" s="6" t="inlineStr">
        <is>
          <t>324TC 326TC</t>
        </is>
      </c>
      <c r="F133" t="n">
        <v>91869106</v>
      </c>
      <c r="G133" t="n">
        <v>91844355</v>
      </c>
      <c r="H133" t="n">
        <v>98456301</v>
      </c>
      <c r="L133" s="6" t="n"/>
    </row>
    <row r="134">
      <c r="A134" t="inlineStr">
        <is>
          <t>VLS,6095,X4,324/326TC</t>
        </is>
      </c>
      <c r="B134" t="n">
        <v>98448719</v>
      </c>
      <c r="C134" t="n">
        <v>1.625</v>
      </c>
      <c r="D134" s="6" t="n">
        <v>2.125</v>
      </c>
      <c r="E134" s="6" t="inlineStr">
        <is>
          <t>324TC 326TC</t>
        </is>
      </c>
      <c r="F134" t="n">
        <v>91869106</v>
      </c>
      <c r="G134" t="n">
        <v>91844355</v>
      </c>
      <c r="H134" t="n">
        <v>98456301</v>
      </c>
      <c r="L134" s="6" t="n"/>
    </row>
    <row r="135">
      <c r="A135" t="inlineStr">
        <is>
          <t>VLS,4095,X4,404/405TSC</t>
        </is>
      </c>
      <c r="B135" t="n">
        <v>98448719</v>
      </c>
      <c r="C135" t="n">
        <v>1.625</v>
      </c>
      <c r="D135" s="6" t="n">
        <v>2.125</v>
      </c>
      <c r="E135" s="6" t="inlineStr">
        <is>
          <t>324TC 326TC</t>
        </is>
      </c>
      <c r="F135" t="n">
        <v>91869106</v>
      </c>
      <c r="G135" t="n">
        <v>91844355</v>
      </c>
      <c r="H135" t="n">
        <v>98456301</v>
      </c>
      <c r="L135" s="6" t="n"/>
    </row>
    <row r="136">
      <c r="A136" t="inlineStr">
        <is>
          <t>VLS,5095,X4,404/405TSC</t>
        </is>
      </c>
      <c r="B136" t="n">
        <v>98448719</v>
      </c>
      <c r="C136" t="n">
        <v>1.625</v>
      </c>
      <c r="D136" s="6" t="n">
        <v>2.125</v>
      </c>
      <c r="E136" s="6" t="inlineStr">
        <is>
          <t>324TC 326TC</t>
        </is>
      </c>
      <c r="F136" t="n">
        <v>91869106</v>
      </c>
      <c r="G136" t="n">
        <v>91844355</v>
      </c>
      <c r="H136" t="n">
        <v>98456301</v>
      </c>
      <c r="L136" s="6" t="n"/>
    </row>
    <row r="137">
      <c r="A137" t="inlineStr">
        <is>
          <t>VLS,8095,XA,324/326TC</t>
        </is>
      </c>
      <c r="B137" t="n">
        <v>98450715</v>
      </c>
      <c r="C137" t="n">
        <v>1.625</v>
      </c>
      <c r="D137" s="6" t="n">
        <v>2.125</v>
      </c>
      <c r="E137" s="6" t="inlineStr">
        <is>
          <t>324TC 326TC</t>
        </is>
      </c>
      <c r="F137" t="n">
        <v>91869106</v>
      </c>
      <c r="G137" t="n">
        <v>91844355</v>
      </c>
      <c r="H137" t="n">
        <v>98456301</v>
      </c>
    </row>
    <row r="138">
      <c r="A138" t="inlineStr">
        <is>
          <t>VLS,5095,XA,404/405TSC</t>
        </is>
      </c>
      <c r="B138" t="n">
        <v>98450715</v>
      </c>
      <c r="C138" t="n">
        <v>1.625</v>
      </c>
      <c r="D138" s="6" t="n">
        <v>2.125</v>
      </c>
      <c r="E138" s="6" t="inlineStr">
        <is>
          <t>324TC 326TC</t>
        </is>
      </c>
      <c r="F138" t="n">
        <v>91869106</v>
      </c>
      <c r="G138" t="n">
        <v>91844355</v>
      </c>
      <c r="H138" t="n">
        <v>98456301</v>
      </c>
    </row>
    <row r="139">
      <c r="A139" t="inlineStr">
        <is>
          <t>VLS,4015,XA,364/365TC</t>
        </is>
      </c>
      <c r="B139" t="n">
        <v>98150636</v>
      </c>
      <c r="C139" t="n">
        <v>1.625</v>
      </c>
      <c r="D139" s="6" t="n">
        <v>2.375</v>
      </c>
      <c r="E139" s="6" t="inlineStr">
        <is>
          <t>364TC 365TC</t>
        </is>
      </c>
      <c r="F139" t="n">
        <v>91869106</v>
      </c>
      <c r="G139" t="n">
        <v>91844355</v>
      </c>
      <c r="H139" t="n">
        <v>98456303</v>
      </c>
    </row>
    <row r="140">
      <c r="A140" t="inlineStr">
        <is>
          <t>VLS,8012,XA,404/405TC</t>
        </is>
      </c>
      <c r="B140" t="n">
        <v>98363590</v>
      </c>
      <c r="C140" t="n">
        <v>1.625</v>
      </c>
      <c r="D140" s="6" t="n">
        <v>2.875</v>
      </c>
      <c r="E140" s="6" t="inlineStr">
        <is>
          <t>404TC 405TC</t>
        </is>
      </c>
      <c r="F140" t="n">
        <v>91869106</v>
      </c>
      <c r="G140" t="n">
        <v>91844355</v>
      </c>
      <c r="H140" t="n">
        <v>98456309</v>
      </c>
    </row>
    <row r="141">
      <c r="A141" t="inlineStr">
        <is>
          <t>VLS,8012,X5,324/326TC</t>
        </is>
      </c>
      <c r="B141" t="n">
        <v>98183591</v>
      </c>
      <c r="C141" t="n">
        <v>2.125</v>
      </c>
      <c r="D141" s="6" t="n">
        <v>2.125</v>
      </c>
      <c r="E141" s="6" t="inlineStr">
        <is>
          <t>324TC 326TC</t>
        </is>
      </c>
      <c r="F141" t="n">
        <v>91869106</v>
      </c>
      <c r="G141" t="n">
        <v>91844353</v>
      </c>
      <c r="H141" t="n">
        <v>98456305</v>
      </c>
    </row>
    <row r="142">
      <c r="A142" t="inlineStr">
        <is>
          <t>VLS,1012,X5,324/326TC</t>
        </is>
      </c>
      <c r="B142" t="n">
        <v>98183591</v>
      </c>
      <c r="C142" t="n">
        <v>2.125</v>
      </c>
      <c r="D142" s="6" t="n">
        <v>2.125</v>
      </c>
      <c r="E142" s="6" t="inlineStr">
        <is>
          <t>324TC 326TC</t>
        </is>
      </c>
      <c r="F142" t="n">
        <v>91869106</v>
      </c>
      <c r="G142" t="n">
        <v>91844353</v>
      </c>
      <c r="H142" t="n">
        <v>98456305</v>
      </c>
    </row>
    <row r="143">
      <c r="A143" t="inlineStr">
        <is>
          <t>VLS,5015,X5,324/326TC</t>
        </is>
      </c>
      <c r="B143" t="n">
        <v>98410849</v>
      </c>
      <c r="C143" t="n">
        <v>2.125</v>
      </c>
      <c r="D143" s="6" t="n">
        <v>2.125</v>
      </c>
      <c r="E143" s="6" t="inlineStr">
        <is>
          <t>324TC 326TC</t>
        </is>
      </c>
      <c r="F143" t="n">
        <v>91869106</v>
      </c>
      <c r="G143" t="n">
        <v>91844353</v>
      </c>
      <c r="H143" t="n">
        <v>98456305</v>
      </c>
    </row>
    <row r="144">
      <c r="A144" t="inlineStr">
        <is>
          <t>VLS,6015,X5,324/326TC</t>
        </is>
      </c>
      <c r="B144" t="n">
        <v>98410849</v>
      </c>
      <c r="C144" t="n">
        <v>2.125</v>
      </c>
      <c r="D144" s="6" t="n">
        <v>2.125</v>
      </c>
      <c r="E144" s="6" t="inlineStr">
        <is>
          <t>324TC 326TC</t>
        </is>
      </c>
      <c r="F144" t="n">
        <v>91869106</v>
      </c>
      <c r="G144" t="n">
        <v>91844353</v>
      </c>
      <c r="H144" t="n">
        <v>98456305</v>
      </c>
    </row>
    <row r="145">
      <c r="A145" t="inlineStr">
        <is>
          <t>VLS,8015,X5,324/326TC</t>
        </is>
      </c>
      <c r="B145" t="n">
        <v>98410849</v>
      </c>
      <c r="C145" t="n">
        <v>2.125</v>
      </c>
      <c r="D145" s="6" t="n">
        <v>2.125</v>
      </c>
      <c r="E145" s="6" t="inlineStr">
        <is>
          <t>324TC 326TC</t>
        </is>
      </c>
      <c r="F145" t="n">
        <v>91869106</v>
      </c>
      <c r="G145" t="n">
        <v>91844353</v>
      </c>
      <c r="H145" t="n">
        <v>98456305</v>
      </c>
    </row>
    <row r="146">
      <c r="A146" t="inlineStr">
        <is>
          <t>VLS,8012,X5,364/365TC</t>
        </is>
      </c>
      <c r="B146" t="n">
        <v>98183593</v>
      </c>
      <c r="C146" t="n">
        <v>2.125</v>
      </c>
      <c r="D146" s="6" t="n">
        <v>2.375</v>
      </c>
      <c r="E146" s="6" t="inlineStr">
        <is>
          <t>364TC 365TC</t>
        </is>
      </c>
      <c r="F146" t="n">
        <v>91869106</v>
      </c>
      <c r="G146" t="n">
        <v>91844353</v>
      </c>
      <c r="H146" t="n">
        <v>98456306</v>
      </c>
    </row>
    <row r="147">
      <c r="A147" t="inlineStr">
        <is>
          <t>VLS,1012,X5,364/365TC</t>
        </is>
      </c>
      <c r="B147" t="n">
        <v>98183593</v>
      </c>
      <c r="C147" t="n">
        <v>2.125</v>
      </c>
      <c r="D147" s="6" t="n">
        <v>2.375</v>
      </c>
      <c r="E147" s="6" t="inlineStr">
        <is>
          <t>364TC 365TC</t>
        </is>
      </c>
      <c r="F147" t="n">
        <v>91869106</v>
      </c>
      <c r="G147" t="n">
        <v>91844353</v>
      </c>
      <c r="H147" t="n">
        <v>98456306</v>
      </c>
    </row>
    <row r="148">
      <c r="A148" t="inlineStr">
        <is>
          <t>VLS,5015,X5,364/365TC</t>
        </is>
      </c>
      <c r="B148" t="n">
        <v>98409251</v>
      </c>
      <c r="C148" t="n">
        <v>2.125</v>
      </c>
      <c r="D148" s="6" t="n">
        <v>2.375</v>
      </c>
      <c r="E148" s="6" t="inlineStr">
        <is>
          <t>364TC 365TC</t>
        </is>
      </c>
      <c r="F148" t="n">
        <v>91869106</v>
      </c>
      <c r="G148" t="n">
        <v>91844353</v>
      </c>
      <c r="H148" t="n">
        <v>98456306</v>
      </c>
    </row>
    <row r="149">
      <c r="A149" t="inlineStr">
        <is>
          <t>VLS,6015,X5,364/365TC</t>
        </is>
      </c>
      <c r="B149" t="n">
        <v>98409251</v>
      </c>
      <c r="C149" t="n">
        <v>2.125</v>
      </c>
      <c r="D149" s="6" t="n">
        <v>2.375</v>
      </c>
      <c r="E149" s="6" t="inlineStr">
        <is>
          <t>364TC 365TC</t>
        </is>
      </c>
      <c r="F149" t="n">
        <v>91869106</v>
      </c>
      <c r="G149" t="n">
        <v>91844353</v>
      </c>
      <c r="H149" t="n">
        <v>98456306</v>
      </c>
    </row>
    <row r="150">
      <c r="A150" t="inlineStr">
        <is>
          <t>VLS,8015,X5,364/365TC</t>
        </is>
      </c>
      <c r="B150" t="n">
        <v>98410849</v>
      </c>
      <c r="C150" t="n">
        <v>2.125</v>
      </c>
      <c r="D150" s="6" t="n">
        <v>2.375</v>
      </c>
      <c r="E150" s="6" t="inlineStr">
        <is>
          <t>364TC 365TC</t>
        </is>
      </c>
      <c r="F150" t="n">
        <v>91869106</v>
      </c>
      <c r="G150" t="n">
        <v>91844353</v>
      </c>
      <c r="H150" t="n">
        <v>98456306</v>
      </c>
    </row>
    <row r="151">
      <c r="A151" t="inlineStr">
        <is>
          <t>VLS,5015,X5,404/405TC</t>
        </is>
      </c>
      <c r="B151" t="n">
        <v>98150632</v>
      </c>
      <c r="C151" t="n">
        <v>2.125</v>
      </c>
      <c r="D151" s="6" t="n">
        <v>2.875</v>
      </c>
      <c r="E151" s="6" t="inlineStr">
        <is>
          <t>404TC 405TC</t>
        </is>
      </c>
      <c r="F151" t="n">
        <v>91869106</v>
      </c>
      <c r="G151" t="n">
        <v>91844353</v>
      </c>
      <c r="H151" t="n">
        <v>98456307</v>
      </c>
    </row>
    <row r="152">
      <c r="A152" t="inlineStr">
        <is>
          <t>VLS,6015,X5,404/405TC</t>
        </is>
      </c>
      <c r="B152" t="n">
        <v>98150632</v>
      </c>
      <c r="C152" t="n">
        <v>2.125</v>
      </c>
      <c r="D152" s="6" t="n">
        <v>2.875</v>
      </c>
      <c r="E152" s="6" t="inlineStr">
        <is>
          <t>404TC 405TC</t>
        </is>
      </c>
      <c r="F152" t="n">
        <v>91869106</v>
      </c>
      <c r="G152" t="n">
        <v>91844353</v>
      </c>
      <c r="H152" t="n">
        <v>98456307</v>
      </c>
    </row>
    <row r="153">
      <c r="A153" t="inlineStr">
        <is>
          <t>VLS,8012,X5,404/405TC</t>
        </is>
      </c>
      <c r="B153" t="n">
        <v>98183590</v>
      </c>
      <c r="C153" t="n">
        <v>2.125</v>
      </c>
      <c r="D153" s="6" t="n">
        <v>2.875</v>
      </c>
      <c r="E153" s="6" t="inlineStr">
        <is>
          <t>404TC 405TC</t>
        </is>
      </c>
      <c r="F153" t="n">
        <v>91869106</v>
      </c>
      <c r="G153" t="n">
        <v>91844353</v>
      </c>
      <c r="H153" t="n">
        <v>98456307</v>
      </c>
    </row>
    <row r="154">
      <c r="A154" t="inlineStr">
        <is>
          <t>VLS,1012,X5,404/405TC</t>
        </is>
      </c>
      <c r="B154" t="n">
        <v>98183590</v>
      </c>
      <c r="C154" t="n">
        <v>2.125</v>
      </c>
      <c r="D154" s="6" t="n">
        <v>2.875</v>
      </c>
      <c r="E154" s="6" t="inlineStr">
        <is>
          <t>404TC 405TC</t>
        </is>
      </c>
      <c r="F154" t="n">
        <v>91869106</v>
      </c>
      <c r="G154" t="n">
        <v>91844353</v>
      </c>
      <c r="H154" t="n">
        <v>98456307</v>
      </c>
    </row>
    <row r="155">
      <c r="A155" t="inlineStr">
        <is>
          <t>VLS,8015,X5,404/405TC</t>
        </is>
      </c>
      <c r="B155" t="n">
        <v>98409251</v>
      </c>
      <c r="C155" t="n">
        <v>2.125</v>
      </c>
      <c r="D155" s="6" t="n">
        <v>2.875</v>
      </c>
      <c r="E155" s="6" t="inlineStr">
        <is>
          <t>404TC 405TC</t>
        </is>
      </c>
      <c r="F155" t="n">
        <v>91869106</v>
      </c>
      <c r="G155" t="n">
        <v>91844353</v>
      </c>
      <c r="H155" t="n">
        <v>98456307</v>
      </c>
    </row>
    <row r="156">
      <c r="A156" t="inlineStr">
        <is>
          <t>VLS,8015,X5,444/445TC</t>
        </is>
      </c>
      <c r="B156" t="n">
        <v>98409251</v>
      </c>
      <c r="C156" t="n">
        <v>2.125</v>
      </c>
      <c r="D156" s="6" t="n">
        <v>3.375</v>
      </c>
      <c r="E156" s="6" t="inlineStr">
        <is>
          <t>444TC 445TC</t>
        </is>
      </c>
      <c r="F156" t="n">
        <v>91869106</v>
      </c>
      <c r="G156" t="n">
        <v>91844353</v>
      </c>
      <c r="H156" t="n">
        <v>98456308</v>
      </c>
    </row>
    <row r="158">
      <c r="A158" s="7" t="inlineStr">
        <is>
          <t>Imp Dia</t>
        </is>
      </c>
      <c r="B158" s="7" t="inlineStr">
        <is>
          <t>Const</t>
        </is>
      </c>
      <c r="C158" s="7" t="inlineStr">
        <is>
          <t>Seal ID</t>
        </is>
      </c>
      <c r="D158" s="7" t="inlineStr">
        <is>
          <t>Gasket</t>
        </is>
      </c>
      <c r="E158" s="7" t="inlineStr">
        <is>
          <t>Description</t>
        </is>
      </c>
      <c r="F158" s="7" t="inlineStr">
        <is>
          <t>Gasket</t>
        </is>
      </c>
      <c r="G158" s="7" t="inlineStr">
        <is>
          <t>Description</t>
        </is>
      </c>
    </row>
    <row r="159">
      <c r="A159" t="inlineStr">
        <is>
          <t>4015-9, 5015-7</t>
        </is>
      </c>
      <c r="B159" s="123" t="inlineStr">
        <is>
          <t>:XA:</t>
        </is>
      </c>
      <c r="C159" s="123" t="inlineStr">
        <is>
          <t>1.75"</t>
        </is>
      </c>
      <c r="D159" t="n">
        <v>91848882</v>
      </c>
      <c r="E159" t="inlineStr">
        <is>
          <t>Volute Gasket</t>
        </is>
      </c>
      <c r="F159" t="n">
        <v>91848837</v>
      </c>
      <c r="G159" t="inlineStr">
        <is>
          <t>Backplate Gasket</t>
        </is>
      </c>
    </row>
    <row r="160">
      <c r="A160" t="inlineStr">
        <is>
          <t>6015-7, 8015-7</t>
        </is>
      </c>
      <c r="B160" s="123" t="inlineStr">
        <is>
          <t>:X5:</t>
        </is>
      </c>
      <c r="C160" s="123" t="inlineStr">
        <is>
          <t>2.25"</t>
        </is>
      </c>
      <c r="D160" t="n">
        <v>91848882</v>
      </c>
      <c r="E160" t="inlineStr">
        <is>
          <t>Volute Gasket</t>
        </is>
      </c>
      <c r="F160" t="n">
        <v>91849000</v>
      </c>
      <c r="G160" t="inlineStr">
        <is>
          <t>Backplate Gasket</t>
        </is>
      </c>
    </row>
    <row r="164">
      <c r="A164" s="7" t="inlineStr">
        <is>
          <t>Model</t>
        </is>
      </c>
      <c r="B164" s="7" t="inlineStr">
        <is>
          <t>Const</t>
        </is>
      </c>
      <c r="C164" s="7" t="inlineStr">
        <is>
          <t>HW Kit</t>
        </is>
      </c>
      <c r="D164" s="7" t="inlineStr">
        <is>
          <t>Mtr Fr</t>
        </is>
      </c>
    </row>
    <row r="165">
      <c r="A165" t="inlineStr">
        <is>
          <t>:1270-7_VLS:1570-9_VLS:2070-5_VLS:2570-9_VLS:</t>
        </is>
      </c>
      <c r="B165" s="123" t="inlineStr">
        <is>
          <t>X3</t>
        </is>
      </c>
      <c r="C165" t="n">
        <v>98467976</v>
      </c>
      <c r="D165" s="6" t="inlineStr">
        <is>
          <t>182TC-405TC</t>
        </is>
      </c>
    </row>
    <row r="166">
      <c r="A166" t="inlineStr">
        <is>
          <t>:2095-A_VLS:2095-5_VLS:2095-9_VLS:2595-3_VLS:</t>
        </is>
      </c>
      <c r="B166" s="123" t="inlineStr">
        <is>
          <t>X3</t>
        </is>
      </c>
      <c r="C166" t="n">
        <v>98468694</v>
      </c>
      <c r="D166" s="6" t="inlineStr">
        <is>
          <t>182TC-405TC</t>
        </is>
      </c>
    </row>
    <row r="167">
      <c r="A167" t="inlineStr">
        <is>
          <t>:2512-1_VLS:</t>
        </is>
      </c>
      <c r="B167" s="123" t="inlineStr">
        <is>
          <t>X3</t>
        </is>
      </c>
      <c r="C167" t="n">
        <v>98468716</v>
      </c>
      <c r="D167" s="6" t="inlineStr">
        <is>
          <t>182TC-256TC</t>
        </is>
      </c>
    </row>
    <row r="168">
      <c r="A168" t="inlineStr">
        <is>
          <t>:3070-7_VLS:4070-7_VLS:5070-7_VLS:</t>
        </is>
      </c>
      <c r="B168" s="123" t="inlineStr">
        <is>
          <t>X3</t>
        </is>
      </c>
      <c r="C168" t="n">
        <v>98467976</v>
      </c>
      <c r="D168" s="6" t="inlineStr">
        <is>
          <t>182TC-405TC</t>
        </is>
      </c>
    </row>
    <row r="169">
      <c r="A169" t="inlineStr">
        <is>
          <t>:3095-7_VLS:4095-9_VLS:5095-A_VLS:</t>
        </is>
      </c>
      <c r="B169" s="123" t="inlineStr">
        <is>
          <t>X3</t>
        </is>
      </c>
      <c r="C169" t="n">
        <v>98468694</v>
      </c>
      <c r="D169" s="6" t="inlineStr">
        <is>
          <t>182TC-405TC</t>
        </is>
      </c>
    </row>
    <row r="170">
      <c r="A170" t="inlineStr">
        <is>
          <t>:3012-5_VLS:</t>
        </is>
      </c>
      <c r="B170" s="123" t="inlineStr">
        <is>
          <t>X3</t>
        </is>
      </c>
      <c r="C170" t="n">
        <v>98468716</v>
      </c>
      <c r="D170" s="6" t="inlineStr">
        <is>
          <t>182TC-256TC</t>
        </is>
      </c>
    </row>
    <row r="171">
      <c r="A171" t="inlineStr">
        <is>
          <t>:2570-9_VLS:</t>
        </is>
      </c>
      <c r="B171" s="123" t="inlineStr">
        <is>
          <t>X4</t>
        </is>
      </c>
      <c r="C171" t="n">
        <v>98467976</v>
      </c>
      <c r="D171" s="6" t="inlineStr">
        <is>
          <t>182TC-405TC</t>
        </is>
      </c>
    </row>
    <row r="172">
      <c r="A172" t="inlineStr">
        <is>
          <t>:2095-5_VLS:2095-9_VLS:2595-3_VLS:</t>
        </is>
      </c>
      <c r="B172" s="123" t="inlineStr">
        <is>
          <t>X4</t>
        </is>
      </c>
      <c r="C172" t="n">
        <v>98468716</v>
      </c>
      <c r="D172" s="6" t="inlineStr">
        <is>
          <t>182TC-256TC</t>
        </is>
      </c>
    </row>
    <row r="173">
      <c r="A173" t="inlineStr">
        <is>
          <t>:2512-1_VLS:</t>
        </is>
      </c>
      <c r="B173" s="123" t="inlineStr">
        <is>
          <t>XA</t>
        </is>
      </c>
      <c r="C173" t="n">
        <v>98468716</v>
      </c>
      <c r="D173" s="6" t="inlineStr">
        <is>
          <t>182TC-256TC</t>
        </is>
      </c>
    </row>
    <row r="174">
      <c r="A174" t="inlineStr">
        <is>
          <t>:3070-7_VLS:4070-7_VLS:5070-7_VLS:</t>
        </is>
      </c>
      <c r="B174" s="123" t="inlineStr">
        <is>
          <t>X4</t>
        </is>
      </c>
      <c r="C174" t="n">
        <v>98467976</v>
      </c>
      <c r="D174" s="6" t="inlineStr">
        <is>
          <t>182TC-405TC</t>
        </is>
      </c>
    </row>
    <row r="175">
      <c r="A175" t="inlineStr">
        <is>
          <t>:3095-7_VLS:5095-A_VLS:6095-7_VLS:</t>
        </is>
      </c>
      <c r="B175" s="123" t="inlineStr">
        <is>
          <t>X4</t>
        </is>
      </c>
      <c r="C175" t="n">
        <v>98468694</v>
      </c>
      <c r="D175" s="6" t="inlineStr">
        <is>
          <t>182TC-405TC</t>
        </is>
      </c>
    </row>
    <row r="176">
      <c r="A176" t="inlineStr">
        <is>
          <t>:4095-9_VLS:5095-9_VLS:8095-1_VLS:</t>
        </is>
      </c>
      <c r="B176" s="123" t="inlineStr">
        <is>
          <t>XA</t>
        </is>
      </c>
      <c r="C176" t="n">
        <v>98468694</v>
      </c>
      <c r="D176" s="6" t="inlineStr">
        <is>
          <t>182TC-405TC</t>
        </is>
      </c>
    </row>
    <row r="177">
      <c r="A177" t="inlineStr">
        <is>
          <t>:3012-5_VLS:4012-1_VLS:4012-9_VLS:5012-9_VLS:5012-C_VLS:6012-5_VLS:8012-3_VLS:</t>
        </is>
      </c>
      <c r="B177" s="123" t="inlineStr">
        <is>
          <t>XA</t>
        </is>
      </c>
      <c r="C177" t="n">
        <v>98468716</v>
      </c>
      <c r="D177" s="6" t="inlineStr">
        <is>
          <t>182TC-256TC</t>
        </is>
      </c>
    </row>
    <row r="178">
      <c r="A178" t="inlineStr">
        <is>
          <t>:6012-3_VLS:8012-3_VLS:</t>
        </is>
      </c>
      <c r="B178" s="123" t="inlineStr">
        <is>
          <t>X5</t>
        </is>
      </c>
      <c r="C178" t="n">
        <v>98468720</v>
      </c>
      <c r="D178" s="6" t="inlineStr">
        <is>
          <t>324TSC-405TC</t>
        </is>
      </c>
    </row>
    <row r="179">
      <c r="A179" t="inlineStr">
        <is>
          <t>:4015-9_VLS:5015-7_VLS:</t>
        </is>
      </c>
      <c r="B179" t="inlineStr">
        <is>
          <t>XA</t>
        </is>
      </c>
      <c r="C179" t="n">
        <v>98468727</v>
      </c>
      <c r="D179" s="6" t="inlineStr">
        <is>
          <t>324TSC-405TC</t>
        </is>
      </c>
      <c r="I179" s="7" t="n"/>
    </row>
    <row r="180">
      <c r="A180" t="inlineStr">
        <is>
          <t>:5015-7_VLS:6015-7_VLS:8015-7_VLS:</t>
        </is>
      </c>
      <c r="B180" t="inlineStr">
        <is>
          <t>X5</t>
        </is>
      </c>
      <c r="C180" t="n">
        <v>98468727</v>
      </c>
      <c r="D180" s="6" t="inlineStr">
        <is>
          <t>324TSC-405TC</t>
        </is>
      </c>
      <c r="I180" s="6" t="n"/>
    </row>
    <row r="181">
      <c r="A181" t="inlineStr">
        <is>
          <t>:1012-3_VLS:</t>
        </is>
      </c>
      <c r="B181" s="123" t="inlineStr">
        <is>
          <t>X5</t>
        </is>
      </c>
      <c r="C181" t="n">
        <v>98468720</v>
      </c>
      <c r="D181" s="6" t="inlineStr">
        <is>
          <t>324TSC-405TC</t>
        </is>
      </c>
      <c r="I181" s="6" t="n"/>
    </row>
    <row r="182">
      <c r="A182" t="inlineStr">
        <is>
          <t>:1270-7_VLS:1570-9_VLS:2070-5_VLS:2570-9_VLS:3070-7_VLS:4070-7_VLS:5070-7_VLS:</t>
        </is>
      </c>
      <c r="B182" s="123" t="inlineStr">
        <is>
          <t>X3</t>
        </is>
      </c>
      <c r="C182" t="n">
        <v>98468729</v>
      </c>
      <c r="D182" t="inlineStr">
        <is>
          <t>:284TC:286TC:</t>
        </is>
      </c>
      <c r="I182" s="6" t="n"/>
    </row>
    <row r="183">
      <c r="A183" t="inlineStr">
        <is>
          <t>:2570-9_VLS:3070-7_VLS:4070-7_VLS:5070-7_VLS:</t>
        </is>
      </c>
      <c r="B183" s="123" t="inlineStr">
        <is>
          <t>X4</t>
        </is>
      </c>
      <c r="C183" t="n">
        <v>98468729</v>
      </c>
      <c r="D183" t="inlineStr">
        <is>
          <t>:284TC:286TC:</t>
        </is>
      </c>
      <c r="I183" s="6" t="n"/>
    </row>
    <row r="184">
      <c r="A184" t="inlineStr">
        <is>
          <t>:2095-A_VLS:2095-5_VLS:2095-9_VLS:2595-3_VLS:3095-7_VLS:4095-9_VLS:5095-A_VLS:</t>
        </is>
      </c>
      <c r="B184" s="123" t="inlineStr">
        <is>
          <t>X3</t>
        </is>
      </c>
      <c r="C184" t="n">
        <v>98468751</v>
      </c>
      <c r="D184" t="inlineStr">
        <is>
          <t>:284TC:286TC:</t>
        </is>
      </c>
      <c r="I184" s="6" t="n"/>
    </row>
    <row r="185">
      <c r="A185" t="inlineStr">
        <is>
          <t>:2095-A_VLS:2095-5_VLS:2095-9_VLS:2595-3_VLS:3095-7_VLS:4095-9_VLS:5095-A_VLS:</t>
        </is>
      </c>
      <c r="B185" s="123" t="inlineStr">
        <is>
          <t>X4</t>
        </is>
      </c>
      <c r="C185" t="n">
        <v>98468751</v>
      </c>
      <c r="D185" t="inlineStr">
        <is>
          <t>:284TC:286TC:</t>
        </is>
      </c>
    </row>
    <row r="186">
      <c r="A186" t="inlineStr">
        <is>
          <t>:2512-1_VLS:3012-5_VLS:</t>
        </is>
      </c>
      <c r="B186" s="123" t="inlineStr">
        <is>
          <t>X3</t>
        </is>
      </c>
      <c r="C186" t="n">
        <v>98468753</v>
      </c>
      <c r="D186" t="inlineStr">
        <is>
          <t>:284TC:286TC:</t>
        </is>
      </c>
    </row>
    <row r="187">
      <c r="A187" t="inlineStr">
        <is>
          <t>:2512-1_VLS:3012-5_VLS:4012-1_VLS:4012-9_VLS:5012-9_VLS:5012-C_VLS:6012-5_VLS:8012-3_VLS:</t>
        </is>
      </c>
      <c r="B187" s="123" t="inlineStr">
        <is>
          <t>XA</t>
        </is>
      </c>
      <c r="C187" t="n">
        <v>98468753</v>
      </c>
      <c r="D187" t="inlineStr">
        <is>
          <t>:284TC:286TC:</t>
        </is>
      </c>
    </row>
    <row r="188">
      <c r="A188" t="inlineStr">
        <is>
          <t>:4015-9_VLS:5015-7_VLS:5015-7_VLS:6015-7_VLS:8015-7_VLS:</t>
        </is>
      </c>
      <c r="B188" s="123" t="inlineStr">
        <is>
          <t>XA</t>
        </is>
      </c>
      <c r="C188" t="n">
        <v>98468727</v>
      </c>
      <c r="D188" s="6" t="inlineStr">
        <is>
          <t>324TSC-405TC</t>
        </is>
      </c>
    </row>
    <row r="189">
      <c r="A189" t="inlineStr">
        <is>
          <t>:4015-9_VLS:5015-7_VLS:5015-7_VLS:6015-7_VLS:8015-7_VLS:</t>
        </is>
      </c>
      <c r="B189" s="123" t="inlineStr">
        <is>
          <t>XA</t>
        </is>
      </c>
      <c r="C189" t="n">
        <v>98468754</v>
      </c>
      <c r="D189" s="6" t="inlineStr">
        <is>
          <t>182TC-256TC</t>
        </is>
      </c>
    </row>
    <row r="190">
      <c r="A190" t="inlineStr">
        <is>
          <t>:4015-9_VLS:5015-7_VLS:5015-7_VLS:6015-7_VLS:8015-7_VLS:</t>
        </is>
      </c>
      <c r="B190" s="123" t="inlineStr">
        <is>
          <t>XA</t>
        </is>
      </c>
      <c r="C190" t="n">
        <v>98468756</v>
      </c>
      <c r="D190" t="inlineStr">
        <is>
          <t>:284TC:286TC:</t>
        </is>
      </c>
    </row>
    <row r="191">
      <c r="A191" t="inlineStr">
        <is>
          <t>:2512-1_VLS:3012-5_VLS:4012-1_VLS:4012-9_VLS:5012-9_VLS:5012-C_VLS:6012-5_VLS:8012-3_VLS:</t>
        </is>
      </c>
      <c r="B191" s="123" t="inlineStr">
        <is>
          <t>XA</t>
        </is>
      </c>
      <c r="C191" s="65" t="inlineStr">
        <is>
          <t>RTF</t>
        </is>
      </c>
      <c r="D191" t="inlineStr">
        <is>
          <t>:324TC:326TC:</t>
        </is>
      </c>
    </row>
    <row r="192">
      <c r="A192" t="inlineStr">
        <is>
          <t>:5015-7_VLS:6015-7_VLS:8015-7_VLS:</t>
        </is>
      </c>
      <c r="B192" s="123" t="inlineStr">
        <is>
          <t>X5</t>
        </is>
      </c>
      <c r="C192" s="65" t="inlineStr">
        <is>
          <t>RTF</t>
        </is>
      </c>
      <c r="D192" t="inlineStr">
        <is>
          <t>:444TC:445TC</t>
        </is>
      </c>
    </row>
    <row r="197">
      <c r="A197" s="61" t="n"/>
    </row>
    <row r="199">
      <c r="F199" s="65" t="n"/>
    </row>
    <row r="200">
      <c r="F200" s="65" t="n"/>
    </row>
  </sheetData>
  <mergeCells count="1">
    <mergeCell ref="B1:G1"/>
  </mergeCells>
  <printOptions gridLines="1"/>
  <pageMargins left="0.7" right="0.7" top="0.75" bottom="0.75" header="0.3" footer="0.3"/>
  <pageSetup orientation="portrait"/>
</worksheet>
</file>

<file path=xl/worksheets/sheet15.xml><?xml version="1.0" encoding="utf-8"?>
<worksheet xmlns="http://schemas.openxmlformats.org/spreadsheetml/2006/main">
  <sheetPr codeName="Sheet15">
    <tabColor rgb="FFFFFF00"/>
    <outlinePr summaryBelow="1" summaryRight="1"/>
    <pageSetUpPr/>
  </sheetPr>
  <dimension ref="A1:O1670"/>
  <sheetViews>
    <sheetView workbookViewId="0">
      <selection activeCell="F51" sqref="F51"/>
    </sheetView>
  </sheetViews>
  <sheetFormatPr baseColWidth="8" defaultRowHeight="13.15"/>
  <cols>
    <col width="12.28515625" bestFit="1" customWidth="1" min="1" max="1"/>
    <col width="7" bestFit="1" customWidth="1" min="2" max="2"/>
    <col width="9.5703125" bestFit="1" customWidth="1" min="3" max="3"/>
    <col width="25" bestFit="1" customWidth="1" min="4" max="4"/>
    <col width="19.85546875" bestFit="1" customWidth="1" min="5" max="5"/>
    <col width="15.85546875" bestFit="1" customWidth="1" min="6" max="6"/>
    <col width="20" customWidth="1" min="7" max="7"/>
    <col width="11.140625" bestFit="1" customWidth="1" min="8" max="9"/>
    <col width="13.42578125" bestFit="1" customWidth="1" min="10" max="10"/>
    <col width="25" bestFit="1" customWidth="1" min="11" max="11"/>
    <col width="22.42578125" bestFit="1" customWidth="1" min="12" max="12"/>
    <col width="16.140625" bestFit="1" customWidth="1" min="13" max="13"/>
    <col width="12.42578125" bestFit="1" customWidth="1" min="14" max="14"/>
    <col width="8.140625" bestFit="1" customWidth="1" min="15" max="15"/>
  </cols>
  <sheetData>
    <row r="1">
      <c r="A1" s="7" t="inlineStr">
        <is>
          <t>Model</t>
        </is>
      </c>
      <c r="B1" s="7" t="inlineStr">
        <is>
          <t>CodeX</t>
        </is>
      </c>
      <c r="C1" s="124" t="inlineStr">
        <is>
          <t>Option ID</t>
        </is>
      </c>
      <c r="D1" s="7" t="inlineStr">
        <is>
          <t>Case Material</t>
        </is>
      </c>
      <c r="E1" s="7" t="inlineStr">
        <is>
          <t>PacoMatlCode_Case</t>
        </is>
      </c>
      <c r="F1" s="7" t="inlineStr">
        <is>
          <t>Coating</t>
        </is>
      </c>
      <c r="G1" s="7" t="inlineStr">
        <is>
          <t>Sealing</t>
        </is>
      </c>
      <c r="H1" s="7" t="inlineStr">
        <is>
          <t>Orientation</t>
        </is>
      </c>
      <c r="I1" s="7" t="inlineStr">
        <is>
          <t>Motor Type</t>
        </is>
      </c>
      <c r="J1" s="7" t="inlineStr">
        <is>
          <t>Mtr Fr</t>
        </is>
      </c>
      <c r="K1" s="7" t="inlineStr">
        <is>
          <t>Motor Bracket</t>
        </is>
      </c>
      <c r="L1" s="7" t="inlineStr">
        <is>
          <t>PacoMatlCode_Bracket</t>
        </is>
      </c>
      <c r="M1" s="7" t="inlineStr">
        <is>
          <t>Flange Config</t>
        </is>
      </c>
      <c r="N1" s="4" t="inlineStr">
        <is>
          <t>Part Number</t>
        </is>
      </c>
      <c r="O1" s="4" t="inlineStr">
        <is>
          <t>Price ID</t>
        </is>
      </c>
    </row>
    <row r="2">
      <c r="A2" t="inlineStr">
        <is>
          <t>:1012-3_VLS:</t>
        </is>
      </c>
      <c r="B2" s="6" t="inlineStr">
        <is>
          <t>X5</t>
        </is>
      </c>
      <c r="C2" s="123" t="inlineStr">
        <is>
          <t>Opt_Insert</t>
        </is>
      </c>
      <c r="D2" s="123" t="inlineStr">
        <is>
          <t>Ductile Iron, ASTM-A536-80</t>
        </is>
      </c>
      <c r="E2" s="123" t="inlineStr">
        <is>
          <t>:J:</t>
        </is>
      </c>
      <c r="F2" t="inlineStr">
        <is>
          <t>Coating_Standard</t>
        </is>
      </c>
      <c r="G2" t="inlineStr">
        <is>
          <t>:MechSealType21:MechSealType2:</t>
        </is>
      </c>
      <c r="H2" t="inlineStr">
        <is>
          <t>Vertical</t>
        </is>
      </c>
      <c r="I2" s="6" t="inlineStr">
        <is>
          <t>E</t>
        </is>
      </c>
      <c r="J2" t="inlineStr">
        <is>
          <t>:444TC:445TC:</t>
        </is>
      </c>
      <c r="K2" s="6" t="inlineStr">
        <is>
          <t>Cast Iron, ASTM-A48, CL 30</t>
        </is>
      </c>
      <c r="L2" s="6" t="inlineStr">
        <is>
          <t>C30</t>
        </is>
      </c>
      <c r="M2" s="123" t="inlineStr">
        <is>
          <t>250# ANSI Flange</t>
        </is>
      </c>
      <c r="N2" s="6" t="inlineStr">
        <is>
          <t>RTF</t>
        </is>
      </c>
      <c r="O2" s="123" t="inlineStr">
        <is>
          <t>A100550</t>
        </is>
      </c>
    </row>
    <row r="3">
      <c r="A3" t="inlineStr">
        <is>
          <t>:8012-3_VLS:</t>
        </is>
      </c>
      <c r="B3" t="inlineStr">
        <is>
          <t>X5</t>
        </is>
      </c>
      <c r="C3" s="123" t="inlineStr">
        <is>
          <t>Opt_Insert</t>
        </is>
      </c>
      <c r="D3" s="123" t="inlineStr">
        <is>
          <t>Cast Iron, ASTM-A48, CL 35</t>
        </is>
      </c>
      <c r="E3" s="123" t="inlineStr">
        <is>
          <t>:C30:C35:J:</t>
        </is>
      </c>
      <c r="F3" t="inlineStr">
        <is>
          <t>Coating_Standard</t>
        </is>
      </c>
      <c r="G3" t="inlineStr">
        <is>
          <t>:MechSealType21:MechSealType2:</t>
        </is>
      </c>
      <c r="H3" t="inlineStr">
        <is>
          <t>Vertical</t>
        </is>
      </c>
      <c r="I3" t="inlineStr">
        <is>
          <t>E</t>
        </is>
      </c>
      <c r="J3" t="inlineStr">
        <is>
          <t>:444TC:445TC:</t>
        </is>
      </c>
      <c r="K3" s="6" t="inlineStr">
        <is>
          <t>Cast Iron, ASTM-A48, CL 30</t>
        </is>
      </c>
      <c r="L3" s="6" t="inlineStr">
        <is>
          <t>C30</t>
        </is>
      </c>
      <c r="M3" s="123" t="inlineStr">
        <is>
          <t>250# ANSI Flange</t>
        </is>
      </c>
      <c r="N3" s="6" t="inlineStr">
        <is>
          <t>RTF</t>
        </is>
      </c>
      <c r="O3" t="inlineStr">
        <is>
          <t>A100557</t>
        </is>
      </c>
    </row>
    <row r="4">
      <c r="B4" s="6" t="n"/>
      <c r="C4" s="123" t="n"/>
      <c r="D4" s="123" t="n"/>
      <c r="E4" s="123" t="n"/>
      <c r="I4" s="6" t="n"/>
      <c r="K4" s="6" t="n"/>
      <c r="L4" s="6" t="n"/>
      <c r="M4" s="123" t="n"/>
      <c r="N4" s="6" t="n"/>
    </row>
    <row r="5">
      <c r="C5" s="123" t="n"/>
      <c r="E5" s="123" t="n"/>
      <c r="K5" s="6" t="n"/>
      <c r="L5" s="6" t="n"/>
      <c r="M5" s="123" t="n"/>
      <c r="N5" s="6" t="n"/>
      <c r="O5" s="65" t="n"/>
    </row>
    <row r="6">
      <c r="C6" s="123" t="n"/>
      <c r="D6" s="123" t="n"/>
      <c r="E6" s="123" t="n"/>
      <c r="K6" s="6" t="n"/>
      <c r="L6" s="6" t="n"/>
      <c r="M6" s="123" t="n"/>
      <c r="N6" s="65" t="n"/>
      <c r="O6" s="6" t="n"/>
    </row>
    <row r="7">
      <c r="C7" s="123" t="n"/>
      <c r="D7" s="123" t="n"/>
      <c r="E7" s="123" t="n"/>
      <c r="K7" s="6" t="n"/>
      <c r="L7" s="6" t="n"/>
      <c r="M7" s="123" t="n"/>
      <c r="N7" s="6" t="n"/>
    </row>
    <row r="8">
      <c r="A8" s="123" t="n">
        <v>96772271</v>
      </c>
      <c r="B8" t="n">
        <v>65</v>
      </c>
      <c r="D8" s="123" t="n"/>
      <c r="F8" s="123" t="n"/>
      <c r="H8" s="123" t="n"/>
      <c r="M8" s="70" t="n"/>
    </row>
    <row r="9">
      <c r="A9" s="123" t="n">
        <v>96772272</v>
      </c>
      <c r="B9" t="n">
        <v>65</v>
      </c>
      <c r="D9" s="123" t="n"/>
      <c r="F9" s="123" t="n"/>
      <c r="H9" s="123" t="n"/>
      <c r="M9" s="70" t="n"/>
    </row>
    <row r="10">
      <c r="A10" s="68" t="n">
        <v>96774836</v>
      </c>
      <c r="B10" t="n">
        <v>65</v>
      </c>
      <c r="D10" s="123" t="n"/>
      <c r="F10" s="123" t="n"/>
      <c r="H10" s="123" t="n"/>
      <c r="M10" s="70" t="n"/>
    </row>
    <row r="11">
      <c r="A11" s="68" t="n">
        <v>96774839</v>
      </c>
      <c r="B11" t="n">
        <v>65</v>
      </c>
      <c r="D11" s="123" t="n"/>
      <c r="E11" s="123" t="n"/>
      <c r="F11" s="123" t="n"/>
      <c r="H11" s="123" t="n"/>
      <c r="M11" s="70" t="n"/>
    </row>
    <row r="12">
      <c r="A12" s="123" t="n">
        <v>96774853</v>
      </c>
      <c r="D12" s="123" t="n"/>
      <c r="E12" s="123" t="n"/>
      <c r="F12" s="123" t="n"/>
      <c r="H12" s="123" t="n"/>
      <c r="M12" s="70" t="n"/>
    </row>
    <row r="13">
      <c r="A13" s="123" t="n">
        <v>96893936</v>
      </c>
      <c r="D13" s="123" t="n"/>
      <c r="E13" s="123" t="n"/>
      <c r="F13" s="123" t="n"/>
      <c r="H13" s="123" t="n"/>
      <c r="M13" s="70" t="n"/>
    </row>
    <row r="14">
      <c r="A14" s="123" t="n">
        <v>97688184</v>
      </c>
      <c r="B14" t="n">
        <v>65</v>
      </c>
      <c r="D14" s="123" t="n"/>
      <c r="E14" s="123" t="n"/>
      <c r="F14" s="123" t="n"/>
      <c r="H14" s="123" t="n"/>
      <c r="M14" s="70" t="n"/>
    </row>
    <row r="15">
      <c r="A15" s="123" t="n">
        <v>97688185</v>
      </c>
      <c r="D15" s="123" t="n"/>
      <c r="E15" s="123" t="n"/>
      <c r="F15" s="123" t="n"/>
      <c r="H15" s="123" t="n"/>
      <c r="M15" s="70" t="n"/>
    </row>
    <row r="16">
      <c r="A16" s="123" t="n">
        <v>97688186</v>
      </c>
      <c r="D16" s="123" t="n"/>
      <c r="E16" s="123" t="n"/>
      <c r="F16" s="123" t="n"/>
      <c r="H16" s="123" t="n"/>
      <c r="M16" s="70" t="n"/>
    </row>
    <row r="17">
      <c r="A17" s="123" t="n">
        <v>97688189</v>
      </c>
      <c r="B17" t="n">
        <v>65</v>
      </c>
      <c r="C17" s="6" t="n"/>
      <c r="D17" s="123" t="n"/>
      <c r="E17" s="123" t="n"/>
      <c r="F17" s="6" t="n"/>
      <c r="H17" s="123" t="n"/>
      <c r="M17" s="70" t="n"/>
    </row>
    <row r="18">
      <c r="A18" s="123" t="n">
        <v>97688190</v>
      </c>
      <c r="D18" s="123" t="n"/>
      <c r="F18" s="123" t="n"/>
      <c r="H18" s="123" t="n"/>
      <c r="M18" s="70" t="n"/>
    </row>
    <row r="19">
      <c r="A19" s="123" t="n">
        <v>97688191</v>
      </c>
      <c r="D19" s="123" t="n"/>
      <c r="F19" s="123" t="n"/>
      <c r="H19" s="123" t="n"/>
      <c r="M19" s="70" t="n"/>
    </row>
    <row r="20">
      <c r="A20" s="68" t="n">
        <v>98389035</v>
      </c>
      <c r="B20" t="n">
        <v>65</v>
      </c>
      <c r="D20" s="123" t="n"/>
      <c r="F20" s="123" t="n"/>
      <c r="H20" s="123" t="n"/>
      <c r="M20" s="70" t="n"/>
    </row>
    <row r="21">
      <c r="A21" s="68" t="n">
        <v>98389058</v>
      </c>
      <c r="D21" s="123" t="n"/>
      <c r="F21" s="123" t="n"/>
      <c r="H21" s="123" t="n"/>
      <c r="M21" s="70" t="n"/>
    </row>
    <row r="22">
      <c r="A22" s="123" t="n"/>
      <c r="D22" s="123" t="n"/>
      <c r="F22" s="123" t="n"/>
      <c r="H22" s="123" t="n"/>
      <c r="M22" s="70" t="n"/>
    </row>
    <row r="23">
      <c r="A23" s="123" t="n"/>
      <c r="D23" s="123" t="n"/>
      <c r="F23" s="123" t="n"/>
      <c r="H23" s="123" t="n"/>
      <c r="M23" s="70" t="n"/>
    </row>
    <row r="24">
      <c r="A24" s="123" t="n"/>
      <c r="D24" s="123" t="n"/>
      <c r="F24" s="123" t="n"/>
      <c r="H24" s="123" t="n"/>
      <c r="M24" s="70" t="n"/>
    </row>
    <row r="25">
      <c r="A25" s="86" t="inlineStr">
        <is>
          <t>A100132</t>
        </is>
      </c>
      <c r="B25" s="67" t="n">
        <v>807</v>
      </c>
      <c r="D25" s="123" t="n"/>
      <c r="F25" s="123" t="n"/>
      <c r="H25" s="123" t="n"/>
      <c r="M25" s="70" t="n"/>
    </row>
    <row r="26">
      <c r="A26" s="67" t="inlineStr">
        <is>
          <t>A100342</t>
        </is>
      </c>
      <c r="B26" s="67" t="n">
        <v>1378</v>
      </c>
      <c r="D26" s="123" t="n"/>
      <c r="F26" s="123" t="n"/>
      <c r="H26" s="123" t="n"/>
      <c r="M26" s="70" t="n"/>
    </row>
    <row r="27">
      <c r="A27" s="67" t="inlineStr">
        <is>
          <t>A100418</t>
        </is>
      </c>
      <c r="B27" s="67" t="n">
        <v>1378</v>
      </c>
      <c r="D27" s="123" t="n"/>
      <c r="F27" s="123" t="n"/>
      <c r="H27" s="123" t="n"/>
      <c r="M27" s="70" t="n"/>
    </row>
    <row r="28">
      <c r="A28" s="67" t="inlineStr">
        <is>
          <t>A300164</t>
        </is>
      </c>
      <c r="B28" s="67" t="n">
        <v>807</v>
      </c>
      <c r="D28" s="123" t="n"/>
      <c r="F28" s="6" t="n"/>
      <c r="H28" s="123" t="n"/>
      <c r="M28" s="70" t="n"/>
    </row>
    <row r="29">
      <c r="A29" s="86" t="inlineStr">
        <is>
          <t>A300165</t>
        </is>
      </c>
      <c r="B29" s="67" t="n">
        <v>807</v>
      </c>
      <c r="M29" s="70" t="n"/>
    </row>
    <row r="30">
      <c r="A30" s="86" t="inlineStr">
        <is>
          <t>A300166</t>
        </is>
      </c>
      <c r="B30" s="67" t="n">
        <v>807</v>
      </c>
      <c r="M30" s="70" t="n"/>
    </row>
    <row r="31">
      <c r="A31" s="86" t="inlineStr">
        <is>
          <t>A300167</t>
        </is>
      </c>
      <c r="B31" s="67" t="n">
        <v>807</v>
      </c>
      <c r="M31" s="70" t="n"/>
    </row>
    <row r="32">
      <c r="A32" s="86" t="inlineStr">
        <is>
          <t>A300168</t>
        </is>
      </c>
      <c r="B32" s="67" t="n">
        <v>807</v>
      </c>
      <c r="M32" s="70" t="n"/>
    </row>
    <row r="33">
      <c r="A33" s="86" t="inlineStr">
        <is>
          <t>A300169</t>
        </is>
      </c>
      <c r="B33" s="67" t="n">
        <v>807</v>
      </c>
      <c r="M33" s="70" t="n"/>
    </row>
    <row r="34">
      <c r="A34" s="86" t="inlineStr">
        <is>
          <t>A300170</t>
        </is>
      </c>
      <c r="B34" s="67" t="n">
        <v>1378</v>
      </c>
      <c r="M34" s="70" t="n"/>
    </row>
    <row r="35">
      <c r="A35" s="86" t="inlineStr">
        <is>
          <t>A300175</t>
        </is>
      </c>
      <c r="B35" s="67" t="n">
        <v>1378</v>
      </c>
      <c r="M35" s="70" t="n"/>
    </row>
    <row r="36">
      <c r="A36" s="86" t="inlineStr">
        <is>
          <t>A300176</t>
        </is>
      </c>
      <c r="B36" s="67" t="n">
        <v>1745</v>
      </c>
      <c r="M36" s="70" t="n"/>
    </row>
    <row r="37">
      <c r="A37" s="67" t="inlineStr">
        <is>
          <t>A300180</t>
        </is>
      </c>
      <c r="B37" s="67" t="n">
        <v>807</v>
      </c>
      <c r="M37" s="70" t="n"/>
    </row>
    <row r="38">
      <c r="A38" s="86" t="inlineStr">
        <is>
          <t>A300182</t>
        </is>
      </c>
      <c r="B38" s="67" t="n">
        <v>807</v>
      </c>
      <c r="M38" s="70" t="n"/>
    </row>
    <row r="39">
      <c r="A39" s="86" t="inlineStr">
        <is>
          <t>A300183</t>
        </is>
      </c>
      <c r="B39" s="67" t="n">
        <v>807</v>
      </c>
      <c r="M39" s="70" t="n"/>
    </row>
    <row r="40">
      <c r="A40" s="86" t="inlineStr">
        <is>
          <t>A300184</t>
        </is>
      </c>
      <c r="B40" s="67" t="n">
        <v>1022</v>
      </c>
      <c r="M40" s="70" t="n"/>
    </row>
    <row r="41">
      <c r="A41" s="86" t="inlineStr">
        <is>
          <t>A300185</t>
        </is>
      </c>
      <c r="B41" s="67" t="n">
        <v>1378</v>
      </c>
      <c r="M41" s="70" t="n"/>
    </row>
    <row r="42">
      <c r="A42" s="86" t="inlineStr">
        <is>
          <t>A300187</t>
        </is>
      </c>
      <c r="B42" s="67" t="n">
        <v>807</v>
      </c>
      <c r="M42" s="70" t="n"/>
    </row>
    <row r="43">
      <c r="A43" s="67" t="inlineStr">
        <is>
          <t>A300189</t>
        </is>
      </c>
      <c r="B43" s="67" t="n">
        <v>807</v>
      </c>
      <c r="M43" s="70" t="n"/>
    </row>
    <row r="44">
      <c r="A44" s="67" t="inlineStr">
        <is>
          <t>A300190</t>
        </is>
      </c>
      <c r="B44" s="67" t="n">
        <v>1378</v>
      </c>
      <c r="M44" s="70" t="n"/>
    </row>
    <row r="45">
      <c r="A45" s="86" t="inlineStr">
        <is>
          <t>A300191</t>
        </is>
      </c>
      <c r="B45" s="67" t="n">
        <v>1022</v>
      </c>
      <c r="M45" s="70" t="n"/>
    </row>
    <row r="46">
      <c r="A46" s="86" t="inlineStr">
        <is>
          <t>A300194</t>
        </is>
      </c>
      <c r="B46" s="67" t="n">
        <v>807</v>
      </c>
      <c r="M46" s="70" t="n"/>
    </row>
    <row r="47">
      <c r="A47" s="86" t="inlineStr">
        <is>
          <t>A300195</t>
        </is>
      </c>
      <c r="B47" s="67" t="n">
        <v>1378</v>
      </c>
      <c r="M47" s="70" t="n"/>
    </row>
    <row r="48">
      <c r="A48" s="86" t="inlineStr">
        <is>
          <t>A300196</t>
        </is>
      </c>
      <c r="B48" s="67" t="n">
        <v>1378</v>
      </c>
      <c r="M48" s="70" t="n"/>
    </row>
    <row r="49">
      <c r="A49" s="86" t="inlineStr">
        <is>
          <t>A300197</t>
        </is>
      </c>
      <c r="B49" s="67" t="n">
        <v>807</v>
      </c>
      <c r="M49" s="70" t="n"/>
    </row>
    <row r="50">
      <c r="A50" s="67" t="inlineStr">
        <is>
          <t>A300198</t>
        </is>
      </c>
      <c r="B50" s="67" t="n">
        <v>1378</v>
      </c>
      <c r="M50" s="70" t="n"/>
    </row>
    <row r="51">
      <c r="A51" s="67" t="inlineStr">
        <is>
          <t>A300199</t>
        </is>
      </c>
      <c r="B51" s="67" t="n">
        <v>807</v>
      </c>
      <c r="M51" s="70" t="n"/>
    </row>
    <row r="52">
      <c r="M52" s="70" t="n"/>
    </row>
    <row r="53">
      <c r="M53" s="70" t="n"/>
    </row>
    <row r="54">
      <c r="M54" s="70" t="n"/>
    </row>
    <row r="55">
      <c r="M55" s="70" t="n"/>
    </row>
    <row r="56">
      <c r="M56" s="70" t="n"/>
    </row>
    <row r="57">
      <c r="M57" s="70" t="n"/>
    </row>
    <row r="58">
      <c r="M58" s="70" t="n"/>
    </row>
    <row r="59">
      <c r="M59" s="70" t="n"/>
    </row>
    <row r="60">
      <c r="M60" s="70" t="n"/>
    </row>
    <row r="61">
      <c r="M61" s="70" t="n"/>
    </row>
    <row r="62">
      <c r="M62" s="70" t="n"/>
    </row>
    <row r="63">
      <c r="M63" s="70" t="n"/>
    </row>
    <row r="64">
      <c r="M64" s="70" t="n"/>
    </row>
    <row r="65">
      <c r="M65" s="70" t="n"/>
    </row>
    <row r="66">
      <c r="M66" s="70" t="n"/>
    </row>
    <row r="67">
      <c r="M67" s="70" t="n"/>
    </row>
    <row r="68">
      <c r="M68" s="70" t="n"/>
    </row>
    <row r="69">
      <c r="M69" s="70" t="n"/>
    </row>
    <row r="70">
      <c r="M70" s="70" t="n"/>
    </row>
    <row r="71">
      <c r="M71" s="70" t="n"/>
    </row>
    <row r="72">
      <c r="M72" s="70" t="n"/>
    </row>
    <row r="73">
      <c r="M73" s="70" t="n"/>
    </row>
    <row r="74">
      <c r="M74" s="70" t="n"/>
    </row>
    <row r="75">
      <c r="M75" s="70" t="n"/>
    </row>
    <row r="76">
      <c r="M76" s="70" t="n"/>
    </row>
    <row r="77">
      <c r="M77" s="70" t="n"/>
    </row>
    <row r="78">
      <c r="M78" s="70" t="n"/>
    </row>
    <row r="79">
      <c r="M79" s="70" t="n"/>
    </row>
    <row r="80">
      <c r="M80" s="70" t="n"/>
    </row>
    <row r="81">
      <c r="M81" s="70" t="n"/>
    </row>
    <row r="82">
      <c r="M82" s="70" t="n"/>
    </row>
    <row r="83">
      <c r="M83" s="70" t="n"/>
    </row>
    <row r="84">
      <c r="M84" s="70" t="n"/>
    </row>
    <row r="85">
      <c r="M85" s="70" t="n"/>
    </row>
    <row r="86">
      <c r="M86" s="70" t="n"/>
    </row>
    <row r="87">
      <c r="M87" s="70" t="n"/>
    </row>
    <row r="88">
      <c r="M88" s="70" t="n"/>
    </row>
    <row r="89">
      <c r="M89" s="70" t="n"/>
    </row>
    <row r="90">
      <c r="M90" s="70" t="n"/>
    </row>
    <row r="91">
      <c r="M91" s="70" t="n"/>
    </row>
    <row r="92">
      <c r="M92" s="70" t="n"/>
    </row>
    <row r="93">
      <c r="M93" s="70" t="n"/>
    </row>
    <row r="94">
      <c r="M94" s="70" t="n"/>
    </row>
    <row r="95">
      <c r="M95" s="70" t="n"/>
    </row>
    <row r="96">
      <c r="M96" s="70" t="n"/>
    </row>
    <row r="97">
      <c r="M97" s="70" t="n"/>
    </row>
    <row r="98">
      <c r="M98" s="70" t="n"/>
    </row>
    <row r="99">
      <c r="M99" s="70" t="n"/>
    </row>
    <row r="100">
      <c r="M100" s="70" t="n"/>
    </row>
    <row r="101">
      <c r="M101" s="70" t="n"/>
    </row>
    <row r="102">
      <c r="M102" s="70" t="n"/>
    </row>
    <row r="103">
      <c r="M103" s="70" t="n"/>
    </row>
    <row r="104">
      <c r="M104" s="70" t="n"/>
    </row>
    <row r="105">
      <c r="M105" s="70" t="n"/>
    </row>
    <row r="106">
      <c r="M106" s="70" t="n"/>
    </row>
    <row r="107">
      <c r="M107" s="70" t="n"/>
    </row>
    <row r="108">
      <c r="M108" s="70" t="n"/>
    </row>
    <row r="109">
      <c r="M109" s="70" t="n"/>
    </row>
    <row r="110">
      <c r="M110" s="70" t="n"/>
    </row>
    <row r="111">
      <c r="M111" s="70" t="n"/>
    </row>
    <row r="112">
      <c r="M112" s="70" t="n"/>
    </row>
    <row r="113">
      <c r="M113" s="70" t="n"/>
    </row>
    <row r="114">
      <c r="M114" s="70" t="n"/>
    </row>
    <row r="115">
      <c r="M115" s="70" t="n"/>
    </row>
    <row r="116">
      <c r="M116" s="70" t="n"/>
    </row>
    <row r="117">
      <c r="M117" s="70" t="n"/>
    </row>
    <row r="118">
      <c r="M118" s="70" t="n"/>
    </row>
    <row r="119">
      <c r="M119" s="70" t="n"/>
    </row>
    <row r="120">
      <c r="M120" s="70" t="n"/>
    </row>
    <row r="121">
      <c r="M121" s="70" t="n"/>
    </row>
    <row r="122">
      <c r="M122" s="70" t="n"/>
    </row>
    <row r="123">
      <c r="M123" s="70" t="n"/>
    </row>
    <row r="124">
      <c r="M124" s="70" t="n"/>
    </row>
    <row r="125">
      <c r="M125" s="70" t="n"/>
    </row>
    <row r="126">
      <c r="M126" s="70" t="n"/>
    </row>
    <row r="127">
      <c r="M127" s="70" t="n"/>
    </row>
    <row r="128">
      <c r="M128" s="70" t="n"/>
    </row>
    <row r="129">
      <c r="M129" s="70" t="n"/>
    </row>
    <row r="130">
      <c r="M130" s="70" t="n"/>
    </row>
    <row r="131">
      <c r="M131" s="70" t="n"/>
    </row>
    <row r="132">
      <c r="M132" s="70" t="n"/>
    </row>
    <row r="133">
      <c r="M133" s="70" t="n"/>
    </row>
    <row r="134">
      <c r="M134" s="70" t="n"/>
    </row>
    <row r="135">
      <c r="M135" s="70" t="n"/>
    </row>
    <row r="137">
      <c r="M137" s="70" t="n"/>
    </row>
    <row r="138">
      <c r="M138" s="70" t="n"/>
    </row>
    <row r="139">
      <c r="M139" s="70" t="n"/>
    </row>
    <row r="140">
      <c r="M140" s="70" t="n"/>
    </row>
    <row r="141">
      <c r="M141" s="70" t="n"/>
    </row>
    <row r="142">
      <c r="M142" s="70" t="n"/>
    </row>
    <row r="143">
      <c r="M143" s="70" t="n"/>
    </row>
    <row r="144">
      <c r="M144" s="70" t="n"/>
    </row>
    <row r="145">
      <c r="M145" s="70" t="n"/>
    </row>
    <row r="146">
      <c r="M146" s="70" t="n"/>
    </row>
    <row r="147">
      <c r="M147" s="70" t="n"/>
    </row>
    <row r="148">
      <c r="M148" s="70" t="n"/>
    </row>
    <row r="149">
      <c r="M149" s="70" t="n"/>
    </row>
    <row r="150">
      <c r="M150" s="70" t="n"/>
    </row>
    <row r="151">
      <c r="M151" s="70" t="n"/>
    </row>
    <row r="152">
      <c r="M152" s="70" t="n"/>
    </row>
    <row r="153">
      <c r="M153" s="70" t="n"/>
    </row>
    <row r="154">
      <c r="M154" s="70" t="n"/>
    </row>
    <row r="155">
      <c r="M155" s="70" t="n"/>
    </row>
    <row r="156">
      <c r="M156" s="70" t="n"/>
    </row>
    <row r="157">
      <c r="M157" s="70" t="n"/>
    </row>
    <row r="158">
      <c r="M158" s="70" t="n"/>
    </row>
    <row r="159">
      <c r="M159" s="70" t="n"/>
    </row>
    <row r="160">
      <c r="M160" s="70" t="n"/>
    </row>
    <row r="161">
      <c r="M161" s="70" t="n"/>
    </row>
    <row r="162">
      <c r="M162" s="70" t="n"/>
    </row>
    <row r="163">
      <c r="M163" s="70" t="n"/>
    </row>
    <row r="164">
      <c r="M164" s="70" t="n"/>
    </row>
    <row r="165">
      <c r="M165" s="70" t="n"/>
    </row>
    <row r="166">
      <c r="M166" s="70" t="n"/>
    </row>
    <row r="167">
      <c r="M167" s="70" t="n"/>
    </row>
    <row r="168">
      <c r="M168" s="70" t="n"/>
    </row>
    <row r="169">
      <c r="M169" s="70" t="n"/>
    </row>
    <row r="170">
      <c r="M170" s="70" t="n"/>
    </row>
    <row r="171">
      <c r="M171" s="70" t="n"/>
    </row>
    <row r="172">
      <c r="M172" s="70" t="n"/>
    </row>
    <row r="173">
      <c r="M173" s="70" t="n"/>
    </row>
    <row r="174">
      <c r="M174" s="70" t="n"/>
    </row>
    <row r="175">
      <c r="M175" s="70" t="n"/>
    </row>
    <row r="176">
      <c r="M176" s="70" t="n"/>
    </row>
    <row r="177">
      <c r="M177" s="70" t="n"/>
    </row>
    <row r="178">
      <c r="M178" s="70" t="n"/>
    </row>
    <row r="179">
      <c r="M179" s="70" t="n"/>
    </row>
    <row r="180">
      <c r="M180" s="70" t="n"/>
    </row>
    <row r="181">
      <c r="M181" s="70" t="n"/>
    </row>
    <row r="182">
      <c r="M182" s="70" t="n"/>
    </row>
    <row r="183">
      <c r="M183" s="70" t="n"/>
    </row>
    <row r="184">
      <c r="M184" s="70" t="n"/>
    </row>
    <row r="185">
      <c r="M185" s="70" t="n"/>
    </row>
    <row r="186">
      <c r="M186" s="70" t="n"/>
    </row>
    <row r="187">
      <c r="M187" s="70" t="n"/>
    </row>
    <row r="188">
      <c r="M188" s="70" t="n"/>
    </row>
    <row r="189">
      <c r="M189" s="70" t="n"/>
    </row>
    <row r="190">
      <c r="M190" s="70" t="n"/>
    </row>
    <row r="191">
      <c r="M191" s="70" t="n"/>
    </row>
    <row r="192">
      <c r="M192" s="70" t="n"/>
    </row>
    <row r="193">
      <c r="M193" s="70" t="n"/>
    </row>
    <row r="194">
      <c r="M194" s="70" t="n"/>
    </row>
    <row r="195">
      <c r="M195" s="70" t="n"/>
    </row>
    <row r="196">
      <c r="M196" s="70" t="n"/>
    </row>
    <row r="197">
      <c r="M197" s="70" t="n"/>
    </row>
    <row r="198">
      <c r="M198" s="70" t="n"/>
    </row>
    <row r="199">
      <c r="M199" s="70" t="n"/>
    </row>
    <row r="200">
      <c r="M200" s="70" t="n"/>
    </row>
    <row r="201">
      <c r="M201" s="70" t="n"/>
    </row>
    <row r="202">
      <c r="M202" s="70" t="n"/>
    </row>
    <row r="203">
      <c r="M203" s="70" t="n"/>
    </row>
    <row r="204">
      <c r="M204" s="70" t="n"/>
    </row>
    <row r="205">
      <c r="M205" s="70" t="n"/>
    </row>
    <row r="206">
      <c r="M206" s="70" t="n"/>
    </row>
    <row r="207">
      <c r="M207" s="70" t="n"/>
    </row>
    <row r="208">
      <c r="M208" s="70" t="n"/>
    </row>
    <row r="209">
      <c r="M209" s="70" t="n"/>
    </row>
    <row r="210">
      <c r="M210" s="70" t="n"/>
    </row>
    <row r="211">
      <c r="M211" s="70" t="n"/>
    </row>
    <row r="212">
      <c r="M212" s="70" t="n"/>
    </row>
    <row r="213">
      <c r="M213" s="70" t="n"/>
    </row>
    <row r="214">
      <c r="M214" s="70" t="n"/>
    </row>
    <row r="215">
      <c r="M215" s="70" t="n"/>
    </row>
    <row r="216">
      <c r="M216" s="70" t="n"/>
    </row>
    <row r="217">
      <c r="M217" s="70" t="n"/>
    </row>
    <row r="218">
      <c r="M218" s="70" t="n"/>
    </row>
    <row r="219">
      <c r="M219" s="70" t="n"/>
    </row>
    <row r="220">
      <c r="M220" s="70" t="n"/>
    </row>
    <row r="221">
      <c r="M221" s="70" t="n"/>
    </row>
    <row r="222">
      <c r="M222" s="70" t="n"/>
    </row>
    <row r="223">
      <c r="M223" s="70" t="n"/>
    </row>
    <row r="224">
      <c r="M224" s="70" t="n"/>
    </row>
    <row r="225">
      <c r="M225" s="70" t="n"/>
    </row>
    <row r="226">
      <c r="M226" s="70" t="n"/>
    </row>
    <row r="227">
      <c r="M227" s="70" t="n"/>
    </row>
    <row r="228">
      <c r="M228" s="70" t="n"/>
    </row>
    <row r="229">
      <c r="M229" s="70" t="n"/>
    </row>
    <row r="230">
      <c r="M230" s="70" t="n"/>
    </row>
    <row r="231">
      <c r="M231" s="70" t="n"/>
    </row>
    <row r="232">
      <c r="M232" s="70" t="n"/>
    </row>
    <row r="233">
      <c r="M233" s="70" t="n"/>
    </row>
    <row r="234">
      <c r="M234" s="70" t="n"/>
    </row>
    <row r="235">
      <c r="M235" s="70" t="n"/>
    </row>
    <row r="236">
      <c r="M236" s="70" t="n"/>
    </row>
    <row r="237">
      <c r="M237" s="70" t="n"/>
    </row>
    <row r="238">
      <c r="M238" s="70" t="n"/>
    </row>
    <row r="239">
      <c r="M239" s="70" t="n"/>
    </row>
    <row r="240">
      <c r="M240" s="70" t="n"/>
    </row>
    <row r="241">
      <c r="M241" s="70" t="n"/>
    </row>
    <row r="242">
      <c r="M242" s="70" t="n"/>
    </row>
    <row r="243">
      <c r="M243" s="70" t="n"/>
    </row>
    <row r="244">
      <c r="M244" s="70" t="n"/>
    </row>
    <row r="245">
      <c r="M245" s="70" t="n"/>
    </row>
    <row r="246">
      <c r="M246" s="70" t="n"/>
    </row>
    <row r="247">
      <c r="M247" s="70" t="n"/>
    </row>
    <row r="248">
      <c r="M248" s="70" t="n"/>
    </row>
    <row r="249">
      <c r="M249" s="70" t="n"/>
    </row>
    <row r="250">
      <c r="M250" s="70" t="n"/>
    </row>
    <row r="251">
      <c r="M251" s="70" t="n"/>
    </row>
    <row r="252">
      <c r="M252" s="70" t="n"/>
    </row>
    <row r="253">
      <c r="M253" s="70" t="n"/>
    </row>
    <row r="254">
      <c r="M254" s="70" t="n"/>
    </row>
    <row r="255">
      <c r="M255" s="70" t="n"/>
    </row>
    <row r="256">
      <c r="M256" s="70" t="n"/>
    </row>
    <row r="257">
      <c r="M257" s="70" t="n"/>
    </row>
    <row r="258">
      <c r="M258" s="70" t="n"/>
    </row>
    <row r="259">
      <c r="M259" s="70" t="n"/>
    </row>
    <row r="260">
      <c r="M260" s="70" t="n"/>
    </row>
    <row r="261">
      <c r="M261" s="70" t="n"/>
    </row>
    <row r="262">
      <c r="M262" s="70" t="n"/>
    </row>
    <row r="263">
      <c r="M263" s="70" t="n"/>
    </row>
    <row r="264">
      <c r="M264" s="70" t="n"/>
    </row>
    <row r="265">
      <c r="M265" s="70" t="n"/>
    </row>
    <row r="266">
      <c r="M266" s="70" t="n"/>
    </row>
    <row r="267">
      <c r="M267" s="70" t="n"/>
    </row>
    <row r="268">
      <c r="M268" s="70" t="n"/>
    </row>
    <row r="269">
      <c r="M269" s="70" t="n"/>
    </row>
    <row r="270">
      <c r="M270" s="70" t="n"/>
    </row>
    <row r="271">
      <c r="M271" s="70" t="n"/>
    </row>
    <row r="272">
      <c r="M272" s="70" t="n"/>
    </row>
    <row r="273">
      <c r="M273" s="70" t="n"/>
    </row>
    <row r="274">
      <c r="M274" s="70" t="n"/>
    </row>
    <row r="275">
      <c r="M275" s="70" t="n"/>
    </row>
    <row r="276">
      <c r="M276" s="70" t="n"/>
    </row>
    <row r="277">
      <c r="M277" s="70" t="n"/>
    </row>
    <row r="278">
      <c r="M278" s="70" t="n"/>
    </row>
    <row r="279">
      <c r="M279" s="70" t="n"/>
    </row>
    <row r="280">
      <c r="M280" s="70" t="n"/>
    </row>
    <row r="281">
      <c r="M281" s="70" t="n"/>
    </row>
    <row r="282">
      <c r="M282" s="70" t="n"/>
    </row>
    <row r="283">
      <c r="M283" s="70" t="n"/>
    </row>
    <row r="284">
      <c r="M284" s="70" t="n"/>
    </row>
    <row r="285">
      <c r="M285" s="70" t="n"/>
    </row>
    <row r="286">
      <c r="M286" s="70" t="n"/>
    </row>
    <row r="287">
      <c r="M287" s="70" t="n"/>
    </row>
    <row r="288">
      <c r="M288" s="70" t="n"/>
    </row>
    <row r="289">
      <c r="M289" s="70" t="n"/>
    </row>
    <row r="290">
      <c r="M290" s="70" t="n"/>
    </row>
    <row r="291">
      <c r="M291" s="70" t="n"/>
    </row>
    <row r="292">
      <c r="M292" s="70" t="n"/>
    </row>
    <row r="293">
      <c r="M293" s="70" t="n"/>
    </row>
    <row r="294">
      <c r="M294" s="70" t="n"/>
    </row>
    <row r="295">
      <c r="M295" s="70" t="n"/>
    </row>
    <row r="296">
      <c r="M296" s="70" t="n"/>
    </row>
    <row r="297">
      <c r="M297" s="70" t="n"/>
    </row>
    <row r="298">
      <c r="M298" s="70" t="n"/>
    </row>
    <row r="299">
      <c r="M299" s="70" t="n"/>
    </row>
    <row r="300">
      <c r="M300" s="70" t="n"/>
    </row>
    <row r="301">
      <c r="M301" s="70" t="n"/>
    </row>
    <row r="302">
      <c r="M302" s="70" t="n"/>
    </row>
    <row r="303">
      <c r="M303" s="70" t="n"/>
    </row>
    <row r="304">
      <c r="M304" s="70" t="n"/>
    </row>
    <row r="305">
      <c r="M305" s="70" t="n"/>
    </row>
    <row r="306">
      <c r="M306" s="70" t="n"/>
    </row>
    <row r="307">
      <c r="M307" s="70" t="n"/>
    </row>
    <row r="308">
      <c r="M308" s="70" t="n"/>
    </row>
    <row r="309">
      <c r="M309" s="70" t="n"/>
    </row>
    <row r="310">
      <c r="M310" s="70" t="n"/>
    </row>
    <row r="311">
      <c r="M311" s="70" t="n"/>
    </row>
    <row r="312">
      <c r="M312" s="70" t="n"/>
    </row>
    <row r="313">
      <c r="M313" s="70" t="n"/>
    </row>
    <row r="314">
      <c r="M314" s="70" t="n"/>
    </row>
    <row r="315">
      <c r="M315" s="70" t="n"/>
    </row>
    <row r="316">
      <c r="M316" s="70" t="n"/>
    </row>
    <row r="317">
      <c r="M317" s="70" t="n"/>
    </row>
    <row r="318">
      <c r="M318" s="70" t="n"/>
    </row>
    <row r="319">
      <c r="M319" s="70" t="n"/>
    </row>
    <row r="320">
      <c r="M320" s="70" t="n"/>
    </row>
    <row r="321">
      <c r="M321" s="70" t="n"/>
    </row>
    <row r="322">
      <c r="M322" s="70" t="n"/>
    </row>
    <row r="323">
      <c r="M323" s="70" t="n"/>
    </row>
    <row r="324">
      <c r="M324" s="70" t="n"/>
    </row>
    <row r="325">
      <c r="M325" s="70" t="n"/>
    </row>
    <row r="326">
      <c r="M326" s="70" t="n"/>
    </row>
    <row r="327">
      <c r="M327" s="70" t="n"/>
    </row>
    <row r="328">
      <c r="M328" s="70" t="n"/>
    </row>
    <row r="329">
      <c r="M329" s="70" t="n"/>
    </row>
    <row r="330">
      <c r="M330" s="70" t="n"/>
    </row>
    <row r="331">
      <c r="M331" s="70" t="n"/>
    </row>
    <row r="332">
      <c r="M332" s="70" t="n"/>
    </row>
    <row r="333">
      <c r="M333" s="70" t="n"/>
    </row>
    <row r="334">
      <c r="M334" s="70" t="n"/>
    </row>
    <row r="335">
      <c r="M335" s="70" t="n"/>
    </row>
    <row r="336">
      <c r="M336" s="70" t="n"/>
    </row>
    <row r="337">
      <c r="M337" s="70" t="n"/>
    </row>
    <row r="338">
      <c r="M338" s="70" t="n"/>
    </row>
    <row r="339">
      <c r="M339" s="70" t="n"/>
    </row>
    <row r="340">
      <c r="M340" s="70" t="n"/>
    </row>
    <row r="341">
      <c r="M341" s="70" t="n"/>
    </row>
    <row r="342">
      <c r="M342" s="70" t="n"/>
    </row>
    <row r="343">
      <c r="M343" s="70" t="n"/>
    </row>
    <row r="344">
      <c r="M344" s="70" t="n"/>
    </row>
    <row r="345">
      <c r="M345" s="70" t="n"/>
    </row>
    <row r="346">
      <c r="M346" s="70" t="n"/>
    </row>
    <row r="347">
      <c r="M347" s="70" t="n"/>
    </row>
    <row r="348">
      <c r="M348" s="70" t="n"/>
    </row>
    <row r="349">
      <c r="M349" s="70" t="n"/>
    </row>
    <row r="350">
      <c r="M350" s="70" t="n"/>
    </row>
    <row r="351">
      <c r="M351" s="70" t="n"/>
    </row>
    <row r="352">
      <c r="M352" s="70" t="n"/>
    </row>
    <row r="353">
      <c r="M353" s="70" t="n"/>
    </row>
    <row r="354">
      <c r="M354" s="70" t="n"/>
    </row>
    <row r="355">
      <c r="M355" s="70" t="n"/>
    </row>
    <row r="356">
      <c r="M356" s="70" t="n"/>
    </row>
    <row r="357">
      <c r="M357" s="70" t="n"/>
    </row>
    <row r="358">
      <c r="M358" s="70" t="n"/>
    </row>
    <row r="359">
      <c r="M359" s="70" t="n"/>
    </row>
    <row r="360">
      <c r="M360" s="70" t="n"/>
    </row>
    <row r="361">
      <c r="M361" s="70" t="n"/>
    </row>
    <row r="362">
      <c r="M362" s="70" t="n"/>
    </row>
    <row r="363">
      <c r="M363" s="70" t="n"/>
    </row>
    <row r="364">
      <c r="M364" s="70" t="n"/>
    </row>
    <row r="365">
      <c r="M365" s="70" t="n"/>
    </row>
    <row r="366">
      <c r="M366" s="70" t="n"/>
    </row>
    <row r="367">
      <c r="M367" s="70" t="n"/>
    </row>
    <row r="368">
      <c r="M368" s="70" t="n"/>
    </row>
    <row r="369">
      <c r="M369" s="70" t="n"/>
    </row>
    <row r="370">
      <c r="M370" s="70" t="n"/>
    </row>
    <row r="371">
      <c r="M371" s="70" t="n"/>
    </row>
    <row r="372">
      <c r="M372" s="70" t="n"/>
    </row>
    <row r="373">
      <c r="M373" s="70" t="n"/>
    </row>
    <row r="374">
      <c r="M374" s="70" t="n"/>
    </row>
    <row r="375">
      <c r="M375" s="70" t="n"/>
    </row>
    <row r="376">
      <c r="M376" s="70" t="n"/>
    </row>
    <row r="377">
      <c r="M377" s="70" t="n"/>
    </row>
    <row r="378">
      <c r="M378" s="70" t="n"/>
    </row>
    <row r="379">
      <c r="M379" s="70" t="n"/>
    </row>
    <row r="380">
      <c r="M380" s="70" t="n"/>
    </row>
    <row r="381">
      <c r="M381" s="70" t="n"/>
    </row>
    <row r="382">
      <c r="M382" s="70" t="n"/>
    </row>
    <row r="383">
      <c r="M383" s="70" t="n"/>
    </row>
    <row r="384">
      <c r="M384" s="70" t="n"/>
    </row>
    <row r="385">
      <c r="M385" s="70" t="n"/>
    </row>
    <row r="386">
      <c r="M386" s="70" t="n"/>
    </row>
    <row r="387">
      <c r="M387" s="70" t="n"/>
    </row>
    <row r="388">
      <c r="M388" s="70" t="n"/>
    </row>
    <row r="389">
      <c r="M389" s="70" t="n"/>
    </row>
    <row r="390">
      <c r="M390" s="70" t="n"/>
    </row>
    <row r="391">
      <c r="M391" s="70" t="n"/>
    </row>
    <row r="392">
      <c r="M392" s="70" t="n"/>
    </row>
    <row r="393">
      <c r="M393" s="70" t="n"/>
    </row>
    <row r="394">
      <c r="M394" s="70" t="n"/>
    </row>
    <row r="395">
      <c r="M395" s="70" t="n"/>
    </row>
    <row r="396">
      <c r="M396" s="70" t="n"/>
    </row>
    <row r="397">
      <c r="M397" s="70" t="n"/>
    </row>
    <row r="398">
      <c r="M398" s="70" t="n"/>
    </row>
    <row r="399">
      <c r="M399" s="70" t="n"/>
    </row>
    <row r="400">
      <c r="M400" s="70" t="n"/>
    </row>
    <row r="401">
      <c r="M401" s="70" t="n"/>
    </row>
    <row r="402">
      <c r="M402" s="70" t="n"/>
    </row>
    <row r="403">
      <c r="M403" s="70" t="n"/>
    </row>
    <row r="404">
      <c r="M404" s="70" t="n"/>
    </row>
    <row r="405">
      <c r="M405" s="70" t="n"/>
    </row>
    <row r="406">
      <c r="M406" s="70" t="n"/>
    </row>
    <row r="407">
      <c r="M407" s="70" t="n"/>
    </row>
    <row r="408">
      <c r="M408" s="70" t="n"/>
    </row>
    <row r="409">
      <c r="M409" s="70" t="n"/>
    </row>
    <row r="410">
      <c r="M410" s="70" t="n"/>
    </row>
    <row r="411">
      <c r="M411" s="70" t="n"/>
    </row>
    <row r="412">
      <c r="M412" s="70" t="n"/>
    </row>
    <row r="413">
      <c r="M413" s="70" t="n"/>
    </row>
    <row r="414">
      <c r="M414" s="70" t="n"/>
    </row>
    <row r="415">
      <c r="M415" s="70" t="n"/>
    </row>
    <row r="416">
      <c r="M416" s="70" t="n"/>
    </row>
    <row r="417">
      <c r="M417" s="70" t="n"/>
    </row>
    <row r="418">
      <c r="M418" s="70" t="n"/>
    </row>
    <row r="419">
      <c r="M419" s="70" t="n"/>
    </row>
    <row r="420">
      <c r="M420" s="70" t="n"/>
    </row>
    <row r="421">
      <c r="M421" s="70" t="n"/>
    </row>
    <row r="422">
      <c r="M422" s="70" t="n"/>
    </row>
    <row r="423">
      <c r="M423" s="70" t="n"/>
    </row>
    <row r="424">
      <c r="M424" s="70" t="n"/>
    </row>
    <row r="425">
      <c r="M425" s="70" t="n"/>
    </row>
    <row r="426">
      <c r="M426" s="70" t="n"/>
    </row>
    <row r="427">
      <c r="M427" s="70" t="n"/>
    </row>
    <row r="428">
      <c r="M428" s="70" t="n"/>
    </row>
    <row r="429">
      <c r="M429" s="70" t="n"/>
    </row>
    <row r="430">
      <c r="M430" s="70" t="n"/>
    </row>
    <row r="431">
      <c r="M431" s="70" t="n"/>
    </row>
    <row r="432">
      <c r="M432" s="70" t="n"/>
    </row>
    <row r="433">
      <c r="M433" s="70" t="n"/>
    </row>
    <row r="434">
      <c r="M434" s="70" t="n"/>
    </row>
    <row r="435">
      <c r="M435" s="70" t="n"/>
    </row>
    <row r="436">
      <c r="M436" s="70" t="n"/>
    </row>
    <row r="437">
      <c r="M437" s="70" t="n"/>
    </row>
    <row r="438">
      <c r="M438" s="70" t="n"/>
    </row>
    <row r="439">
      <c r="M439" s="70" t="n"/>
    </row>
    <row r="440">
      <c r="M440" s="70" t="n"/>
    </row>
    <row r="441">
      <c r="M441" s="70" t="n"/>
    </row>
    <row r="442">
      <c r="M442" s="70" t="n"/>
    </row>
    <row r="443">
      <c r="M443" s="70" t="n"/>
    </row>
    <row r="444">
      <c r="M444" s="70" t="n"/>
    </row>
    <row r="445">
      <c r="M445" s="70" t="n"/>
    </row>
    <row r="446">
      <c r="M446" s="70" t="n"/>
    </row>
    <row r="447">
      <c r="M447" s="70" t="n"/>
    </row>
    <row r="448">
      <c r="M448" s="70" t="n"/>
    </row>
    <row r="449">
      <c r="M449" s="70" t="n"/>
    </row>
    <row r="450">
      <c r="M450" s="70" t="n"/>
    </row>
    <row r="451">
      <c r="M451" s="70" t="n"/>
    </row>
    <row r="452">
      <c r="M452" s="70" t="n"/>
    </row>
    <row r="453">
      <c r="M453" s="70" t="n"/>
    </row>
    <row r="454">
      <c r="M454" s="70" t="n"/>
    </row>
    <row r="455">
      <c r="M455" s="70" t="n"/>
    </row>
    <row r="456">
      <c r="M456" s="70" t="n"/>
    </row>
    <row r="457">
      <c r="M457" s="70" t="n"/>
    </row>
    <row r="458">
      <c r="M458" s="70" t="n"/>
    </row>
    <row r="459">
      <c r="M459" s="70" t="n"/>
    </row>
    <row r="460">
      <c r="M460" s="70" t="n"/>
    </row>
    <row r="461">
      <c r="M461" s="70" t="n"/>
    </row>
    <row r="462">
      <c r="M462" s="70" t="n"/>
    </row>
    <row r="463">
      <c r="M463" s="70" t="n"/>
    </row>
    <row r="464">
      <c r="M464" s="70" t="n"/>
    </row>
    <row r="465">
      <c r="M465" s="70" t="n"/>
    </row>
    <row r="466">
      <c r="M466" s="70" t="n"/>
    </row>
    <row r="467">
      <c r="M467" s="70" t="n"/>
    </row>
    <row r="468">
      <c r="M468" s="70" t="n"/>
    </row>
    <row r="469">
      <c r="M469" s="70" t="n"/>
    </row>
    <row r="470">
      <c r="M470" s="70" t="n"/>
    </row>
    <row r="471">
      <c r="M471" s="70" t="n"/>
    </row>
    <row r="472">
      <c r="M472" s="70" t="n"/>
    </row>
    <row r="473">
      <c r="M473" s="70" t="n"/>
    </row>
    <row r="474">
      <c r="M474" s="70" t="n"/>
    </row>
    <row r="475">
      <c r="M475" s="70" t="n"/>
    </row>
    <row r="476">
      <c r="M476" s="70" t="n"/>
    </row>
    <row r="477">
      <c r="M477" s="70" t="n"/>
    </row>
    <row r="478">
      <c r="M478" s="70" t="n"/>
    </row>
    <row r="479">
      <c r="M479" s="70" t="n"/>
    </row>
    <row r="480">
      <c r="M480" s="70" t="n"/>
    </row>
    <row r="481">
      <c r="M481" s="70" t="n"/>
    </row>
    <row r="482">
      <c r="M482" s="70" t="n"/>
    </row>
    <row r="483">
      <c r="M483" s="70" t="n"/>
    </row>
    <row r="484">
      <c r="M484" s="70" t="n"/>
    </row>
    <row r="485">
      <c r="M485" s="70" t="n"/>
    </row>
    <row r="486">
      <c r="M486" s="70" t="n"/>
    </row>
    <row r="487">
      <c r="M487" s="70" t="n"/>
    </row>
    <row r="488">
      <c r="M488" s="70" t="n"/>
    </row>
    <row r="489">
      <c r="M489" s="70" t="n"/>
    </row>
    <row r="490">
      <c r="M490" s="70" t="n"/>
    </row>
    <row r="491">
      <c r="M491" s="70" t="n"/>
    </row>
    <row r="492">
      <c r="M492" s="70" t="n"/>
    </row>
    <row r="493">
      <c r="M493" s="70" t="n"/>
    </row>
    <row r="494">
      <c r="M494" s="70" t="n"/>
    </row>
    <row r="495">
      <c r="M495" s="70" t="n"/>
    </row>
    <row r="496">
      <c r="M496" s="70" t="n"/>
    </row>
    <row r="497">
      <c r="M497" s="70" t="n"/>
    </row>
    <row r="498">
      <c r="M498" s="70" t="n"/>
    </row>
    <row r="499">
      <c r="M499" s="70" t="n"/>
    </row>
    <row r="500">
      <c r="M500" s="70" t="n"/>
    </row>
    <row r="501">
      <c r="M501" s="70" t="n"/>
    </row>
    <row r="502">
      <c r="M502" s="70" t="n"/>
    </row>
    <row r="503">
      <c r="M503" s="70" t="n"/>
    </row>
    <row r="504">
      <c r="M504" s="70" t="n"/>
    </row>
    <row r="505">
      <c r="M505" s="70" t="n"/>
    </row>
    <row r="506">
      <c r="M506" s="70" t="n"/>
    </row>
    <row r="507">
      <c r="M507" s="70" t="n"/>
    </row>
    <row r="508">
      <c r="M508" s="70" t="n"/>
    </row>
    <row r="509">
      <c r="M509" s="70" t="n"/>
    </row>
    <row r="510">
      <c r="M510" s="70" t="n"/>
    </row>
    <row r="511">
      <c r="M511" s="70" t="n"/>
    </row>
    <row r="512">
      <c r="M512" s="70" t="n"/>
    </row>
    <row r="513">
      <c r="M513" s="70" t="n"/>
    </row>
    <row r="514">
      <c r="M514" s="70" t="n"/>
    </row>
    <row r="515">
      <c r="M515" s="70" t="n"/>
    </row>
    <row r="516">
      <c r="M516" s="70" t="n"/>
    </row>
    <row r="517">
      <c r="M517" s="70" t="n"/>
    </row>
    <row r="518">
      <c r="M518" s="70" t="n"/>
    </row>
    <row r="519">
      <c r="M519" s="70" t="n"/>
    </row>
    <row r="520">
      <c r="M520" s="70" t="n"/>
    </row>
    <row r="521">
      <c r="M521" s="70" t="n"/>
    </row>
    <row r="522">
      <c r="M522" s="70" t="n"/>
    </row>
    <row r="523">
      <c r="M523" s="70" t="n"/>
    </row>
    <row r="524">
      <c r="M524" s="70" t="n"/>
    </row>
    <row r="525">
      <c r="M525" s="70" t="n"/>
    </row>
    <row r="526">
      <c r="M526" s="70" t="n"/>
    </row>
    <row r="527">
      <c r="M527" s="70" t="n"/>
    </row>
    <row r="528">
      <c r="M528" s="70" t="n"/>
    </row>
    <row r="529">
      <c r="M529" s="70" t="n"/>
    </row>
    <row r="530">
      <c r="M530" s="70" t="n"/>
    </row>
    <row r="531">
      <c r="M531" s="70" t="n"/>
    </row>
    <row r="532">
      <c r="M532" s="70" t="n"/>
    </row>
    <row r="533">
      <c r="M533" s="70" t="n"/>
    </row>
    <row r="534">
      <c r="M534" s="70" t="n"/>
    </row>
    <row r="535">
      <c r="M535" s="70" t="n"/>
    </row>
    <row r="536">
      <c r="M536" s="70" t="n"/>
    </row>
    <row r="537">
      <c r="M537" s="70" t="n"/>
    </row>
    <row r="538">
      <c r="M538" s="70" t="n"/>
    </row>
    <row r="539">
      <c r="M539" s="70" t="n"/>
    </row>
    <row r="540">
      <c r="M540" s="70" t="n"/>
    </row>
    <row r="541">
      <c r="M541" s="70" t="n"/>
    </row>
    <row r="542">
      <c r="M542" s="70" t="n"/>
    </row>
    <row r="543">
      <c r="M543" s="70" t="n"/>
    </row>
    <row r="544">
      <c r="M544" s="70" t="n"/>
    </row>
    <row r="545">
      <c r="M545" s="70" t="n"/>
    </row>
    <row r="546">
      <c r="M546" s="70" t="n"/>
    </row>
    <row r="547">
      <c r="M547" s="70" t="n"/>
    </row>
    <row r="548">
      <c r="M548" s="70" t="n"/>
    </row>
    <row r="549">
      <c r="M549" s="70" t="n"/>
    </row>
    <row r="550">
      <c r="M550" s="70" t="n"/>
    </row>
    <row r="551">
      <c r="M551" s="70" t="n"/>
    </row>
    <row r="552">
      <c r="M552" s="70" t="n"/>
    </row>
    <row r="553">
      <c r="M553" s="70" t="n"/>
    </row>
    <row r="554">
      <c r="M554" s="70" t="n"/>
    </row>
    <row r="555">
      <c r="M555" s="70" t="n"/>
    </row>
    <row r="556">
      <c r="M556" s="70" t="n"/>
    </row>
    <row r="557">
      <c r="M557" s="70" t="n"/>
    </row>
    <row r="558">
      <c r="M558" s="70" t="n"/>
    </row>
    <row r="559">
      <c r="M559" s="70" t="n"/>
    </row>
    <row r="560">
      <c r="M560" s="70" t="n"/>
    </row>
    <row r="561">
      <c r="M561" s="70" t="n"/>
    </row>
    <row r="562">
      <c r="M562" s="70" t="n"/>
    </row>
    <row r="563">
      <c r="M563" s="70" t="n"/>
    </row>
    <row r="564">
      <c r="M564" s="70" t="n"/>
    </row>
    <row r="565">
      <c r="M565" s="70" t="n"/>
    </row>
    <row r="566">
      <c r="M566" s="70" t="n"/>
    </row>
    <row r="567">
      <c r="M567" s="70" t="n"/>
    </row>
    <row r="568">
      <c r="M568" s="70" t="n"/>
    </row>
    <row r="569">
      <c r="M569" s="70" t="n"/>
    </row>
    <row r="570">
      <c r="M570" s="70" t="n"/>
    </row>
    <row r="571">
      <c r="M571" s="70" t="n"/>
    </row>
    <row r="572">
      <c r="M572" s="70" t="n"/>
    </row>
    <row r="573">
      <c r="M573" s="70" t="n"/>
    </row>
    <row r="574">
      <c r="M574" s="70" t="n"/>
    </row>
    <row r="575">
      <c r="M575" s="70" t="n"/>
    </row>
    <row r="576">
      <c r="M576" s="70" t="n"/>
    </row>
    <row r="577">
      <c r="M577" s="70" t="n"/>
    </row>
    <row r="578">
      <c r="M578" s="70" t="n"/>
    </row>
    <row r="579">
      <c r="M579" s="70" t="n"/>
    </row>
    <row r="580">
      <c r="M580" s="70" t="n"/>
    </row>
    <row r="581">
      <c r="M581" s="70" t="n"/>
    </row>
    <row r="582">
      <c r="M582" s="70" t="n"/>
    </row>
    <row r="583">
      <c r="M583" s="70" t="n"/>
    </row>
    <row r="584">
      <c r="M584" s="70" t="n"/>
    </row>
    <row r="585">
      <c r="M585" s="70" t="n"/>
    </row>
    <row r="586">
      <c r="M586" s="70" t="n"/>
    </row>
    <row r="587">
      <c r="M587" s="70" t="n"/>
    </row>
    <row r="588">
      <c r="M588" s="70" t="n"/>
    </row>
    <row r="589">
      <c r="M589" s="70" t="n"/>
    </row>
    <row r="590">
      <c r="M590" s="70" t="n"/>
    </row>
    <row r="591">
      <c r="M591" s="70" t="n"/>
    </row>
    <row r="592">
      <c r="M592" s="70" t="n"/>
    </row>
    <row r="593">
      <c r="M593" s="70" t="n"/>
    </row>
    <row r="594">
      <c r="M594" s="70" t="n"/>
    </row>
    <row r="595">
      <c r="M595" s="70" t="n"/>
    </row>
    <row r="596">
      <c r="M596" s="70" t="n"/>
    </row>
    <row r="597">
      <c r="M597" s="70" t="n"/>
    </row>
    <row r="598">
      <c r="M598" s="70" t="n"/>
    </row>
    <row r="599">
      <c r="M599" s="70" t="n"/>
    </row>
    <row r="600">
      <c r="M600" s="70" t="n"/>
    </row>
    <row r="601">
      <c r="M601" s="70" t="n"/>
    </row>
    <row r="602">
      <c r="M602" s="70" t="n"/>
    </row>
    <row r="603">
      <c r="M603" s="70" t="n"/>
    </row>
    <row r="604">
      <c r="M604" s="70" t="n"/>
    </row>
    <row r="605">
      <c r="M605" s="70" t="n"/>
    </row>
    <row r="606">
      <c r="M606" s="70" t="n"/>
    </row>
    <row r="607">
      <c r="M607" s="70" t="n"/>
    </row>
    <row r="608">
      <c r="M608" s="70" t="n"/>
    </row>
    <row r="609">
      <c r="M609" s="70" t="n"/>
    </row>
    <row r="610">
      <c r="M610" s="70" t="n"/>
    </row>
    <row r="611">
      <c r="M611" s="70" t="n"/>
    </row>
    <row r="612">
      <c r="M612" s="70" t="n"/>
    </row>
    <row r="613">
      <c r="M613" s="70" t="n"/>
    </row>
    <row r="614">
      <c r="M614" s="70" t="n"/>
    </row>
    <row r="615">
      <c r="M615" s="70" t="n"/>
    </row>
    <row r="616">
      <c r="M616" s="70" t="n"/>
    </row>
    <row r="617">
      <c r="M617" s="70" t="n"/>
    </row>
    <row r="618">
      <c r="M618" s="70" t="n"/>
    </row>
    <row r="619">
      <c r="M619" s="70" t="n"/>
    </row>
    <row r="620">
      <c r="M620" s="70" t="n"/>
    </row>
    <row r="621">
      <c r="M621" s="70" t="n"/>
    </row>
    <row r="622">
      <c r="M622" s="70" t="n"/>
    </row>
    <row r="623">
      <c r="M623" s="70" t="n"/>
    </row>
    <row r="624">
      <c r="M624" s="70" t="n"/>
    </row>
    <row r="625">
      <c r="M625" s="70" t="n"/>
    </row>
    <row r="626">
      <c r="M626" s="70" t="n"/>
    </row>
    <row r="627">
      <c r="M627" s="70" t="n"/>
    </row>
    <row r="628">
      <c r="M628" s="70" t="n"/>
    </row>
    <row r="629">
      <c r="M629" s="70" t="n"/>
    </row>
    <row r="630">
      <c r="M630" s="70" t="n"/>
    </row>
    <row r="631">
      <c r="M631" s="70" t="n"/>
    </row>
    <row r="632">
      <c r="M632" s="70" t="n"/>
    </row>
    <row r="633">
      <c r="M633" s="70" t="n"/>
    </row>
    <row r="634">
      <c r="M634" s="70" t="n"/>
    </row>
    <row r="635">
      <c r="M635" s="70" t="n"/>
    </row>
    <row r="636">
      <c r="M636" s="70" t="n"/>
    </row>
    <row r="637">
      <c r="M637" s="70" t="n"/>
    </row>
    <row r="638">
      <c r="M638" s="70" t="n"/>
    </row>
    <row r="639">
      <c r="M639" s="70" t="n"/>
    </row>
    <row r="640">
      <c r="M640" s="70" t="n"/>
    </row>
    <row r="641">
      <c r="M641" s="70" t="n"/>
    </row>
    <row r="642">
      <c r="M642" s="70" t="n"/>
    </row>
    <row r="643">
      <c r="M643" s="70" t="n"/>
    </row>
    <row r="644">
      <c r="M644" s="70" t="n"/>
    </row>
    <row r="645">
      <c r="M645" s="70" t="n"/>
    </row>
    <row r="646">
      <c r="M646" s="70" t="n"/>
    </row>
    <row r="647">
      <c r="M647" s="70" t="n"/>
    </row>
    <row r="648">
      <c r="M648" s="70" t="n"/>
    </row>
    <row r="649">
      <c r="M649" s="70" t="n"/>
    </row>
    <row r="650">
      <c r="M650" s="70" t="n"/>
    </row>
    <row r="651">
      <c r="M651" s="70" t="n"/>
    </row>
    <row r="652">
      <c r="M652" s="70" t="n"/>
    </row>
    <row r="653">
      <c r="M653" s="70" t="n"/>
    </row>
    <row r="654">
      <c r="M654" s="70" t="n"/>
    </row>
    <row r="655">
      <c r="M655" s="70" t="n"/>
    </row>
    <row r="656">
      <c r="M656" s="70" t="n"/>
    </row>
    <row r="657">
      <c r="M657" s="70" t="n"/>
    </row>
    <row r="658">
      <c r="M658" s="70" t="n"/>
    </row>
    <row r="659">
      <c r="M659" s="70" t="n"/>
    </row>
    <row r="660">
      <c r="M660" s="70" t="n"/>
    </row>
    <row r="661">
      <c r="M661" s="70" t="n"/>
    </row>
    <row r="662">
      <c r="M662" s="70" t="n"/>
    </row>
    <row r="663">
      <c r="M663" s="70" t="n"/>
    </row>
    <row r="664">
      <c r="M664" s="70" t="n"/>
    </row>
    <row r="665">
      <c r="M665" s="70" t="n"/>
    </row>
    <row r="666">
      <c r="M666" s="70" t="n"/>
    </row>
    <row r="667">
      <c r="M667" s="70" t="n"/>
    </row>
    <row r="668">
      <c r="M668" s="70" t="n"/>
    </row>
    <row r="669">
      <c r="M669" s="70" t="n"/>
    </row>
    <row r="670">
      <c r="M670" s="70" t="n"/>
    </row>
    <row r="671">
      <c r="M671" s="70" t="n"/>
    </row>
    <row r="672">
      <c r="M672" s="70" t="n"/>
    </row>
    <row r="673">
      <c r="M673" s="70" t="n"/>
    </row>
    <row r="674">
      <c r="M674" s="70" t="n"/>
    </row>
    <row r="675">
      <c r="M675" s="70" t="n"/>
    </row>
    <row r="676">
      <c r="M676" s="70" t="n"/>
    </row>
    <row r="677">
      <c r="M677" s="70" t="n"/>
    </row>
    <row r="678">
      <c r="M678" s="70" t="n"/>
    </row>
    <row r="679">
      <c r="M679" s="70" t="n"/>
    </row>
    <row r="680">
      <c r="M680" s="70" t="n"/>
    </row>
    <row r="681">
      <c r="M681" s="70" t="n"/>
    </row>
    <row r="682">
      <c r="M682" s="70" t="n"/>
    </row>
    <row r="683">
      <c r="M683" s="70" t="n"/>
    </row>
    <row r="684">
      <c r="M684" s="70" t="n"/>
    </row>
    <row r="685">
      <c r="M685" s="70" t="n"/>
    </row>
    <row r="686">
      <c r="M686" s="70" t="n"/>
    </row>
    <row r="687">
      <c r="M687" s="70" t="n"/>
    </row>
    <row r="688">
      <c r="M688" s="70" t="n"/>
    </row>
    <row r="689">
      <c r="M689" s="70" t="n"/>
    </row>
    <row r="690">
      <c r="M690" s="70" t="n"/>
    </row>
    <row r="691">
      <c r="M691" s="70" t="n"/>
    </row>
    <row r="692">
      <c r="M692" s="70" t="n"/>
    </row>
    <row r="693">
      <c r="M693" s="70" t="n"/>
    </row>
    <row r="694">
      <c r="M694" s="70" t="n"/>
    </row>
    <row r="695">
      <c r="M695" s="70" t="n"/>
    </row>
    <row r="696">
      <c r="M696" s="70" t="n"/>
    </row>
    <row r="697">
      <c r="M697" s="70" t="n"/>
    </row>
    <row r="698">
      <c r="M698" s="70" t="n"/>
    </row>
    <row r="699">
      <c r="M699" s="70" t="n"/>
    </row>
    <row r="700">
      <c r="M700" s="70" t="n"/>
    </row>
    <row r="701">
      <c r="M701" s="70" t="n"/>
    </row>
    <row r="702">
      <c r="M702" s="70" t="n"/>
    </row>
    <row r="703">
      <c r="M703" s="70" t="n"/>
    </row>
    <row r="704">
      <c r="M704" s="70" t="n"/>
    </row>
    <row r="705">
      <c r="M705" s="70" t="n"/>
    </row>
    <row r="706">
      <c r="M706" s="70" t="n"/>
    </row>
    <row r="707">
      <c r="M707" s="70" t="n"/>
    </row>
    <row r="708">
      <c r="M708" s="70" t="n"/>
    </row>
    <row r="709">
      <c r="M709" s="70" t="n"/>
    </row>
    <row r="710">
      <c r="M710" s="70" t="n"/>
    </row>
    <row r="711">
      <c r="M711" s="70" t="n"/>
    </row>
    <row r="712">
      <c r="M712" s="70" t="n"/>
    </row>
    <row r="713">
      <c r="M713" s="70" t="n"/>
    </row>
    <row r="714">
      <c r="M714" s="70" t="n"/>
    </row>
    <row r="715">
      <c r="M715" s="70" t="n"/>
    </row>
    <row r="716">
      <c r="M716" s="70" t="n"/>
    </row>
    <row r="717">
      <c r="M717" s="70" t="n"/>
    </row>
    <row r="718">
      <c r="M718" s="70" t="n"/>
    </row>
    <row r="719">
      <c r="M719" s="70" t="n"/>
    </row>
    <row r="720">
      <c r="M720" s="70" t="n"/>
    </row>
    <row r="721">
      <c r="M721" s="70" t="n"/>
    </row>
    <row r="722">
      <c r="M722" s="70" t="n"/>
    </row>
    <row r="723">
      <c r="M723" s="70" t="n"/>
    </row>
    <row r="724">
      <c r="M724" s="70" t="n"/>
    </row>
    <row r="725">
      <c r="M725" s="70" t="n"/>
    </row>
    <row r="726">
      <c r="M726" s="70" t="n"/>
    </row>
    <row r="727">
      <c r="M727" s="70" t="n"/>
    </row>
    <row r="728">
      <c r="M728" s="70" t="n"/>
    </row>
    <row r="729">
      <c r="M729" s="70" t="n"/>
    </row>
    <row r="730">
      <c r="M730" s="70" t="n"/>
    </row>
    <row r="731">
      <c r="M731" s="70" t="n"/>
    </row>
    <row r="732">
      <c r="M732" s="70" t="n"/>
    </row>
    <row r="733">
      <c r="M733" s="70" t="n"/>
    </row>
    <row r="734">
      <c r="M734" s="70" t="n"/>
    </row>
    <row r="735">
      <c r="M735" s="70" t="n"/>
    </row>
    <row r="736">
      <c r="M736" s="70" t="n"/>
    </row>
    <row r="737">
      <c r="M737" s="70" t="n"/>
    </row>
    <row r="738">
      <c r="M738" s="70" t="n"/>
    </row>
    <row r="739">
      <c r="M739" s="70" t="n"/>
    </row>
    <row r="740">
      <c r="M740" s="70" t="n"/>
    </row>
    <row r="741">
      <c r="M741" s="70" t="n"/>
    </row>
    <row r="742">
      <c r="M742" s="70" t="n"/>
    </row>
    <row r="743">
      <c r="M743" s="70" t="n"/>
    </row>
    <row r="744">
      <c r="M744" s="70" t="n"/>
    </row>
    <row r="745">
      <c r="M745" s="70" t="n"/>
    </row>
    <row r="746">
      <c r="M746" s="70" t="n"/>
    </row>
    <row r="747">
      <c r="M747" s="70" t="n"/>
    </row>
    <row r="748">
      <c r="M748" s="70" t="n"/>
    </row>
    <row r="749">
      <c r="M749" s="70" t="n"/>
    </row>
    <row r="750">
      <c r="M750" s="70" t="n"/>
    </row>
    <row r="751">
      <c r="M751" s="70" t="n"/>
    </row>
    <row r="752">
      <c r="M752" s="70" t="n"/>
    </row>
    <row r="753">
      <c r="M753" s="70" t="n"/>
    </row>
    <row r="754">
      <c r="M754" s="70" t="n"/>
    </row>
    <row r="755">
      <c r="M755" s="70" t="n"/>
    </row>
    <row r="756">
      <c r="M756" s="70" t="n"/>
    </row>
    <row r="757">
      <c r="M757" s="70" t="n"/>
    </row>
    <row r="758">
      <c r="M758" s="70" t="n"/>
    </row>
    <row r="759">
      <c r="M759" s="70" t="n"/>
    </row>
    <row r="760">
      <c r="M760" s="70" t="n"/>
    </row>
    <row r="761">
      <c r="M761" s="70" t="n"/>
    </row>
    <row r="762">
      <c r="M762" s="70" t="n"/>
    </row>
    <row r="763">
      <c r="M763" s="70" t="n"/>
    </row>
    <row r="764">
      <c r="M764" s="70" t="n"/>
    </row>
    <row r="765">
      <c r="M765" s="70" t="n"/>
    </row>
    <row r="766">
      <c r="M766" s="70" t="n"/>
    </row>
    <row r="767">
      <c r="M767" s="70" t="n"/>
    </row>
    <row r="768">
      <c r="M768" s="70" t="n"/>
    </row>
    <row r="769">
      <c r="M769" s="70" t="n"/>
    </row>
    <row r="770">
      <c r="M770" s="70" t="n"/>
    </row>
    <row r="771">
      <c r="M771" s="70" t="n"/>
    </row>
    <row r="772">
      <c r="M772" s="70" t="n"/>
    </row>
    <row r="773">
      <c r="M773" s="70" t="n"/>
    </row>
    <row r="774">
      <c r="M774" s="70" t="n"/>
    </row>
    <row r="775">
      <c r="M775" s="70" t="n"/>
    </row>
    <row r="776">
      <c r="M776" s="70" t="n"/>
    </row>
    <row r="777">
      <c r="M777" s="70" t="n"/>
    </row>
    <row r="778">
      <c r="M778" s="70" t="n"/>
    </row>
    <row r="779">
      <c r="M779" s="70" t="n"/>
    </row>
    <row r="780">
      <c r="M780" s="70" t="n"/>
    </row>
    <row r="781">
      <c r="M781" s="70" t="n"/>
    </row>
    <row r="782">
      <c r="M782" s="70" t="n"/>
    </row>
    <row r="783">
      <c r="M783" s="70" t="n"/>
    </row>
    <row r="784">
      <c r="M784" s="70" t="n"/>
    </row>
    <row r="785">
      <c r="M785" s="70" t="n"/>
    </row>
    <row r="786">
      <c r="M786" s="70" t="n"/>
    </row>
    <row r="787">
      <c r="M787" s="70" t="n"/>
    </row>
    <row r="788">
      <c r="M788" s="70" t="n"/>
    </row>
    <row r="789">
      <c r="M789" s="70" t="n"/>
    </row>
    <row r="790">
      <c r="M790" s="70" t="n"/>
    </row>
    <row r="791">
      <c r="M791" s="70" t="n"/>
    </row>
    <row r="792">
      <c r="M792" s="70" t="n"/>
    </row>
    <row r="793">
      <c r="M793" s="70" t="n"/>
    </row>
    <row r="794">
      <c r="M794" s="70" t="n"/>
    </row>
    <row r="795">
      <c r="M795" s="70" t="n"/>
    </row>
    <row r="796">
      <c r="M796" s="70" t="n"/>
    </row>
    <row r="797">
      <c r="M797" s="70" t="n"/>
    </row>
    <row r="798">
      <c r="M798" s="70" t="n"/>
    </row>
    <row r="799">
      <c r="M799" s="70" t="n"/>
    </row>
    <row r="800">
      <c r="M800" s="70" t="n"/>
    </row>
    <row r="801">
      <c r="M801" s="70" t="n"/>
    </row>
    <row r="802">
      <c r="M802" s="70" t="n"/>
    </row>
    <row r="803">
      <c r="M803" s="70" t="n"/>
    </row>
    <row r="804">
      <c r="M804" s="70" t="n"/>
    </row>
    <row r="805">
      <c r="M805" s="70" t="n"/>
    </row>
    <row r="806">
      <c r="M806" s="70" t="n"/>
    </row>
    <row r="807">
      <c r="M807" s="70" t="n"/>
    </row>
    <row r="808">
      <c r="M808" s="70" t="n"/>
    </row>
    <row r="809">
      <c r="M809" s="70" t="n"/>
    </row>
    <row r="810">
      <c r="M810" s="70" t="n"/>
    </row>
    <row r="811">
      <c r="M811" s="70" t="n"/>
    </row>
    <row r="812">
      <c r="M812" s="70" t="n"/>
    </row>
    <row r="813">
      <c r="M813" s="70" t="n"/>
    </row>
    <row r="814">
      <c r="M814" s="70" t="n"/>
    </row>
    <row r="815">
      <c r="M815" s="70" t="n"/>
    </row>
    <row r="816">
      <c r="M816" s="70" t="n"/>
    </row>
    <row r="817">
      <c r="M817" s="70" t="n"/>
    </row>
    <row r="818">
      <c r="M818" s="70" t="n"/>
    </row>
    <row r="819">
      <c r="M819" s="70" t="n"/>
    </row>
    <row r="820">
      <c r="M820" s="70" t="n"/>
    </row>
    <row r="821">
      <c r="M821" s="70" t="n"/>
    </row>
    <row r="822">
      <c r="M822" s="70" t="n"/>
    </row>
    <row r="823">
      <c r="M823" s="70" t="n"/>
    </row>
    <row r="824">
      <c r="M824" s="70" t="n"/>
    </row>
    <row r="825">
      <c r="M825" s="70" t="n"/>
    </row>
    <row r="826">
      <c r="M826" s="70" t="n"/>
    </row>
    <row r="827">
      <c r="M827" s="70" t="n"/>
    </row>
    <row r="828">
      <c r="M828" s="70" t="n"/>
    </row>
    <row r="829">
      <c r="M829" s="70" t="n"/>
    </row>
    <row r="830">
      <c r="M830" s="70" t="n"/>
    </row>
    <row r="831">
      <c r="M831" s="70" t="n"/>
    </row>
    <row r="832">
      <c r="M832" s="70" t="n"/>
    </row>
    <row r="833">
      <c r="M833" s="70" t="n"/>
    </row>
    <row r="834">
      <c r="M834" s="70" t="n"/>
    </row>
    <row r="835">
      <c r="M835" s="70" t="n"/>
    </row>
    <row r="836">
      <c r="M836" s="70" t="n"/>
    </row>
    <row r="837">
      <c r="M837" s="70" t="n"/>
    </row>
    <row r="838">
      <c r="M838" s="70" t="n"/>
    </row>
    <row r="839">
      <c r="M839" s="70" t="n"/>
    </row>
    <row r="840">
      <c r="M840" s="70" t="n"/>
    </row>
    <row r="841">
      <c r="M841" s="70" t="n"/>
    </row>
    <row r="842">
      <c r="M842" s="70" t="n"/>
    </row>
    <row r="843">
      <c r="M843" s="70" t="n"/>
    </row>
    <row r="844">
      <c r="M844" s="70" t="n"/>
    </row>
    <row r="845">
      <c r="M845" s="70" t="n"/>
    </row>
    <row r="846">
      <c r="M846" s="70" t="n"/>
    </row>
    <row r="847">
      <c r="M847" s="70" t="n"/>
    </row>
    <row r="848">
      <c r="M848" s="70" t="n"/>
    </row>
    <row r="849">
      <c r="M849" s="70" t="n"/>
    </row>
    <row r="850">
      <c r="M850" s="70" t="n"/>
    </row>
    <row r="851">
      <c r="M851" s="70" t="n"/>
    </row>
    <row r="852">
      <c r="M852" s="70" t="n"/>
    </row>
    <row r="853">
      <c r="M853" s="70" t="n"/>
    </row>
    <row r="854">
      <c r="M854" s="70" t="n"/>
    </row>
    <row r="855">
      <c r="M855" s="70" t="n"/>
    </row>
    <row r="856">
      <c r="M856" s="70" t="n"/>
    </row>
    <row r="857">
      <c r="M857" s="70" t="n"/>
    </row>
    <row r="858">
      <c r="M858" s="70" t="n"/>
    </row>
    <row r="859">
      <c r="M859" s="70" t="n"/>
    </row>
    <row r="860">
      <c r="M860" s="70" t="n"/>
    </row>
    <row r="861">
      <c r="M861" s="70" t="n"/>
    </row>
    <row r="862">
      <c r="M862" s="70" t="n"/>
    </row>
    <row r="863">
      <c r="M863" s="70" t="n"/>
    </row>
    <row r="864">
      <c r="M864" s="70" t="n"/>
    </row>
    <row r="865">
      <c r="M865" s="70" t="n"/>
    </row>
    <row r="866">
      <c r="M866" s="70" t="n"/>
    </row>
    <row r="867">
      <c r="M867" s="70" t="n"/>
    </row>
    <row r="868">
      <c r="M868" s="70" t="n"/>
    </row>
    <row r="869">
      <c r="M869" s="70" t="n"/>
    </row>
    <row r="870">
      <c r="M870" s="70" t="n"/>
    </row>
    <row r="871">
      <c r="M871" s="70" t="n"/>
    </row>
    <row r="872">
      <c r="M872" s="70" t="n"/>
    </row>
    <row r="873">
      <c r="M873" s="70" t="n"/>
    </row>
    <row r="874">
      <c r="M874" s="70" t="n"/>
    </row>
    <row r="875">
      <c r="M875" s="70" t="n"/>
    </row>
    <row r="876">
      <c r="M876" s="70" t="n"/>
    </row>
    <row r="877">
      <c r="M877" s="70" t="n"/>
    </row>
    <row r="878">
      <c r="M878" s="70" t="n"/>
    </row>
    <row r="879">
      <c r="M879" s="70" t="n"/>
    </row>
    <row r="880">
      <c r="M880" s="70" t="n"/>
    </row>
    <row r="881">
      <c r="M881" s="70" t="n"/>
    </row>
    <row r="882">
      <c r="M882" s="70" t="n"/>
    </row>
    <row r="883">
      <c r="M883" s="70" t="n"/>
    </row>
    <row r="884">
      <c r="M884" s="70" t="n"/>
    </row>
    <row r="885">
      <c r="M885" s="70" t="n"/>
    </row>
    <row r="886">
      <c r="M886" s="70" t="n"/>
    </row>
    <row r="887">
      <c r="M887" s="70" t="n"/>
    </row>
    <row r="888">
      <c r="M888" s="70" t="n"/>
    </row>
    <row r="889">
      <c r="M889" s="70" t="n"/>
    </row>
    <row r="890">
      <c r="M890" s="70" t="n"/>
    </row>
    <row r="891">
      <c r="M891" s="70" t="n"/>
    </row>
    <row r="892">
      <c r="M892" s="70" t="n"/>
    </row>
    <row r="893">
      <c r="M893" s="70" t="n"/>
    </row>
    <row r="894">
      <c r="M894" s="70" t="n"/>
    </row>
    <row r="895">
      <c r="M895" s="70" t="n"/>
    </row>
    <row r="896">
      <c r="M896" s="70" t="n"/>
    </row>
    <row r="897">
      <c r="M897" s="70" t="n"/>
    </row>
    <row r="898">
      <c r="M898" s="70" t="n"/>
    </row>
    <row r="899">
      <c r="M899" s="70" t="n"/>
    </row>
    <row r="900">
      <c r="M900" s="70" t="n"/>
    </row>
    <row r="901">
      <c r="M901" s="70" t="n"/>
    </row>
    <row r="902">
      <c r="M902" s="70" t="n"/>
    </row>
    <row r="903">
      <c r="M903" s="70" t="n"/>
    </row>
    <row r="904">
      <c r="M904" s="70" t="n"/>
    </row>
    <row r="905">
      <c r="M905" s="70" t="n"/>
    </row>
    <row r="906">
      <c r="M906" s="70" t="n"/>
    </row>
    <row r="907">
      <c r="M907" s="70" t="n"/>
    </row>
    <row r="908">
      <c r="M908" s="70" t="n"/>
    </row>
    <row r="909">
      <c r="M909" s="70" t="n"/>
    </row>
    <row r="910">
      <c r="M910" s="70" t="n"/>
    </row>
    <row r="911">
      <c r="M911" s="70" t="n"/>
    </row>
    <row r="912">
      <c r="M912" s="70" t="n"/>
    </row>
    <row r="913">
      <c r="M913" s="70" t="n"/>
    </row>
    <row r="914">
      <c r="M914" s="70" t="n"/>
    </row>
    <row r="915">
      <c r="M915" s="70" t="n"/>
    </row>
    <row r="916">
      <c r="M916" s="70" t="n"/>
    </row>
    <row r="917">
      <c r="M917" s="70" t="n"/>
    </row>
    <row r="918">
      <c r="M918" s="70" t="n"/>
    </row>
    <row r="919">
      <c r="M919" s="70" t="n"/>
    </row>
    <row r="920">
      <c r="M920" s="70" t="n"/>
    </row>
    <row r="921">
      <c r="M921" s="70" t="n"/>
    </row>
    <row r="922">
      <c r="M922" s="70" t="n"/>
    </row>
    <row r="923">
      <c r="M923" s="70" t="n"/>
    </row>
    <row r="924">
      <c r="M924" s="70" t="n"/>
    </row>
    <row r="925">
      <c r="M925" s="70" t="n"/>
    </row>
    <row r="926">
      <c r="M926" s="70" t="n"/>
    </row>
    <row r="927">
      <c r="M927" s="70" t="n"/>
    </row>
    <row r="928">
      <c r="M928" s="70" t="n"/>
    </row>
    <row r="929">
      <c r="M929" s="70" t="n"/>
    </row>
    <row r="930">
      <c r="M930" s="70" t="n"/>
    </row>
    <row r="931">
      <c r="M931" s="70" t="n"/>
    </row>
    <row r="932">
      <c r="M932" s="70" t="n"/>
    </row>
    <row r="933">
      <c r="M933" s="70" t="n"/>
    </row>
    <row r="934">
      <c r="M934" s="70" t="n"/>
    </row>
    <row r="935">
      <c r="M935" s="70" t="n"/>
    </row>
    <row r="936">
      <c r="M936" s="70" t="n"/>
    </row>
    <row r="937">
      <c r="M937" s="70" t="n"/>
    </row>
    <row r="938">
      <c r="M938" s="70" t="n"/>
    </row>
    <row r="939">
      <c r="M939" s="70" t="n"/>
    </row>
    <row r="940">
      <c r="M940" s="70" t="n"/>
    </row>
    <row r="941">
      <c r="M941" s="70" t="n"/>
    </row>
    <row r="942">
      <c r="M942" s="70" t="n"/>
    </row>
    <row r="943">
      <c r="M943" s="70" t="n"/>
    </row>
    <row r="944">
      <c r="M944" s="70" t="n"/>
    </row>
    <row r="945">
      <c r="M945" s="70" t="n"/>
    </row>
    <row r="946">
      <c r="M946" s="70" t="n"/>
    </row>
    <row r="947">
      <c r="M947" s="70" t="n"/>
    </row>
    <row r="948">
      <c r="M948" s="70" t="n"/>
    </row>
    <row r="949">
      <c r="M949" s="70" t="n"/>
    </row>
    <row r="950">
      <c r="M950" s="70" t="n"/>
    </row>
    <row r="951">
      <c r="M951" s="70" t="n"/>
    </row>
    <row r="952">
      <c r="M952" s="70" t="n"/>
    </row>
    <row r="953">
      <c r="M953" s="70" t="n"/>
    </row>
    <row r="954">
      <c r="M954" s="70" t="n"/>
    </row>
    <row r="955">
      <c r="M955" s="70" t="n"/>
    </row>
    <row r="956">
      <c r="M956" s="70" t="n"/>
    </row>
    <row r="957">
      <c r="M957" s="70" t="n"/>
    </row>
    <row r="958">
      <c r="M958" s="70" t="n"/>
    </row>
    <row r="959">
      <c r="M959" s="70" t="n"/>
    </row>
    <row r="960">
      <c r="M960" s="70" t="n"/>
    </row>
    <row r="961">
      <c r="M961" s="70" t="n"/>
    </row>
    <row r="962">
      <c r="M962" s="70" t="n"/>
    </row>
    <row r="963">
      <c r="M963" s="70" t="n"/>
    </row>
    <row r="964">
      <c r="M964" s="70" t="n"/>
    </row>
    <row r="965">
      <c r="M965" s="70" t="n"/>
    </row>
    <row r="966">
      <c r="M966" s="70" t="n"/>
    </row>
    <row r="967">
      <c r="M967" s="70" t="n"/>
    </row>
    <row r="968">
      <c r="M968" s="70" t="n"/>
    </row>
    <row r="969">
      <c r="M969" s="70" t="n"/>
    </row>
    <row r="970">
      <c r="M970" s="70" t="n"/>
    </row>
    <row r="971">
      <c r="M971" s="70" t="n"/>
    </row>
    <row r="972">
      <c r="M972" s="70" t="n"/>
    </row>
    <row r="973">
      <c r="M973" s="70" t="n"/>
    </row>
    <row r="974">
      <c r="M974" s="70" t="n"/>
    </row>
    <row r="975">
      <c r="M975" s="70" t="n"/>
    </row>
    <row r="976">
      <c r="M976" s="70" t="n"/>
    </row>
    <row r="977">
      <c r="M977" s="70" t="n"/>
    </row>
    <row r="978">
      <c r="M978" s="70" t="n"/>
    </row>
    <row r="979">
      <c r="M979" s="70" t="n"/>
    </row>
    <row r="980">
      <c r="M980" s="70" t="n"/>
    </row>
    <row r="981">
      <c r="M981" s="70" t="n"/>
    </row>
    <row r="982">
      <c r="M982" s="70" t="n"/>
    </row>
    <row r="983">
      <c r="M983" s="70" t="n"/>
    </row>
    <row r="984">
      <c r="M984" s="70" t="n"/>
    </row>
    <row r="985">
      <c r="M985" s="70" t="n"/>
    </row>
    <row r="986">
      <c r="M986" s="70" t="n"/>
    </row>
    <row r="987">
      <c r="M987" s="70" t="n"/>
    </row>
    <row r="988">
      <c r="M988" s="70" t="n"/>
    </row>
    <row r="989">
      <c r="M989" s="70" t="n"/>
    </row>
    <row r="990">
      <c r="M990" s="70" t="n"/>
    </row>
    <row r="991">
      <c r="M991" s="70" t="n"/>
    </row>
    <row r="992">
      <c r="M992" s="70" t="n"/>
    </row>
    <row r="993">
      <c r="M993" s="70" t="n"/>
    </row>
    <row r="994">
      <c r="M994" s="70" t="n"/>
    </row>
    <row r="995">
      <c r="M995" s="70" t="n"/>
    </row>
    <row r="996">
      <c r="M996" s="70" t="n"/>
    </row>
    <row r="997">
      <c r="M997" s="70" t="n"/>
    </row>
    <row r="998">
      <c r="M998" s="70" t="n"/>
    </row>
    <row r="999">
      <c r="M999" s="70" t="n"/>
    </row>
    <row r="1000">
      <c r="M1000" s="70" t="n"/>
    </row>
    <row r="1001">
      <c r="M1001" s="70" t="n"/>
    </row>
    <row r="1002">
      <c r="M1002" s="70" t="n"/>
    </row>
    <row r="1003">
      <c r="M1003" s="70" t="n"/>
    </row>
    <row r="1004">
      <c r="M1004" s="70" t="n"/>
    </row>
    <row r="1005">
      <c r="M1005" s="70" t="n"/>
    </row>
    <row r="1006">
      <c r="M1006" s="70" t="n"/>
    </row>
    <row r="1007">
      <c r="M1007" s="70" t="n"/>
    </row>
    <row r="1008">
      <c r="M1008" s="70" t="n"/>
    </row>
    <row r="1009">
      <c r="M1009" s="70" t="n"/>
    </row>
    <row r="1010">
      <c r="M1010" s="70" t="n"/>
    </row>
    <row r="1011">
      <c r="M1011" s="70" t="n"/>
    </row>
    <row r="1012">
      <c r="M1012" s="70" t="n"/>
    </row>
    <row r="1013">
      <c r="M1013" s="70" t="n"/>
    </row>
    <row r="1014">
      <c r="M1014" s="70" t="n"/>
    </row>
    <row r="1015">
      <c r="M1015" s="70" t="n"/>
    </row>
    <row r="1016">
      <c r="M1016" s="70" t="n"/>
    </row>
    <row r="1017">
      <c r="M1017" s="70" t="n"/>
    </row>
    <row r="1018">
      <c r="M1018" s="70" t="n"/>
    </row>
    <row r="1019">
      <c r="M1019" s="70" t="n"/>
    </row>
    <row r="1020">
      <c r="M1020" s="70" t="n"/>
    </row>
    <row r="1021">
      <c r="M1021" s="70" t="n"/>
    </row>
    <row r="1022">
      <c r="M1022" s="70" t="n"/>
    </row>
    <row r="1023">
      <c r="M1023" s="70" t="n"/>
    </row>
    <row r="1024">
      <c r="M1024" s="70" t="n"/>
    </row>
    <row r="1025">
      <c r="M1025" s="70" t="n"/>
    </row>
    <row r="1026">
      <c r="M1026" s="70" t="n"/>
    </row>
    <row r="1027">
      <c r="M1027" s="70" t="n"/>
    </row>
    <row r="1028">
      <c r="M1028" s="70" t="n"/>
    </row>
    <row r="1029">
      <c r="M1029" s="70" t="n"/>
    </row>
    <row r="1030">
      <c r="M1030" s="70" t="n"/>
    </row>
    <row r="1031">
      <c r="M1031" s="70" t="n"/>
    </row>
    <row r="1032">
      <c r="M1032" s="70" t="n"/>
    </row>
    <row r="1033">
      <c r="M1033" s="70" t="n"/>
    </row>
    <row r="1034">
      <c r="M1034" s="70" t="n"/>
    </row>
    <row r="1035">
      <c r="M1035" s="70" t="n"/>
    </row>
    <row r="1036">
      <c r="M1036" s="70" t="n"/>
    </row>
    <row r="1037">
      <c r="M1037" s="70" t="n"/>
    </row>
    <row r="1038">
      <c r="M1038" s="70" t="n"/>
    </row>
    <row r="1039">
      <c r="M1039" s="70" t="n"/>
    </row>
    <row r="1040">
      <c r="M1040" s="70" t="n"/>
    </row>
    <row r="1041">
      <c r="M1041" s="70" t="n"/>
    </row>
    <row r="1042">
      <c r="M1042" s="70" t="n"/>
    </row>
    <row r="1043">
      <c r="M1043" s="70" t="n"/>
    </row>
    <row r="1044">
      <c r="M1044" s="70" t="n"/>
    </row>
    <row r="1045">
      <c r="M1045" s="70" t="n"/>
    </row>
    <row r="1046">
      <c r="M1046" s="70" t="n"/>
    </row>
    <row r="1047">
      <c r="M1047" s="70" t="n"/>
    </row>
    <row r="1048">
      <c r="M1048" s="70" t="n"/>
    </row>
    <row r="1049">
      <c r="M1049" s="70" t="n"/>
    </row>
    <row r="1050">
      <c r="M1050" s="70" t="n"/>
    </row>
    <row r="1051">
      <c r="M1051" s="70" t="n"/>
    </row>
    <row r="1052">
      <c r="M1052" s="70" t="n"/>
    </row>
    <row r="1053">
      <c r="M1053" s="70" t="n"/>
    </row>
    <row r="1054">
      <c r="M1054" s="70" t="n"/>
    </row>
    <row r="1055">
      <c r="M1055" s="70" t="n"/>
    </row>
    <row r="1056">
      <c r="M1056" s="70" t="n"/>
    </row>
    <row r="1057">
      <c r="M1057" s="70" t="n"/>
    </row>
    <row r="1058">
      <c r="M1058" s="70" t="n"/>
    </row>
    <row r="1059">
      <c r="M1059" s="70" t="n"/>
    </row>
    <row r="1060">
      <c r="M1060" s="70" t="n"/>
    </row>
    <row r="1061">
      <c r="M1061" s="70" t="n"/>
    </row>
    <row r="1062">
      <c r="M1062" s="70" t="n"/>
    </row>
    <row r="1063">
      <c r="M1063" s="70" t="n"/>
    </row>
    <row r="1064">
      <c r="M1064" s="70" t="n"/>
    </row>
    <row r="1065">
      <c r="M1065" s="70" t="n"/>
    </row>
    <row r="1066">
      <c r="M1066" s="70" t="n"/>
    </row>
    <row r="1067">
      <c r="M1067" s="70" t="n"/>
    </row>
    <row r="1068">
      <c r="M1068" s="70" t="n"/>
    </row>
    <row r="1069">
      <c r="M1069" s="70" t="n"/>
    </row>
    <row r="1070">
      <c r="M1070" s="70" t="n"/>
    </row>
    <row r="1071">
      <c r="M1071" s="70" t="n"/>
    </row>
    <row r="1072">
      <c r="M1072" s="70" t="n"/>
    </row>
    <row r="1073">
      <c r="M1073" s="70" t="n"/>
    </row>
    <row r="1074">
      <c r="M1074" s="70" t="n"/>
    </row>
    <row r="1075">
      <c r="M1075" s="70" t="n"/>
    </row>
    <row r="1076">
      <c r="M1076" s="70" t="n"/>
    </row>
    <row r="1077">
      <c r="M1077" s="70" t="n"/>
    </row>
    <row r="1078">
      <c r="M1078" s="70" t="n"/>
    </row>
    <row r="1079">
      <c r="M1079" s="70" t="n"/>
    </row>
    <row r="1080">
      <c r="M1080" s="70" t="n"/>
    </row>
    <row r="1081">
      <c r="M1081" s="70" t="n"/>
    </row>
    <row r="1082">
      <c r="M1082" s="70" t="n"/>
    </row>
    <row r="1083">
      <c r="M1083" s="70" t="n"/>
    </row>
    <row r="1084">
      <c r="M1084" s="70" t="n"/>
    </row>
    <row r="1085">
      <c r="M1085" s="70" t="n"/>
    </row>
    <row r="1086">
      <c r="M1086" s="70" t="n"/>
    </row>
    <row r="1087">
      <c r="M1087" s="70" t="n"/>
    </row>
    <row r="1088">
      <c r="M1088" s="70" t="n"/>
    </row>
    <row r="1089">
      <c r="M1089" s="70" t="n"/>
    </row>
    <row r="1090">
      <c r="M1090" s="70" t="n"/>
    </row>
    <row r="1091">
      <c r="M1091" s="70" t="n"/>
    </row>
    <row r="1092">
      <c r="M1092" s="70" t="n"/>
    </row>
    <row r="1093">
      <c r="M1093" s="70" t="n"/>
    </row>
    <row r="1094">
      <c r="M1094" s="70" t="n"/>
    </row>
    <row r="1095">
      <c r="M1095" s="70" t="n"/>
    </row>
    <row r="1096">
      <c r="M1096" s="70" t="n"/>
    </row>
    <row r="1097">
      <c r="M1097" s="70" t="n"/>
    </row>
    <row r="1098">
      <c r="M1098" s="70" t="n"/>
    </row>
    <row r="1099">
      <c r="M1099" s="70" t="n"/>
    </row>
    <row r="1100">
      <c r="M1100" s="70" t="n"/>
    </row>
    <row r="1101">
      <c r="M1101" s="70" t="n"/>
    </row>
    <row r="1102">
      <c r="M1102" s="70" t="n"/>
    </row>
    <row r="1103">
      <c r="M1103" s="70" t="n"/>
    </row>
    <row r="1104">
      <c r="M1104" s="70" t="n"/>
    </row>
    <row r="1105">
      <c r="M1105" s="70" t="n"/>
    </row>
    <row r="1106">
      <c r="M1106" s="70" t="n"/>
    </row>
    <row r="1107">
      <c r="M1107" s="70" t="n"/>
    </row>
    <row r="1108">
      <c r="M1108" s="70" t="n"/>
    </row>
    <row r="1109">
      <c r="M1109" s="70" t="n"/>
    </row>
    <row r="1110">
      <c r="M1110" s="70" t="n"/>
    </row>
    <row r="1111">
      <c r="M1111" s="70" t="n"/>
    </row>
    <row r="1112">
      <c r="M1112" s="70" t="n"/>
    </row>
    <row r="1113">
      <c r="M1113" s="70" t="n"/>
    </row>
    <row r="1114">
      <c r="M1114" s="70" t="n"/>
    </row>
    <row r="1115">
      <c r="M1115" s="70" t="n"/>
    </row>
    <row r="1116">
      <c r="M1116" s="70" t="n"/>
    </row>
    <row r="1117">
      <c r="M1117" s="70" t="n"/>
    </row>
    <row r="1118">
      <c r="M1118" s="70" t="n"/>
    </row>
    <row r="1119">
      <c r="M1119" s="70" t="n"/>
    </row>
    <row r="1120">
      <c r="M1120" s="70" t="n"/>
    </row>
    <row r="1121">
      <c r="M1121" s="70" t="n"/>
    </row>
    <row r="1122">
      <c r="M1122" s="70" t="n"/>
    </row>
    <row r="1123">
      <c r="M1123" s="70" t="n"/>
    </row>
    <row r="1124">
      <c r="M1124" s="70" t="n"/>
    </row>
    <row r="1125">
      <c r="M1125" s="70" t="n"/>
    </row>
    <row r="1126">
      <c r="M1126" s="70" t="n"/>
    </row>
    <row r="1127">
      <c r="M1127" s="70" t="n"/>
    </row>
    <row r="1128">
      <c r="M1128" s="70" t="n"/>
    </row>
    <row r="1129">
      <c r="M1129" s="70" t="n"/>
    </row>
    <row r="1130">
      <c r="M1130" s="70" t="n"/>
    </row>
    <row r="1131">
      <c r="M1131" s="70" t="n"/>
    </row>
    <row r="1132">
      <c r="M1132" s="70" t="n"/>
    </row>
    <row r="1133">
      <c r="M1133" s="70" t="n"/>
    </row>
    <row r="1134">
      <c r="M1134" s="70" t="n"/>
    </row>
    <row r="1135">
      <c r="M1135" s="70" t="n"/>
    </row>
    <row r="1136">
      <c r="M1136" s="70" t="n"/>
    </row>
    <row r="1137">
      <c r="M1137" s="70" t="n"/>
    </row>
    <row r="1138">
      <c r="M1138" s="70" t="n"/>
    </row>
    <row r="1139">
      <c r="M1139" s="70" t="n"/>
    </row>
    <row r="1140">
      <c r="M1140" s="70" t="n"/>
    </row>
    <row r="1141">
      <c r="M1141" s="70" t="n"/>
    </row>
    <row r="1142">
      <c r="M1142" s="70" t="n"/>
    </row>
    <row r="1143">
      <c r="M1143" s="70" t="n"/>
    </row>
    <row r="1144">
      <c r="M1144" s="70" t="n"/>
    </row>
    <row r="1145">
      <c r="M1145" s="70" t="n"/>
    </row>
    <row r="1146">
      <c r="M1146" s="70" t="n"/>
    </row>
    <row r="1147">
      <c r="M1147" s="70" t="n"/>
    </row>
    <row r="1148">
      <c r="M1148" s="70" t="n"/>
    </row>
    <row r="1149">
      <c r="M1149" s="70" t="n"/>
    </row>
    <row r="1150">
      <c r="M1150" s="70" t="n"/>
    </row>
    <row r="1151">
      <c r="M1151" s="70" t="n"/>
    </row>
    <row r="1152">
      <c r="M1152" s="70" t="n"/>
    </row>
    <row r="1153">
      <c r="M1153" s="70" t="n"/>
    </row>
    <row r="1154">
      <c r="M1154" s="70" t="n"/>
    </row>
    <row r="1155">
      <c r="M1155" s="70" t="n"/>
    </row>
    <row r="1156">
      <c r="M1156" s="70" t="n"/>
    </row>
    <row r="1157">
      <c r="M1157" s="70" t="n"/>
    </row>
    <row r="1158">
      <c r="M1158" s="70" t="n"/>
    </row>
    <row r="1159">
      <c r="M1159" s="70" t="n"/>
    </row>
    <row r="1160">
      <c r="M1160" s="70" t="n"/>
    </row>
    <row r="1161">
      <c r="M1161" s="70" t="n"/>
    </row>
    <row r="1162">
      <c r="M1162" s="70" t="n"/>
    </row>
    <row r="1163">
      <c r="M1163" s="70" t="n"/>
    </row>
    <row r="1164">
      <c r="M1164" s="70" t="n"/>
    </row>
    <row r="1165">
      <c r="M1165" s="70" t="n"/>
    </row>
    <row r="1166">
      <c r="M1166" s="70" t="n"/>
    </row>
    <row r="1167">
      <c r="M1167" s="70" t="n"/>
    </row>
    <row r="1168">
      <c r="M1168" s="70" t="n"/>
    </row>
    <row r="1169">
      <c r="M1169" s="70" t="n"/>
    </row>
    <row r="1170">
      <c r="M1170" s="70" t="n"/>
    </row>
    <row r="1171">
      <c r="M1171" s="70" t="n"/>
    </row>
    <row r="1172">
      <c r="M1172" s="70" t="n"/>
    </row>
    <row r="1173">
      <c r="M1173" s="70" t="n"/>
    </row>
    <row r="1174">
      <c r="M1174" s="70" t="n"/>
    </row>
    <row r="1175">
      <c r="M1175" s="70" t="n"/>
    </row>
    <row r="1176">
      <c r="M1176" s="70" t="n"/>
    </row>
    <row r="1177">
      <c r="M1177" s="70" t="n"/>
    </row>
    <row r="1178">
      <c r="M1178" s="70" t="n"/>
    </row>
    <row r="1179">
      <c r="M1179" s="70" t="n"/>
    </row>
    <row r="1180">
      <c r="M1180" s="70" t="n"/>
    </row>
    <row r="1181">
      <c r="M1181" s="70" t="n"/>
    </row>
    <row r="1182">
      <c r="M1182" s="70" t="n"/>
    </row>
    <row r="1183">
      <c r="M1183" s="70" t="n"/>
    </row>
    <row r="1184">
      <c r="M1184" s="70" t="n"/>
    </row>
    <row r="1185">
      <c r="M1185" s="70" t="n"/>
    </row>
    <row r="1186">
      <c r="M1186" s="70" t="n"/>
    </row>
    <row r="1187">
      <c r="M1187" s="70" t="n"/>
    </row>
    <row r="1188">
      <c r="M1188" s="70" t="n"/>
    </row>
    <row r="1189">
      <c r="M1189" s="70" t="n"/>
    </row>
    <row r="1190">
      <c r="M1190" s="70" t="n"/>
    </row>
    <row r="1191">
      <c r="M1191" s="70" t="n"/>
    </row>
    <row r="1192">
      <c r="M1192" s="70" t="n"/>
    </row>
    <row r="1193">
      <c r="M1193" s="70" t="n"/>
    </row>
    <row r="1194">
      <c r="M1194" s="70" t="n"/>
    </row>
    <row r="1195">
      <c r="M1195" s="70" t="n"/>
    </row>
    <row r="1196">
      <c r="M1196" s="70" t="n"/>
    </row>
    <row r="1197">
      <c r="M1197" s="70" t="n"/>
    </row>
    <row r="1198">
      <c r="M1198" s="70" t="n"/>
    </row>
    <row r="1199">
      <c r="M1199" s="70" t="n"/>
    </row>
    <row r="1200">
      <c r="M1200" s="70" t="n"/>
    </row>
    <row r="1201">
      <c r="M1201" s="70" t="n"/>
    </row>
    <row r="1202">
      <c r="M1202" s="70" t="n"/>
    </row>
    <row r="1203">
      <c r="M1203" s="70" t="n"/>
    </row>
    <row r="1204">
      <c r="M1204" s="70" t="n"/>
    </row>
    <row r="1205">
      <c r="M1205" s="70" t="n"/>
    </row>
    <row r="1206">
      <c r="M1206" s="70" t="n"/>
    </row>
    <row r="1207">
      <c r="M1207" s="70" t="n"/>
    </row>
    <row r="1208">
      <c r="M1208" s="70" t="n"/>
    </row>
    <row r="1209">
      <c r="M1209" s="70" t="n"/>
    </row>
    <row r="1210">
      <c r="M1210" s="70" t="n"/>
    </row>
    <row r="1211">
      <c r="M1211" s="70" t="n"/>
    </row>
    <row r="1212">
      <c r="M1212" s="70" t="n"/>
    </row>
    <row r="1213">
      <c r="M1213" s="70" t="n"/>
    </row>
    <row r="1214">
      <c r="M1214" s="70" t="n"/>
    </row>
    <row r="1215">
      <c r="M1215" s="70" t="n"/>
    </row>
    <row r="1216">
      <c r="M1216" s="70" t="n"/>
    </row>
    <row r="1217">
      <c r="M1217" s="70" t="n"/>
    </row>
    <row r="1218">
      <c r="M1218" s="70" t="n"/>
    </row>
    <row r="1219">
      <c r="M1219" s="70" t="n"/>
    </row>
    <row r="1220">
      <c r="M1220" s="70" t="n"/>
    </row>
    <row r="1221">
      <c r="M1221" s="70" t="n"/>
    </row>
    <row r="1222">
      <c r="M1222" s="70" t="n"/>
    </row>
    <row r="1223">
      <c r="M1223" s="70" t="n"/>
    </row>
    <row r="1224">
      <c r="M1224" s="70" t="n"/>
    </row>
    <row r="1225">
      <c r="M1225" s="70" t="n"/>
    </row>
    <row r="1226">
      <c r="M1226" s="70" t="n"/>
    </row>
    <row r="1227">
      <c r="M1227" s="70" t="n"/>
    </row>
    <row r="1228">
      <c r="M1228" s="70" t="n"/>
    </row>
    <row r="1229">
      <c r="M1229" s="70" t="n"/>
    </row>
    <row r="1230">
      <c r="M1230" s="70" t="n"/>
    </row>
    <row r="1231">
      <c r="M1231" s="70" t="n"/>
    </row>
    <row r="1232">
      <c r="M1232" s="70" t="n"/>
    </row>
    <row r="1233">
      <c r="M1233" s="70" t="n"/>
    </row>
    <row r="1234">
      <c r="M1234" s="70" t="n"/>
    </row>
    <row r="1235">
      <c r="M1235" s="70" t="n"/>
    </row>
    <row r="1236">
      <c r="M1236" s="70" t="n"/>
    </row>
    <row r="1237">
      <c r="M1237" s="70" t="n"/>
    </row>
    <row r="1238">
      <c r="M1238" s="70" t="n"/>
    </row>
    <row r="1239">
      <c r="M1239" s="70" t="n"/>
    </row>
    <row r="1240">
      <c r="M1240" s="70" t="n"/>
    </row>
    <row r="1241">
      <c r="M1241" s="70" t="n"/>
    </row>
    <row r="1242">
      <c r="M1242" s="70" t="n"/>
    </row>
    <row r="1243">
      <c r="M1243" s="70" t="n"/>
    </row>
    <row r="1244">
      <c r="M1244" s="70" t="n"/>
    </row>
    <row r="1245">
      <c r="M1245" s="70" t="n"/>
    </row>
    <row r="1246">
      <c r="M1246" s="70" t="n"/>
    </row>
    <row r="1247">
      <c r="M1247" s="70" t="n"/>
    </row>
    <row r="1248">
      <c r="M1248" s="70" t="n"/>
    </row>
    <row r="1249">
      <c r="M1249" s="70" t="n"/>
    </row>
    <row r="1250">
      <c r="M1250" s="70" t="n"/>
    </row>
    <row r="1251">
      <c r="M1251" s="70" t="n"/>
    </row>
    <row r="1252">
      <c r="M1252" s="70" t="n"/>
    </row>
    <row r="1253">
      <c r="M1253" s="70" t="n"/>
    </row>
    <row r="1254">
      <c r="M1254" s="70" t="n"/>
    </row>
    <row r="1255">
      <c r="M1255" s="70" t="n"/>
    </row>
    <row r="1256">
      <c r="M1256" s="70" t="n"/>
    </row>
    <row r="1257">
      <c r="M1257" s="70" t="n"/>
    </row>
    <row r="1258">
      <c r="M1258" s="70" t="n"/>
    </row>
    <row r="1259">
      <c r="M1259" s="70" t="n"/>
    </row>
    <row r="1260">
      <c r="M1260" s="70" t="n"/>
    </row>
    <row r="1261">
      <c r="M1261" s="70" t="n"/>
    </row>
    <row r="1262">
      <c r="M1262" s="70" t="n"/>
    </row>
    <row r="1263">
      <c r="M1263" s="70" t="n"/>
    </row>
    <row r="1264">
      <c r="M1264" s="70" t="n"/>
    </row>
    <row r="1265">
      <c r="M1265" s="70" t="n"/>
    </row>
    <row r="1266">
      <c r="M1266" s="70" t="n"/>
    </row>
    <row r="1267">
      <c r="M1267" s="70" t="n"/>
    </row>
    <row r="1268">
      <c r="M1268" s="70" t="n"/>
    </row>
    <row r="1269">
      <c r="M1269" s="70" t="n"/>
    </row>
    <row r="1270">
      <c r="M1270" s="70" t="n"/>
    </row>
    <row r="1271">
      <c r="M1271" s="70" t="n"/>
    </row>
    <row r="1272">
      <c r="M1272" s="70" t="n"/>
    </row>
    <row r="1273">
      <c r="M1273" s="70" t="n"/>
    </row>
    <row r="1274">
      <c r="M1274" s="70" t="n"/>
    </row>
    <row r="1275">
      <c r="M1275" s="70" t="n"/>
    </row>
    <row r="1276">
      <c r="M1276" s="70" t="n"/>
    </row>
    <row r="1277">
      <c r="M1277" s="70" t="n"/>
    </row>
    <row r="1278">
      <c r="M1278" s="70" t="n"/>
    </row>
    <row r="1279">
      <c r="M1279" s="70" t="n"/>
    </row>
    <row r="1280">
      <c r="M1280" s="70" t="n"/>
    </row>
    <row r="1281">
      <c r="M1281" s="70" t="n"/>
    </row>
    <row r="1282">
      <c r="M1282" s="70" t="n"/>
    </row>
    <row r="1283">
      <c r="M1283" s="70" t="n"/>
    </row>
    <row r="1284">
      <c r="M1284" s="70" t="n"/>
    </row>
    <row r="1285">
      <c r="M1285" s="70" t="n"/>
    </row>
    <row r="1286">
      <c r="M1286" s="70" t="n"/>
    </row>
    <row r="1287">
      <c r="M1287" s="70" t="n"/>
    </row>
    <row r="1288">
      <c r="M1288" s="70" t="n"/>
    </row>
    <row r="1289">
      <c r="M1289" s="70" t="n"/>
    </row>
    <row r="1290">
      <c r="M1290" s="70" t="n"/>
    </row>
    <row r="1291">
      <c r="M1291" s="70" t="n"/>
    </row>
    <row r="1292">
      <c r="M1292" s="70" t="n"/>
    </row>
    <row r="1293">
      <c r="M1293" s="70" t="n"/>
    </row>
    <row r="1294">
      <c r="M1294" s="70" t="n"/>
    </row>
    <row r="1295">
      <c r="M1295" s="70" t="n"/>
    </row>
    <row r="1296">
      <c r="M1296" s="70" t="n"/>
    </row>
    <row r="1297">
      <c r="M1297" s="70" t="n"/>
    </row>
    <row r="1298">
      <c r="M1298" s="70" t="n"/>
    </row>
    <row r="1299">
      <c r="M1299" s="70" t="n"/>
    </row>
    <row r="1300">
      <c r="M1300" s="70" t="n"/>
    </row>
    <row r="1301">
      <c r="M1301" s="70" t="n"/>
    </row>
    <row r="1302">
      <c r="M1302" s="70" t="n"/>
    </row>
    <row r="1303">
      <c r="M1303" s="70" t="n"/>
    </row>
    <row r="1304">
      <c r="M1304" s="70" t="n"/>
    </row>
    <row r="1305">
      <c r="M1305" s="70" t="n"/>
    </row>
    <row r="1306">
      <c r="M1306" s="70" t="n"/>
    </row>
    <row r="1307">
      <c r="M1307" s="70" t="n"/>
    </row>
    <row r="1308">
      <c r="M1308" s="70" t="n"/>
    </row>
    <row r="1309">
      <c r="M1309" s="70" t="n"/>
    </row>
    <row r="1310">
      <c r="M1310" s="70" t="n"/>
    </row>
    <row r="1311">
      <c r="M1311" s="70" t="n"/>
    </row>
    <row r="1312">
      <c r="M1312" s="70" t="n"/>
    </row>
    <row r="1313">
      <c r="M1313" s="70" t="n"/>
    </row>
    <row r="1314">
      <c r="M1314" s="70" t="n"/>
    </row>
    <row r="1315">
      <c r="M1315" s="70" t="n"/>
    </row>
    <row r="1316">
      <c r="M1316" s="70" t="n"/>
    </row>
    <row r="1317">
      <c r="M1317" s="70" t="n"/>
    </row>
    <row r="1318">
      <c r="M1318" s="70" t="n"/>
    </row>
    <row r="1319">
      <c r="M1319" s="70" t="n"/>
    </row>
    <row r="1320">
      <c r="M1320" s="70" t="n"/>
    </row>
    <row r="1321">
      <c r="M1321" s="70" t="n"/>
    </row>
    <row r="1322">
      <c r="M1322" s="70" t="n"/>
    </row>
    <row r="1323">
      <c r="M1323" s="70" t="n"/>
    </row>
    <row r="1324">
      <c r="M1324" s="70" t="n"/>
    </row>
    <row r="1325">
      <c r="M1325" s="70" t="n"/>
    </row>
    <row r="1326">
      <c r="M1326" s="70" t="n"/>
    </row>
    <row r="1327">
      <c r="M1327" s="70" t="n"/>
    </row>
    <row r="1328">
      <c r="M1328" s="70" t="n"/>
    </row>
    <row r="1329">
      <c r="M1329" s="70" t="n"/>
    </row>
    <row r="1330">
      <c r="M1330" s="70" t="n"/>
    </row>
    <row r="1331">
      <c r="M1331" s="70" t="n"/>
    </row>
    <row r="1332">
      <c r="M1332" s="70" t="n"/>
    </row>
    <row r="1333">
      <c r="M1333" s="70" t="n"/>
    </row>
    <row r="1334">
      <c r="M1334" s="70" t="n"/>
    </row>
    <row r="1335">
      <c r="M1335" s="70" t="n"/>
    </row>
    <row r="1336">
      <c r="M1336" s="70" t="n"/>
    </row>
    <row r="1337">
      <c r="M1337" s="70" t="n"/>
    </row>
    <row r="1338">
      <c r="M1338" s="70" t="n"/>
    </row>
    <row r="1339">
      <c r="M1339" s="70" t="n"/>
    </row>
    <row r="1340">
      <c r="M1340" s="70" t="n"/>
    </row>
    <row r="1341">
      <c r="M1341" s="70" t="n"/>
    </row>
    <row r="1342">
      <c r="M1342" s="70" t="n"/>
    </row>
    <row r="1343">
      <c r="M1343" s="70" t="n"/>
    </row>
    <row r="1344">
      <c r="M1344" s="70" t="n"/>
    </row>
    <row r="1345">
      <c r="M1345" s="70" t="n"/>
    </row>
    <row r="1346">
      <c r="M1346" s="70" t="n"/>
    </row>
    <row r="1347">
      <c r="M1347" s="70" t="n"/>
    </row>
    <row r="1348">
      <c r="M1348" s="70" t="n"/>
    </row>
    <row r="1349">
      <c r="M1349" s="70" t="n"/>
    </row>
    <row r="1350">
      <c r="M1350" s="70" t="n"/>
    </row>
    <row r="1351">
      <c r="M1351" s="70" t="n"/>
    </row>
    <row r="1352">
      <c r="M1352" s="70" t="n"/>
    </row>
    <row r="1353">
      <c r="M1353" s="70" t="n"/>
    </row>
    <row r="1354">
      <c r="M1354" s="70" t="n"/>
    </row>
    <row r="1355">
      <c r="M1355" s="70" t="n"/>
    </row>
    <row r="1356">
      <c r="M1356" s="70" t="n"/>
    </row>
    <row r="1357">
      <c r="M1357" s="70" t="n"/>
    </row>
    <row r="1358">
      <c r="M1358" s="70" t="n"/>
    </row>
    <row r="1359">
      <c r="M1359" s="70" t="n"/>
    </row>
    <row r="1360">
      <c r="M1360" s="70" t="n"/>
    </row>
    <row r="1361">
      <c r="M1361" s="70" t="n"/>
    </row>
    <row r="1362">
      <c r="M1362" s="70" t="n"/>
    </row>
    <row r="1363">
      <c r="M1363" s="70" t="n"/>
    </row>
    <row r="1364">
      <c r="M1364" s="70" t="n"/>
    </row>
    <row r="1365">
      <c r="M1365" s="70" t="n"/>
    </row>
    <row r="1366">
      <c r="M1366" s="70" t="n"/>
    </row>
    <row r="1367">
      <c r="M1367" s="70" t="n"/>
    </row>
    <row r="1368">
      <c r="M1368" s="70" t="n"/>
    </row>
    <row r="1369">
      <c r="M1369" s="70" t="n"/>
    </row>
    <row r="1370">
      <c r="M1370" s="70" t="n"/>
    </row>
    <row r="1371">
      <c r="M1371" s="70" t="n"/>
    </row>
    <row r="1372">
      <c r="M1372" s="70" t="n"/>
    </row>
    <row r="1373">
      <c r="M1373" s="70" t="n"/>
    </row>
    <row r="1374">
      <c r="M1374" s="70" t="n"/>
    </row>
    <row r="1375">
      <c r="M1375" s="70" t="n"/>
    </row>
    <row r="1376">
      <c r="M1376" s="70" t="n"/>
    </row>
    <row r="1377">
      <c r="M1377" s="70" t="n"/>
    </row>
    <row r="1378">
      <c r="M1378" s="70" t="n"/>
    </row>
    <row r="1379">
      <c r="M1379" s="70" t="n"/>
    </row>
    <row r="1380">
      <c r="M1380" s="70" t="n"/>
    </row>
    <row r="1381">
      <c r="M1381" s="70" t="n"/>
    </row>
    <row r="1382">
      <c r="M1382" s="70" t="n"/>
    </row>
    <row r="1383">
      <c r="M1383" s="70" t="n"/>
    </row>
    <row r="1384">
      <c r="M1384" s="70" t="n"/>
    </row>
    <row r="1385">
      <c r="M1385" s="70" t="n"/>
    </row>
    <row r="1386">
      <c r="M1386" s="70" t="n"/>
    </row>
    <row r="1387">
      <c r="M1387" s="70" t="n"/>
    </row>
    <row r="1388">
      <c r="M1388" s="70" t="n"/>
    </row>
    <row r="1389">
      <c r="M1389" s="70" t="n"/>
    </row>
    <row r="1390">
      <c r="M1390" s="70" t="n"/>
    </row>
    <row r="1391">
      <c r="M1391" s="70" t="n"/>
    </row>
    <row r="1392">
      <c r="M1392" s="70" t="n"/>
    </row>
    <row r="1393">
      <c r="M1393" s="70" t="n"/>
    </row>
    <row r="1394">
      <c r="M1394" s="70" t="n"/>
    </row>
    <row r="1395">
      <c r="M1395" s="70" t="n"/>
    </row>
    <row r="1396">
      <c r="M1396" s="70" t="n"/>
    </row>
    <row r="1397">
      <c r="M1397" s="70" t="n"/>
    </row>
    <row r="1398">
      <c r="M1398" s="70" t="n"/>
    </row>
    <row r="1399">
      <c r="M1399" s="70" t="n"/>
    </row>
    <row r="1400">
      <c r="M1400" s="70" t="n"/>
    </row>
    <row r="1401">
      <c r="M1401" s="70" t="n"/>
    </row>
    <row r="1402">
      <c r="M1402" s="70" t="n"/>
    </row>
    <row r="1403">
      <c r="M1403" s="70" t="n"/>
    </row>
    <row r="1404">
      <c r="M1404" s="70" t="n"/>
    </row>
    <row r="1405">
      <c r="M1405" s="70" t="n"/>
    </row>
    <row r="1406">
      <c r="M1406" s="70" t="n"/>
    </row>
    <row r="1407">
      <c r="M1407" s="70" t="n"/>
    </row>
    <row r="1408">
      <c r="M1408" s="70" t="n"/>
    </row>
    <row r="1409">
      <c r="M1409" s="70" t="n"/>
    </row>
    <row r="1410">
      <c r="M1410" s="70" t="n"/>
    </row>
    <row r="1411">
      <c r="M1411" s="70" t="n"/>
    </row>
    <row r="1412">
      <c r="M1412" s="70" t="n"/>
    </row>
    <row r="1413">
      <c r="M1413" s="70" t="n"/>
    </row>
    <row r="1414">
      <c r="M1414" s="70" t="n"/>
    </row>
    <row r="1415">
      <c r="M1415" s="70" t="n"/>
    </row>
    <row r="1416">
      <c r="M1416" s="70" t="n"/>
    </row>
    <row r="1417">
      <c r="M1417" s="70" t="n"/>
    </row>
    <row r="1418">
      <c r="M1418" s="70" t="n"/>
    </row>
    <row r="1419">
      <c r="M1419" s="70" t="n"/>
    </row>
    <row r="1420">
      <c r="M1420" s="70" t="n"/>
    </row>
    <row r="1421">
      <c r="M1421" s="70" t="n"/>
    </row>
    <row r="1422">
      <c r="M1422" s="70" t="n"/>
    </row>
    <row r="1423">
      <c r="M1423" s="70" t="n"/>
    </row>
    <row r="1424">
      <c r="M1424" s="70" t="n"/>
    </row>
    <row r="1425">
      <c r="M1425" s="70" t="n"/>
    </row>
    <row r="1426">
      <c r="M1426" s="70" t="n"/>
    </row>
    <row r="1427">
      <c r="M1427" s="70" t="n"/>
    </row>
    <row r="1428">
      <c r="M1428" s="70" t="n"/>
    </row>
    <row r="1429">
      <c r="M1429" s="70" t="n"/>
    </row>
    <row r="1430">
      <c r="M1430" s="70" t="n"/>
    </row>
    <row r="1431">
      <c r="M1431" s="70" t="n"/>
    </row>
    <row r="1432">
      <c r="M1432" s="70" t="n"/>
    </row>
    <row r="1433">
      <c r="M1433" s="70" t="n"/>
    </row>
    <row r="1434">
      <c r="M1434" s="70" t="n"/>
    </row>
    <row r="1435">
      <c r="M1435" s="70" t="n"/>
    </row>
    <row r="1436">
      <c r="M1436" s="70" t="n"/>
    </row>
    <row r="1437">
      <c r="M1437" s="70" t="n"/>
    </row>
    <row r="1438">
      <c r="M1438" s="70" t="n"/>
    </row>
    <row r="1439">
      <c r="M1439" s="70" t="n"/>
    </row>
    <row r="1440">
      <c r="M1440" s="70" t="n"/>
    </row>
    <row r="1441">
      <c r="M1441" s="70" t="n"/>
    </row>
    <row r="1442">
      <c r="M1442" s="70" t="n"/>
    </row>
    <row r="1443">
      <c r="M1443" s="70" t="n"/>
    </row>
    <row r="1444">
      <c r="M1444" s="70" t="n"/>
    </row>
    <row r="1445">
      <c r="M1445" s="70" t="n"/>
    </row>
    <row r="1446">
      <c r="M1446" s="70" t="n"/>
    </row>
    <row r="1447">
      <c r="M1447" s="70" t="n"/>
    </row>
    <row r="1448">
      <c r="M1448" s="70" t="n"/>
    </row>
    <row r="1449">
      <c r="M1449" s="70" t="n"/>
    </row>
    <row r="1450">
      <c r="M1450" s="70" t="n"/>
    </row>
    <row r="1451">
      <c r="M1451" s="70" t="n"/>
    </row>
    <row r="1452">
      <c r="M1452" s="70" t="n"/>
    </row>
    <row r="1453">
      <c r="M1453" s="70" t="n"/>
    </row>
    <row r="1454">
      <c r="M1454" s="70" t="n"/>
    </row>
    <row r="1455">
      <c r="M1455" s="70" t="n"/>
    </row>
    <row r="1456">
      <c r="M1456" s="70" t="n"/>
    </row>
    <row r="1457">
      <c r="M1457" s="70" t="n"/>
    </row>
    <row r="1458">
      <c r="M1458" s="70" t="n"/>
    </row>
    <row r="1459">
      <c r="M1459" s="70" t="n"/>
    </row>
    <row r="1460">
      <c r="M1460" s="70" t="n"/>
    </row>
    <row r="1461">
      <c r="M1461" s="70" t="n"/>
    </row>
    <row r="1462">
      <c r="M1462" s="70" t="n"/>
    </row>
    <row r="1463">
      <c r="M1463" s="70" t="n"/>
    </row>
    <row r="1464">
      <c r="M1464" s="70" t="n"/>
    </row>
    <row r="1465">
      <c r="M1465" s="70" t="n"/>
    </row>
    <row r="1466">
      <c r="M1466" s="70" t="n"/>
    </row>
    <row r="1467">
      <c r="M1467" s="70" t="n"/>
    </row>
    <row r="1468">
      <c r="M1468" s="70" t="n"/>
    </row>
    <row r="1469">
      <c r="M1469" s="70" t="n"/>
    </row>
    <row r="1470">
      <c r="M1470" s="70" t="n"/>
    </row>
    <row r="1471">
      <c r="M1471" s="70" t="n"/>
    </row>
    <row r="1472">
      <c r="M1472" s="70" t="n"/>
    </row>
    <row r="1473">
      <c r="M1473" s="70" t="n"/>
    </row>
    <row r="1474">
      <c r="M1474" s="70" t="n"/>
    </row>
    <row r="1475">
      <c r="M1475" s="70" t="n"/>
    </row>
    <row r="1476">
      <c r="M1476" s="70" t="n"/>
    </row>
    <row r="1477">
      <c r="M1477" s="70" t="n"/>
    </row>
    <row r="1478">
      <c r="M1478" s="70" t="n"/>
    </row>
    <row r="1479">
      <c r="M1479" s="70" t="n"/>
    </row>
    <row r="1480">
      <c r="M1480" s="70" t="n"/>
    </row>
    <row r="1481">
      <c r="M1481" s="70" t="n"/>
    </row>
    <row r="1482">
      <c r="M1482" s="70" t="n"/>
    </row>
    <row r="1483">
      <c r="M1483" s="70" t="n"/>
    </row>
    <row r="1484">
      <c r="M1484" s="70" t="n"/>
    </row>
    <row r="1485">
      <c r="M1485" s="70" t="n"/>
    </row>
    <row r="1486">
      <c r="M1486" s="70" t="n"/>
    </row>
    <row r="1487">
      <c r="M1487" s="70" t="n"/>
    </row>
    <row r="1488">
      <c r="M1488" s="70" t="n"/>
    </row>
    <row r="1489">
      <c r="M1489" s="70" t="n"/>
    </row>
    <row r="1490">
      <c r="M1490" s="70" t="n"/>
    </row>
    <row r="1491">
      <c r="M1491" s="70" t="n"/>
    </row>
    <row r="1492">
      <c r="M1492" s="70" t="n"/>
    </row>
    <row r="1493">
      <c r="M1493" s="70" t="n"/>
    </row>
    <row r="1494">
      <c r="M1494" s="70" t="n"/>
    </row>
    <row r="1495">
      <c r="M1495" s="70" t="n"/>
    </row>
    <row r="1496">
      <c r="M1496" s="70" t="n"/>
    </row>
    <row r="1497">
      <c r="M1497" s="70" t="n"/>
    </row>
    <row r="1498">
      <c r="M1498" s="70" t="n"/>
    </row>
    <row r="1499">
      <c r="M1499" s="70" t="n"/>
    </row>
    <row r="1500">
      <c r="M1500" s="70" t="n"/>
    </row>
    <row r="1501">
      <c r="M1501" s="70" t="n"/>
    </row>
    <row r="1502">
      <c r="M1502" s="70" t="n"/>
    </row>
    <row r="1503">
      <c r="M1503" s="70" t="n"/>
    </row>
    <row r="1504">
      <c r="M1504" s="70" t="n"/>
    </row>
    <row r="1505">
      <c r="M1505" s="70" t="n"/>
    </row>
    <row r="1506">
      <c r="M1506" s="70" t="n"/>
    </row>
    <row r="1507">
      <c r="M1507" s="70" t="n"/>
    </row>
    <row r="1508">
      <c r="M1508" s="70" t="n"/>
    </row>
    <row r="1509">
      <c r="M1509" s="70" t="n"/>
    </row>
    <row r="1510">
      <c r="M1510" s="70" t="n"/>
    </row>
    <row r="1511">
      <c r="M1511" s="70" t="n"/>
    </row>
    <row r="1512">
      <c r="M1512" s="70" t="n"/>
    </row>
    <row r="1513">
      <c r="M1513" s="70" t="n"/>
    </row>
    <row r="1514">
      <c r="M1514" s="70" t="n"/>
    </row>
    <row r="1515">
      <c r="M1515" s="70" t="n"/>
    </row>
    <row r="1516">
      <c r="M1516" s="70" t="n"/>
    </row>
    <row r="1517">
      <c r="M1517" s="70" t="n"/>
    </row>
    <row r="1518">
      <c r="M1518" s="70" t="n"/>
    </row>
    <row r="1519">
      <c r="M1519" s="70" t="n"/>
    </row>
    <row r="1520">
      <c r="M1520" s="70" t="n"/>
    </row>
    <row r="1521">
      <c r="M1521" s="70" t="n"/>
    </row>
    <row r="1522">
      <c r="M1522" s="70" t="n"/>
    </row>
    <row r="1523">
      <c r="M1523" s="70" t="n"/>
    </row>
    <row r="1524">
      <c r="M1524" s="70" t="n"/>
    </row>
    <row r="1525">
      <c r="M1525" s="70" t="n"/>
    </row>
    <row r="1526">
      <c r="M1526" s="70" t="n"/>
    </row>
    <row r="1527">
      <c r="M1527" s="70" t="n"/>
    </row>
    <row r="1528">
      <c r="M1528" s="70" t="n"/>
    </row>
    <row r="1529">
      <c r="M1529" s="70" t="n"/>
    </row>
    <row r="1530">
      <c r="M1530" s="70" t="n"/>
    </row>
    <row r="1531">
      <c r="M1531" s="70" t="n"/>
    </row>
    <row r="1532">
      <c r="M1532" s="70" t="n"/>
    </row>
    <row r="1533">
      <c r="M1533" s="70" t="n"/>
    </row>
    <row r="1534">
      <c r="M1534" s="70" t="n"/>
    </row>
    <row r="1535">
      <c r="M1535" s="70" t="n"/>
    </row>
    <row r="1536">
      <c r="M1536" s="70" t="n"/>
    </row>
    <row r="1537">
      <c r="M1537" s="70" t="n"/>
    </row>
    <row r="1538">
      <c r="M1538" s="70" t="n"/>
    </row>
    <row r="1539">
      <c r="M1539" s="70" t="n"/>
    </row>
    <row r="1540">
      <c r="M1540" s="70" t="n"/>
    </row>
    <row r="1541">
      <c r="M1541" s="70" t="n"/>
    </row>
    <row r="1542">
      <c r="M1542" s="70" t="n"/>
    </row>
    <row r="1543">
      <c r="M1543" s="70" t="n"/>
    </row>
    <row r="1544">
      <c r="M1544" s="70" t="n"/>
    </row>
    <row r="1545">
      <c r="M1545" s="70" t="n"/>
    </row>
    <row r="1546">
      <c r="M1546" s="70" t="n"/>
    </row>
    <row r="1547">
      <c r="M1547" s="70" t="n"/>
    </row>
    <row r="1548">
      <c r="M1548" s="70" t="n"/>
    </row>
    <row r="1549">
      <c r="M1549" s="70" t="n"/>
    </row>
    <row r="1550">
      <c r="M1550" s="70" t="n"/>
    </row>
    <row r="1551">
      <c r="M1551" s="70" t="n"/>
    </row>
    <row r="1552">
      <c r="M1552" s="70" t="n"/>
    </row>
    <row r="1553">
      <c r="M1553" s="70" t="n"/>
    </row>
    <row r="1554">
      <c r="M1554" s="70" t="n"/>
    </row>
    <row r="1555">
      <c r="M1555" s="70" t="n"/>
    </row>
    <row r="1556">
      <c r="M1556" s="70" t="n"/>
    </row>
    <row r="1557">
      <c r="M1557" s="70" t="n"/>
    </row>
    <row r="1558">
      <c r="M1558" s="70" t="n"/>
    </row>
    <row r="1559">
      <c r="M1559" s="70" t="n"/>
    </row>
    <row r="1560">
      <c r="M1560" s="70" t="n"/>
    </row>
    <row r="1561">
      <c r="M1561" s="70" t="n"/>
    </row>
    <row r="1562">
      <c r="M1562" s="70" t="n"/>
    </row>
    <row r="1563">
      <c r="M1563" s="70" t="n"/>
    </row>
    <row r="1564">
      <c r="M1564" s="70" t="n"/>
    </row>
    <row r="1565">
      <c r="M1565" s="70" t="n"/>
    </row>
    <row r="1566">
      <c r="M1566" s="70" t="n"/>
    </row>
    <row r="1567">
      <c r="M1567" s="70" t="n"/>
    </row>
    <row r="1568">
      <c r="M1568" s="70" t="n"/>
    </row>
    <row r="1569">
      <c r="M1569" s="70" t="n"/>
    </row>
    <row r="1570">
      <c r="M1570" s="70" t="n"/>
    </row>
    <row r="1571">
      <c r="M1571" s="70" t="n"/>
    </row>
    <row r="1572">
      <c r="M1572" s="70" t="n"/>
    </row>
    <row r="1573">
      <c r="M1573" s="70" t="n"/>
    </row>
    <row r="1574">
      <c r="M1574" s="70" t="n"/>
    </row>
    <row r="1575">
      <c r="M1575" s="70" t="n"/>
    </row>
    <row r="1576">
      <c r="M1576" s="70" t="n"/>
    </row>
    <row r="1577">
      <c r="M1577" s="70" t="n"/>
    </row>
    <row r="1578">
      <c r="M1578" s="70" t="n"/>
    </row>
    <row r="1579">
      <c r="M1579" s="70" t="n"/>
    </row>
    <row r="1580">
      <c r="M1580" s="70" t="n"/>
    </row>
    <row r="1581">
      <c r="M1581" s="70" t="n"/>
    </row>
    <row r="1582">
      <c r="M1582" s="70" t="n"/>
    </row>
    <row r="1583">
      <c r="M1583" s="70" t="n"/>
    </row>
    <row r="1584">
      <c r="M1584" s="70" t="n"/>
    </row>
    <row r="1585">
      <c r="M1585" s="70" t="n"/>
    </row>
    <row r="1586">
      <c r="M1586" s="70" t="n"/>
    </row>
    <row r="1587">
      <c r="M1587" s="70" t="n"/>
    </row>
    <row r="1588">
      <c r="M1588" s="70" t="n"/>
    </row>
    <row r="1589">
      <c r="M1589" s="70" t="n"/>
    </row>
    <row r="1590">
      <c r="M1590" s="70" t="n"/>
    </row>
    <row r="1591">
      <c r="M1591" s="70" t="n"/>
    </row>
    <row r="1592">
      <c r="M1592" s="70" t="n"/>
    </row>
    <row r="1593">
      <c r="M1593" s="70" t="n"/>
    </row>
    <row r="1594">
      <c r="M1594" s="70" t="n"/>
    </row>
    <row r="1595">
      <c r="M1595" s="70" t="n"/>
    </row>
    <row r="1596">
      <c r="M1596" s="70" t="n"/>
    </row>
    <row r="1597">
      <c r="M1597" s="70" t="n"/>
    </row>
    <row r="1598">
      <c r="M1598" s="70" t="n"/>
    </row>
    <row r="1599">
      <c r="M1599" s="70" t="n"/>
    </row>
    <row r="1600">
      <c r="M1600" s="70" t="n"/>
    </row>
    <row r="1601">
      <c r="M1601" s="70" t="n"/>
    </row>
    <row r="1602">
      <c r="M1602" s="70" t="n"/>
    </row>
    <row r="1603">
      <c r="M1603" s="70" t="n"/>
    </row>
    <row r="1604">
      <c r="M1604" s="70" t="n"/>
    </row>
    <row r="1605">
      <c r="M1605" s="70" t="n"/>
    </row>
    <row r="1606">
      <c r="M1606" s="70" t="n"/>
    </row>
    <row r="1607">
      <c r="M1607" s="70" t="n"/>
    </row>
    <row r="1608">
      <c r="M1608" s="70" t="n"/>
    </row>
    <row r="1609">
      <c r="M1609" s="70" t="n"/>
    </row>
    <row r="1610">
      <c r="M1610" s="70" t="n"/>
    </row>
    <row r="1611">
      <c r="M1611" s="70" t="n"/>
    </row>
    <row r="1612">
      <c r="M1612" s="70" t="n"/>
    </row>
    <row r="1613">
      <c r="M1613" s="70" t="n"/>
    </row>
    <row r="1614">
      <c r="M1614" s="70" t="n"/>
    </row>
    <row r="1615">
      <c r="M1615" s="70" t="n"/>
    </row>
    <row r="1616">
      <c r="M1616" s="70" t="n"/>
    </row>
    <row r="1617">
      <c r="M1617" s="70" t="n"/>
    </row>
    <row r="1618">
      <c r="M1618" s="70" t="n"/>
    </row>
    <row r="1619">
      <c r="M1619" s="70" t="n"/>
    </row>
    <row r="1620">
      <c r="M1620" s="70" t="n"/>
    </row>
    <row r="1621">
      <c r="M1621" s="70" t="n"/>
    </row>
    <row r="1622">
      <c r="M1622" s="70" t="n"/>
    </row>
    <row r="1623">
      <c r="M1623" s="70" t="n"/>
    </row>
    <row r="1624">
      <c r="M1624" s="70" t="n"/>
    </row>
    <row r="1625">
      <c r="M1625" s="70" t="n"/>
    </row>
    <row r="1626">
      <c r="M1626" s="70" t="n"/>
    </row>
    <row r="1627">
      <c r="M1627" s="70" t="n"/>
    </row>
    <row r="1628">
      <c r="M1628" s="70" t="n"/>
    </row>
    <row r="1629">
      <c r="M1629" s="70" t="n"/>
    </row>
    <row r="1630">
      <c r="M1630" s="70" t="n"/>
    </row>
    <row r="1631">
      <c r="M1631" s="70" t="n"/>
    </row>
    <row r="1632">
      <c r="M1632" s="70" t="n"/>
    </row>
    <row r="1633">
      <c r="M1633" s="70" t="n"/>
    </row>
    <row r="1634">
      <c r="M1634" s="70" t="n"/>
    </row>
    <row r="1635">
      <c r="M1635" s="70" t="n"/>
    </row>
    <row r="1636">
      <c r="M1636" s="70" t="n"/>
    </row>
    <row r="1637">
      <c r="M1637" s="70" t="n"/>
    </row>
    <row r="1638">
      <c r="M1638" s="70" t="n"/>
    </row>
    <row r="1639">
      <c r="M1639" s="70" t="n"/>
    </row>
    <row r="1640">
      <c r="M1640" s="70" t="n"/>
    </row>
    <row r="1641">
      <c r="M1641" s="70" t="n"/>
    </row>
    <row r="1642">
      <c r="M1642" s="70" t="n"/>
    </row>
    <row r="1643">
      <c r="M1643" s="70" t="n"/>
    </row>
    <row r="1644">
      <c r="M1644" s="70" t="n"/>
    </row>
    <row r="1645">
      <c r="M1645" s="70" t="n"/>
    </row>
    <row r="1646">
      <c r="M1646" s="70" t="n"/>
    </row>
    <row r="1647">
      <c r="M1647" s="70" t="n"/>
    </row>
    <row r="1648">
      <c r="M1648" s="70" t="n"/>
    </row>
    <row r="1649">
      <c r="M1649" s="70" t="n"/>
    </row>
    <row r="1650">
      <c r="M1650" s="70" t="n"/>
    </row>
    <row r="1651">
      <c r="M1651" s="70" t="n"/>
    </row>
    <row r="1652">
      <c r="M1652" s="70" t="n"/>
    </row>
    <row r="1653">
      <c r="M1653" s="70" t="n"/>
    </row>
    <row r="1654">
      <c r="M1654" s="70" t="n"/>
    </row>
    <row r="1655">
      <c r="M1655" s="70" t="n"/>
    </row>
    <row r="1656">
      <c r="M1656" s="70" t="n"/>
    </row>
    <row r="1657">
      <c r="M1657" s="70" t="n"/>
    </row>
    <row r="1658">
      <c r="M1658" s="70" t="n"/>
    </row>
    <row r="1659">
      <c r="M1659" s="70" t="n"/>
    </row>
    <row r="1660">
      <c r="M1660" s="70" t="n"/>
    </row>
    <row r="1661">
      <c r="M1661" s="70" t="n"/>
    </row>
    <row r="1662">
      <c r="M1662" s="70" t="n"/>
    </row>
    <row r="1663">
      <c r="M1663" s="70" t="n"/>
    </row>
    <row r="1664">
      <c r="M1664" s="70" t="n"/>
    </row>
    <row r="1665">
      <c r="M1665" s="70" t="n"/>
    </row>
    <row r="1666">
      <c r="M1666" s="70" t="n"/>
    </row>
    <row r="1667">
      <c r="M1667" s="70" t="n"/>
    </row>
    <row r="1668">
      <c r="M1668" s="70" t="n"/>
    </row>
    <row r="1669">
      <c r="M1669" s="70" t="n"/>
    </row>
    <row r="1670">
      <c r="M1670" s="70" t="n"/>
    </row>
  </sheetData>
  <pageMargins left="0.7" right="0.7" top="0.75" bottom="0.75" header="0.3" footer="0.3"/>
  <pageSetup orientation="portrait"/>
</worksheet>
</file>

<file path=xl/worksheets/sheet16.xml><?xml version="1.0" encoding="utf-8"?>
<worksheet xmlns="http://schemas.openxmlformats.org/spreadsheetml/2006/main">
  <sheetPr codeName="Sheet7">
    <outlinePr summaryBelow="1" summaryRight="1"/>
    <pageSetUpPr fitToPage="1"/>
  </sheetPr>
  <dimension ref="A1:AN905"/>
  <sheetViews>
    <sheetView workbookViewId="0">
      <selection activeCell="A1" sqref="A1"/>
    </sheetView>
  </sheetViews>
  <sheetFormatPr baseColWidth="8" defaultColWidth="9.140625" defaultRowHeight="13.15" outlineLevelRow="1"/>
  <cols>
    <col width="28" customWidth="1" style="126" min="1" max="1"/>
    <col width="6.85546875" customWidth="1" min="2" max="2"/>
    <col width="27.5703125" customWidth="1" min="3" max="4"/>
    <col width="30.140625" customWidth="1" min="5" max="6"/>
    <col width="9.7109375" customWidth="1" min="7" max="7"/>
    <col width="41.28515625" customWidth="1" min="8" max="8"/>
    <col width="44.42578125" bestFit="1" customWidth="1" min="9" max="9"/>
    <col width="17.140625" bestFit="1" customWidth="1" min="10" max="10"/>
    <col width="19.5703125" customWidth="1" min="11" max="11"/>
    <col width="27.28515625" customWidth="1" min="12" max="12"/>
    <col width="22.140625" bestFit="1" customWidth="1" min="13" max="13"/>
    <col width="9.7109375" customWidth="1" min="14" max="14"/>
    <col width="20.7109375" bestFit="1" customWidth="1" min="15" max="15"/>
    <col width="9.7109375" customWidth="1" min="16" max="16"/>
    <col width="17.28515625" bestFit="1" customWidth="1" min="17" max="17"/>
    <col width="13.5703125" bestFit="1" customWidth="1" min="18" max="18"/>
    <col width="16.28515625" bestFit="1" customWidth="1" min="19" max="19"/>
  </cols>
  <sheetData>
    <row r="1" ht="13.9" customFormat="1" customHeight="1" s="18" thickBot="1">
      <c r="A1" s="15" t="inlineStr">
        <is>
          <t>Export Set-up</t>
        </is>
      </c>
      <c r="B1" s="53" t="inlineStr">
        <is>
          <t>Z:\DOE PSD Exports\004_VL-VLSbom_Impeller_DOE.xml</t>
        </is>
      </c>
      <c r="C1" s="53" t="n"/>
      <c r="D1" s="48" t="n"/>
      <c r="E1" s="16" t="n"/>
      <c r="F1" s="16" t="n"/>
      <c r="G1" s="16" t="n"/>
      <c r="H1" s="17" t="n"/>
      <c r="I1" s="17" t="n"/>
      <c r="J1" s="17" t="n"/>
      <c r="K1" s="17" t="n"/>
      <c r="L1" s="17" t="n"/>
      <c r="M1" s="17" t="n"/>
      <c r="N1" s="17" t="n"/>
      <c r="O1" s="17" t="n"/>
      <c r="P1" s="17" t="n"/>
      <c r="Q1" s="17" t="n"/>
      <c r="R1" s="17" t="n"/>
      <c r="S1" s="17" t="n"/>
      <c r="Y1" s="18" t="inlineStr">
        <is>
          <t>PSD v1.1</t>
        </is>
      </c>
    </row>
    <row r="2" outlineLevel="1" ht="13.9" customHeight="1" thickTop="1">
      <c r="A2" s="19" t="inlineStr">
        <is>
          <t>Price_BOM_VL_VLS_Imp</t>
        </is>
      </c>
      <c r="B2" s="57" t="n"/>
      <c r="C2" s="31">
        <f>IF($A$6="Full Data", "ID", "")</f>
        <v/>
      </c>
      <c r="D2" s="31">
        <f>IF($A$6="Quick Price", "ID", "")</f>
        <v/>
      </c>
      <c r="E2" s="31">
        <f>IF($A$6="Full Data", "Model", "")</f>
        <v/>
      </c>
      <c r="F2" s="31">
        <f>IF($A$6="Quick Price", "Model", "")</f>
        <v/>
      </c>
      <c r="G2" s="31" t="inlineStr">
        <is>
          <t>CodeX</t>
        </is>
      </c>
      <c r="H2" s="31" t="n"/>
      <c r="I2" s="31">
        <f>IF($A$6="Full Data", "ImpellerMaterial", "")</f>
        <v/>
      </c>
      <c r="J2" s="31">
        <f>IF($A$6="Full Data", "PacoMatlCode", "")</f>
        <v/>
      </c>
      <c r="K2" s="31">
        <f>IF($A$6="Full Data", "Coating", "")</f>
        <v/>
      </c>
      <c r="L2" s="31">
        <f>IF($A$6="Full Data", "CapScrewandWasher", "")</f>
        <v/>
      </c>
      <c r="M2" s="31">
        <f>IF($A$6="Full Data", "ImpellerKey", "")</f>
        <v/>
      </c>
      <c r="N2" s="31">
        <f>IF($A$6="Full Data", "BOM", "")</f>
        <v/>
      </c>
      <c r="O2" s="31" t="n"/>
      <c r="P2" s="30" t="inlineStr">
        <is>
          <t>PriceID</t>
        </is>
      </c>
      <c r="Q2" s="30" t="n"/>
      <c r="R2" s="31">
        <f>IF($A$6="Full Data", "LeadtimeID", "")</f>
        <v/>
      </c>
      <c r="S2" s="31" t="n"/>
    </row>
    <row r="3" outlineLevel="1">
      <c r="A3" s="19">
        <f>IF($A$6="Full Data", "PumpOptions", "BasicOptionsDynamicDesc")</f>
        <v/>
      </c>
      <c r="B3" s="57" t="n"/>
      <c r="C3" s="31">
        <f>IF($A$6="Full Data", "PriceList", "")</f>
        <v/>
      </c>
      <c r="D3" s="31">
        <f>IF($A$6="Quick Price", "PriceList", "")</f>
        <v/>
      </c>
      <c r="E3" s="31" t="n"/>
      <c r="F3" s="31" t="n"/>
      <c r="G3" s="31" t="n"/>
      <c r="H3" s="31" t="inlineStr">
        <is>
          <t>ID</t>
        </is>
      </c>
      <c r="I3" s="31" t="n"/>
      <c r="J3" s="31" t="n"/>
      <c r="K3" s="31" t="n"/>
      <c r="L3" s="31" t="n"/>
      <c r="M3" s="31" t="n"/>
      <c r="N3" s="31" t="n"/>
      <c r="O3" s="31" t="n"/>
      <c r="P3" s="30" t="n"/>
      <c r="Q3" s="30" t="n"/>
      <c r="R3" s="31" t="n"/>
      <c r="S3" s="31" t="n"/>
    </row>
    <row r="4" outlineLevel="1" customFormat="1" s="22">
      <c r="A4" s="20" t="inlineStr">
        <is>
          <t>[Attribute type]</t>
        </is>
      </c>
      <c r="B4" s="58" t="n"/>
      <c r="C4" s="54" t="inlineStr">
        <is>
          <t>pointer-merge</t>
        </is>
      </c>
      <c r="D4" s="54">
        <f>IF($A$6="Quick Price", "pointer-merge", "")</f>
        <v/>
      </c>
      <c r="E4" s="54">
        <f>IF($A$6="Full Data", "text", "")</f>
        <v/>
      </c>
      <c r="F4" s="54">
        <f>IF($A$6="Quick Price", "text", "")</f>
        <v/>
      </c>
      <c r="G4" s="54" t="inlineStr">
        <is>
          <t>text</t>
        </is>
      </c>
      <c r="H4" s="54">
        <f>IF($A$6="Full Data", "pointer-merge", "pointer")</f>
        <v/>
      </c>
      <c r="I4" s="54">
        <f>IF($A$6="Full Data", "text", "")</f>
        <v/>
      </c>
      <c r="J4" s="54">
        <f>IF($A$6="Full Data", "text", "")</f>
        <v/>
      </c>
      <c r="K4" s="54">
        <f>IF($A$6="Full Data", "text", "")</f>
        <v/>
      </c>
      <c r="L4" s="54">
        <f>IF($A$6="Full Data", "text", "")</f>
        <v/>
      </c>
      <c r="M4" s="54">
        <f>IF($A$6="Full Data", "text", "")</f>
        <v/>
      </c>
      <c r="N4" s="54">
        <f>IF($A$6="Full Data", "text", "")</f>
        <v/>
      </c>
      <c r="O4" s="54" t="n"/>
      <c r="P4" s="54" t="inlineStr">
        <is>
          <t>pointer-merge</t>
        </is>
      </c>
      <c r="Q4" s="54" t="n"/>
      <c r="R4" s="54" t="inlineStr">
        <is>
          <t>pointer-merge</t>
        </is>
      </c>
      <c r="S4" s="54" t="n"/>
      <c r="T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55" t="n"/>
    </row>
    <row r="6" ht="13.9" customHeight="1" thickTop="1">
      <c r="A6" s="128" t="inlineStr">
        <is>
          <t>Full Data</t>
        </is>
      </c>
      <c r="B6" s="128" t="inlineStr">
        <is>
          <t>QP</t>
        </is>
      </c>
      <c r="C6" s="128" t="inlineStr">
        <is>
          <t>ID</t>
        </is>
      </c>
      <c r="D6" s="128" t="inlineStr">
        <is>
          <t>No Name 1</t>
        </is>
      </c>
      <c r="E6" s="128" t="inlineStr">
        <is>
          <t>Model</t>
        </is>
      </c>
      <c r="F6" s="128" t="inlineStr">
        <is>
          <t>Dummy Model</t>
        </is>
      </c>
      <c r="G6" s="128" t="inlineStr">
        <is>
          <t>CodeX</t>
        </is>
      </c>
      <c r="H6" s="128" t="inlineStr">
        <is>
          <t>OptionID</t>
        </is>
      </c>
      <c r="I6" s="128" t="inlineStr">
        <is>
          <t>Material</t>
        </is>
      </c>
      <c r="J6" s="128" t="inlineStr">
        <is>
          <t>PACOMatlCode</t>
        </is>
      </c>
      <c r="K6" s="128" t="inlineStr">
        <is>
          <t>Coating</t>
        </is>
      </c>
      <c r="L6" s="128" t="inlineStr">
        <is>
          <t>Impeller Cap Screw and Washer</t>
        </is>
      </c>
      <c r="M6" s="128" t="inlineStr">
        <is>
          <t>Impeller Key</t>
        </is>
      </c>
      <c r="N6" s="128" t="inlineStr">
        <is>
          <t>BOM</t>
        </is>
      </c>
      <c r="O6" s="129" t="inlineStr">
        <is>
          <t>Description</t>
        </is>
      </c>
      <c r="P6" s="128" t="inlineStr">
        <is>
          <t>Price ID</t>
        </is>
      </c>
      <c r="Q6" s="129" t="inlineStr">
        <is>
          <t>Price 1/29/2020</t>
        </is>
      </c>
      <c r="R6" s="128" t="inlineStr">
        <is>
          <t>LeadtimeID</t>
        </is>
      </c>
      <c r="S6" s="129" t="inlineStr">
        <is>
          <t>2020 LT (Wks)</t>
        </is>
      </c>
      <c r="T6" s="128" t="inlineStr">
        <is>
          <t>No Name 2</t>
        </is>
      </c>
      <c r="U6" s="128" t="inlineStr">
        <is>
          <t>No Name 3</t>
        </is>
      </c>
      <c r="V6" s="128" t="inlineStr">
        <is>
          <t>No Name 4</t>
        </is>
      </c>
      <c r="W6" s="128" t="inlineStr">
        <is>
          <t>No Name 5</t>
        </is>
      </c>
      <c r="X6" s="128" t="inlineStr">
        <is>
          <t>No Name 6</t>
        </is>
      </c>
      <c r="Y6" s="128" t="inlineStr">
        <is>
          <t>No Name 7</t>
        </is>
      </c>
    </row>
    <row r="7">
      <c r="A7" s="25" t="inlineStr">
        <is>
          <t>[START]</t>
        </is>
      </c>
      <c r="B7" s="13" t="inlineStr">
        <is>
          <t>N</t>
        </is>
      </c>
      <c r="C7" t="inlineStr">
        <is>
          <t>Price_BOM_VL_VLS_Imp_100</t>
        </is>
      </c>
      <c r="D7" t="inlineStr"/>
      <c r="E7" s="123" t="inlineStr">
        <is>
          <t>:1270-7_VL:1270-7_VLS:</t>
        </is>
      </c>
      <c r="F7" s="123" t="inlineStr">
        <is>
          <t>:1270-7 VL:1270-7 VLS:</t>
        </is>
      </c>
      <c r="G7" s="123" t="inlineStr">
        <is>
          <t>X3</t>
        </is>
      </c>
      <c r="H7" s="123" t="inlineStr">
        <is>
          <t>ImpMatl_SS_AISI-304</t>
        </is>
      </c>
      <c r="I7" s="6" t="inlineStr">
        <is>
          <t>Stainless Steel, AISI-304</t>
        </is>
      </c>
      <c r="J7" s="6" t="inlineStr">
        <is>
          <t>H304</t>
        </is>
      </c>
      <c r="K7" s="6" t="inlineStr">
        <is>
          <t>Coating_Standard</t>
        </is>
      </c>
      <c r="L7" s="6" t="inlineStr">
        <is>
          <t>Stainless Steel, AISI-303</t>
        </is>
      </c>
      <c r="M7" s="6" t="inlineStr">
        <is>
          <t>Stainless Steel, AISI 316</t>
        </is>
      </c>
      <c r="N7" s="6" t="inlineStr">
        <is>
          <t>98876012</t>
        </is>
      </c>
      <c r="O7" s="6" t="inlineStr">
        <is>
          <t>IMP,L,10707,X3,H304</t>
        </is>
      </c>
      <c r="P7" s="6" t="inlineStr">
        <is>
          <t>A101688</t>
        </is>
      </c>
      <c r="Q7" s="6" t="n">
        <v>0</v>
      </c>
      <c r="R7" s="6" t="inlineStr">
        <is>
          <t>LT027</t>
        </is>
      </c>
      <c r="S7" s="13" t="n">
        <v>0</v>
      </c>
      <c r="T7" t="inlineStr"/>
      <c r="U7" s="80" t="inlineStr"/>
      <c r="V7" t="inlineStr"/>
      <c r="W7" t="inlineStr"/>
      <c r="X7" t="inlineStr"/>
      <c r="Y7" t="inlineStr"/>
    </row>
    <row r="8">
      <c r="A8" t="inlineStr"/>
      <c r="B8" s="13" t="inlineStr">
        <is>
          <t>Y</t>
        </is>
      </c>
      <c r="C8" t="inlineStr">
        <is>
          <t>Price_BOM_VL_VLS_Imp_137</t>
        </is>
      </c>
      <c r="D8" t="inlineStr">
        <is>
          <t>Price_BOM_VL_VLS_Imp_137</t>
        </is>
      </c>
      <c r="E8" s="123" t="inlineStr">
        <is>
          <t>:1570-9_VL:</t>
        </is>
      </c>
      <c r="F8" s="123" t="inlineStr">
        <is>
          <t>:1570-9 VL:</t>
        </is>
      </c>
      <c r="G8" s="123" t="inlineStr">
        <is>
          <t>X0</t>
        </is>
      </c>
      <c r="H8" s="123" t="inlineStr">
        <is>
          <t>ImpMatl_Silicon_Bronze_ASTM-B584_C87600</t>
        </is>
      </c>
      <c r="I8" s="6" t="inlineStr">
        <is>
          <t>Silicon Bronze, ASTM-B584, C87600</t>
        </is>
      </c>
      <c r="J8" s="6" t="inlineStr">
        <is>
          <t>B21</t>
        </is>
      </c>
      <c r="K8" s="6" t="inlineStr">
        <is>
          <t>Coating_Standard</t>
        </is>
      </c>
      <c r="L8" s="6" t="inlineStr">
        <is>
          <t>ImpellerCapscrew_X0_None</t>
        </is>
      </c>
      <c r="M8" s="6" t="inlineStr">
        <is>
          <t>ImpellerKey_None</t>
        </is>
      </c>
      <c r="N8" s="1" t="inlineStr">
        <is>
          <t>96778075</t>
        </is>
      </c>
      <c r="O8" t="inlineStr">
        <is>
          <t>IMP,L,12709,X0,B21</t>
        </is>
      </c>
      <c r="P8" t="inlineStr">
        <is>
          <t>A102070</t>
        </is>
      </c>
      <c r="Q8" t="n">
        <v>0</v>
      </c>
      <c r="R8" s="6" t="inlineStr">
        <is>
          <t>LT027</t>
        </is>
      </c>
      <c r="S8" s="13" t="n">
        <v>0</v>
      </c>
      <c r="T8" t="inlineStr"/>
      <c r="U8" s="80" t="inlineStr"/>
      <c r="V8" t="inlineStr"/>
      <c r="W8" t="inlineStr"/>
      <c r="X8" t="inlineStr"/>
      <c r="Y8" t="inlineStr"/>
    </row>
    <row r="9">
      <c r="A9" t="inlineStr"/>
      <c r="B9" s="13" t="inlineStr">
        <is>
          <t>N</t>
        </is>
      </c>
      <c r="C9" t="inlineStr">
        <is>
          <t>Price_BOM_VL_VLS_Imp_144</t>
        </is>
      </c>
      <c r="D9" t="inlineStr"/>
      <c r="E9" s="123" t="inlineStr">
        <is>
          <t>:1570-9_VL:</t>
        </is>
      </c>
      <c r="F9" s="123" t="inlineStr">
        <is>
          <t>:1570-9 VL:</t>
        </is>
      </c>
      <c r="G9" s="123" t="inlineStr">
        <is>
          <t>X0</t>
        </is>
      </c>
      <c r="H9" s="123" t="inlineStr">
        <is>
          <t>ImpMatl_SS_AISI-304</t>
        </is>
      </c>
      <c r="I9" s="6" t="inlineStr">
        <is>
          <t>Stainless Steel, AISI-304</t>
        </is>
      </c>
      <c r="J9" s="6" t="inlineStr">
        <is>
          <t>H304</t>
        </is>
      </c>
      <c r="K9" s="6" t="inlineStr">
        <is>
          <t>Coating_Standard</t>
        </is>
      </c>
      <c r="L9" s="6" t="inlineStr">
        <is>
          <t>ImpellerCapscrew_X0_None</t>
        </is>
      </c>
      <c r="M9" s="6" t="inlineStr">
        <is>
          <t>ImpellerKey_None</t>
        </is>
      </c>
      <c r="N9" s="1" t="inlineStr">
        <is>
          <t>98876015</t>
        </is>
      </c>
      <c r="O9" s="6" t="inlineStr">
        <is>
          <t>IMP,L,12709,X0,H304</t>
        </is>
      </c>
      <c r="P9" s="6" t="inlineStr">
        <is>
          <t>A102074</t>
        </is>
      </c>
      <c r="Q9" s="6" t="n">
        <v>0</v>
      </c>
      <c r="R9" s="6" t="inlineStr">
        <is>
          <t>LT027</t>
        </is>
      </c>
      <c r="S9" s="13" t="n">
        <v>0</v>
      </c>
      <c r="T9" t="inlineStr"/>
      <c r="U9" s="80" t="inlineStr"/>
      <c r="V9" t="inlineStr"/>
      <c r="W9" t="inlineStr"/>
      <c r="X9" t="inlineStr"/>
      <c r="Y9" t="inlineStr"/>
    </row>
    <row r="10">
      <c r="A10" t="inlineStr"/>
      <c r="B10" s="13" t="inlineStr">
        <is>
          <t>N</t>
        </is>
      </c>
      <c r="C10" t="inlineStr">
        <is>
          <t>Price_BOM_VL_VLS_Imp_146</t>
        </is>
      </c>
      <c r="D10" t="inlineStr"/>
      <c r="E10" s="123" t="inlineStr">
        <is>
          <t>:1570-9_VL:</t>
        </is>
      </c>
      <c r="F10" s="123" t="inlineStr">
        <is>
          <t>:1570-9 VL:</t>
        </is>
      </c>
      <c r="G10" s="123" t="inlineStr">
        <is>
          <t>X0</t>
        </is>
      </c>
      <c r="H10" t="inlineStr">
        <is>
          <t>ImpMatl_NiAl-Bronze_ASTM-B148_C95400</t>
        </is>
      </c>
      <c r="I10" s="6" t="inlineStr">
        <is>
          <t>Nickel Aluminum Bronze ASTM B148 UNS C95400</t>
        </is>
      </c>
      <c r="J10" s="6" t="inlineStr">
        <is>
          <t>B22</t>
        </is>
      </c>
      <c r="K10" s="6" t="inlineStr">
        <is>
          <t>Coating_Standard</t>
        </is>
      </c>
      <c r="L10" s="6" t="inlineStr">
        <is>
          <t>ImpellerCapscrew_X0_None</t>
        </is>
      </c>
      <c r="M10" s="6" t="inlineStr">
        <is>
          <t>ImpellerKey_None</t>
        </is>
      </c>
      <c r="N10" t="inlineStr">
        <is>
          <t>97780991</t>
        </is>
      </c>
      <c r="O10" s="1" t="inlineStr"/>
      <c r="P10" t="inlineStr">
        <is>
          <t>A102266</t>
        </is>
      </c>
      <c r="Q10" t="n">
        <v>68</v>
      </c>
      <c r="R10" s="6" t="inlineStr">
        <is>
          <t>LT027</t>
        </is>
      </c>
      <c r="S10" s="13" t="n">
        <v>0</v>
      </c>
      <c r="T10" t="inlineStr"/>
      <c r="U10" s="80" t="inlineStr"/>
      <c r="V10" t="inlineStr"/>
      <c r="W10" t="inlineStr"/>
      <c r="X10" t="inlineStr"/>
      <c r="Y10" t="inlineStr"/>
    </row>
    <row r="11">
      <c r="A11" t="inlineStr"/>
      <c r="B11" s="13" t="inlineStr">
        <is>
          <t>N</t>
        </is>
      </c>
      <c r="C11" t="inlineStr">
        <is>
          <t>Price_BOM_VL_VLS_Imp_150</t>
        </is>
      </c>
      <c r="D11" t="inlineStr"/>
      <c r="E11" s="123" t="inlineStr">
        <is>
          <t>:1570-9_VL:</t>
        </is>
      </c>
      <c r="F11" s="123" t="inlineStr">
        <is>
          <t>:1570-9 VL:</t>
        </is>
      </c>
      <c r="G11" s="123" t="inlineStr">
        <is>
          <t>X0</t>
        </is>
      </c>
      <c r="H11" s="123" t="inlineStr">
        <is>
          <t>ImpMatl_Silicon_Bronze_ASTM-B584_C87600</t>
        </is>
      </c>
      <c r="I11" s="6" t="inlineStr">
        <is>
          <t>Silicon Bronze, ASTM-B584, C87600</t>
        </is>
      </c>
      <c r="J11" s="6" t="inlineStr">
        <is>
          <t>B21</t>
        </is>
      </c>
      <c r="K11" s="6" t="inlineStr">
        <is>
          <t>Coating_Scotchkote134_interior</t>
        </is>
      </c>
      <c r="L11" s="6" t="inlineStr">
        <is>
          <t>ImpellerCapscrew_X0_None</t>
        </is>
      </c>
      <c r="M11" s="6" t="inlineStr">
        <is>
          <t>ImpellerKey_None</t>
        </is>
      </c>
      <c r="N11" s="1" t="inlineStr">
        <is>
          <t>RTF</t>
        </is>
      </c>
      <c r="O11" s="6" t="inlineStr"/>
      <c r="P11" s="6" t="inlineStr">
        <is>
          <t>A102070</t>
        </is>
      </c>
      <c r="Q11" s="6" t="n">
        <v>0</v>
      </c>
      <c r="R11" s="6" t="inlineStr">
        <is>
          <t>LT040</t>
        </is>
      </c>
      <c r="S11" s="13" t="n">
        <v>14</v>
      </c>
      <c r="T11" t="inlineStr"/>
      <c r="U11" s="80" t="inlineStr"/>
      <c r="V11" t="inlineStr"/>
      <c r="W11" t="inlineStr"/>
      <c r="X11" t="inlineStr"/>
      <c r="Y11" t="inlineStr"/>
    </row>
    <row r="12">
      <c r="A12" t="inlineStr"/>
      <c r="B12" s="13" t="inlineStr">
        <is>
          <t>N</t>
        </is>
      </c>
      <c r="C12" t="inlineStr">
        <is>
          <t>Price_BOM_VL_VLS_Imp_151</t>
        </is>
      </c>
      <c r="D12" t="inlineStr"/>
      <c r="E12" s="123" t="inlineStr">
        <is>
          <t>:1570-9_VL:</t>
        </is>
      </c>
      <c r="F12" s="123" t="inlineStr">
        <is>
          <t>:1570-9 VL:</t>
        </is>
      </c>
      <c r="G12" s="123" t="inlineStr">
        <is>
          <t>X0</t>
        </is>
      </c>
      <c r="H12" t="inlineStr">
        <is>
          <t>ImpMatl_NiAl-Bronze_ASTM-B148_C95400</t>
        </is>
      </c>
      <c r="I12" s="6" t="inlineStr">
        <is>
          <t>Nickel Aluminum Bronze ASTM B148 UNS C95400</t>
        </is>
      </c>
      <c r="J12" s="6" t="inlineStr">
        <is>
          <t>B22</t>
        </is>
      </c>
      <c r="K12" s="6" t="inlineStr">
        <is>
          <t>Coating_Scotchkote134_interior</t>
        </is>
      </c>
      <c r="L12" s="6" t="inlineStr">
        <is>
          <t>ImpellerCapscrew_X0_None</t>
        </is>
      </c>
      <c r="M12" s="6" t="inlineStr">
        <is>
          <t>ImpellerKey_None</t>
        </is>
      </c>
      <c r="N12" s="1" t="inlineStr">
        <is>
          <t>RTF</t>
        </is>
      </c>
      <c r="O12" s="1" t="inlineStr"/>
      <c r="P12" t="inlineStr">
        <is>
          <t>A102266</t>
        </is>
      </c>
      <c r="Q12" t="n">
        <v>68</v>
      </c>
      <c r="R12" s="6" t="inlineStr">
        <is>
          <t>LT250</t>
        </is>
      </c>
      <c r="S12" s="13" t="n">
        <v>8</v>
      </c>
      <c r="T12" t="inlineStr"/>
      <c r="U12" s="80" t="inlineStr"/>
      <c r="V12" t="inlineStr"/>
      <c r="W12" t="inlineStr"/>
      <c r="X12" t="inlineStr"/>
      <c r="Y12" t="inlineStr"/>
    </row>
    <row r="13">
      <c r="A13" t="inlineStr"/>
      <c r="B13" s="13" t="inlineStr">
        <is>
          <t>N</t>
        </is>
      </c>
      <c r="C13" t="inlineStr">
        <is>
          <t>Price_BOM_VL_VLS_Imp_155</t>
        </is>
      </c>
      <c r="D13" t="inlineStr"/>
      <c r="E13" s="123" t="inlineStr">
        <is>
          <t>:1570-9_VL:</t>
        </is>
      </c>
      <c r="F13" s="123" t="inlineStr">
        <is>
          <t>:1570-9 VL:</t>
        </is>
      </c>
      <c r="G13" s="123" t="inlineStr">
        <is>
          <t>X0</t>
        </is>
      </c>
      <c r="H13" s="123" t="inlineStr">
        <is>
          <t>ImpMatl_Silicon_Bronze_ASTM-B584_C87600</t>
        </is>
      </c>
      <c r="I13" s="6" t="inlineStr">
        <is>
          <t>Silicon Bronze, ASTM-B584, C87600</t>
        </is>
      </c>
      <c r="J13" s="6" t="inlineStr">
        <is>
          <t>B21</t>
        </is>
      </c>
      <c r="K13" s="6" t="inlineStr">
        <is>
          <t>Coating_Scotchkote134_interior_exterior</t>
        </is>
      </c>
      <c r="L13" s="6" t="inlineStr">
        <is>
          <t>ImpellerCapscrew_X0_None</t>
        </is>
      </c>
      <c r="M13" s="6" t="inlineStr">
        <is>
          <t>ImpellerKey_None</t>
        </is>
      </c>
      <c r="N13" s="1" t="inlineStr">
        <is>
          <t>RTF</t>
        </is>
      </c>
      <c r="O13" s="6" t="inlineStr"/>
      <c r="P13" s="6" t="inlineStr">
        <is>
          <t>A102070</t>
        </is>
      </c>
      <c r="Q13" s="6" t="n">
        <v>0</v>
      </c>
      <c r="R13" s="6" t="inlineStr">
        <is>
          <t>LT040</t>
        </is>
      </c>
      <c r="S13" s="13" t="n">
        <v>14</v>
      </c>
      <c r="T13" t="inlineStr"/>
      <c r="U13" s="80" t="inlineStr"/>
      <c r="V13" t="inlineStr"/>
      <c r="W13" t="inlineStr"/>
      <c r="X13" t="inlineStr"/>
      <c r="Y13" t="inlineStr"/>
    </row>
    <row r="14">
      <c r="A14" t="inlineStr"/>
      <c r="B14" s="13" t="inlineStr">
        <is>
          <t>N</t>
        </is>
      </c>
      <c r="C14" t="inlineStr">
        <is>
          <t>Price_BOM_VL_VLS_Imp_156</t>
        </is>
      </c>
      <c r="D14" t="inlineStr"/>
      <c r="E14" s="123" t="inlineStr">
        <is>
          <t>:1570-9_VL:</t>
        </is>
      </c>
      <c r="F14" s="123" t="inlineStr">
        <is>
          <t>:1570-9 VL:</t>
        </is>
      </c>
      <c r="G14" s="123" t="inlineStr">
        <is>
          <t>X0</t>
        </is>
      </c>
      <c r="H14" t="inlineStr">
        <is>
          <t>ImpMatl_NiAl-Bronze_ASTM-B148_C95400</t>
        </is>
      </c>
      <c r="I14" s="6" t="inlineStr">
        <is>
          <t>Nickel Aluminum Bronze ASTM B148 UNS C95400</t>
        </is>
      </c>
      <c r="J14" s="6" t="inlineStr">
        <is>
          <t>B22</t>
        </is>
      </c>
      <c r="K14" s="6" t="inlineStr">
        <is>
          <t>Coating_Scotchkote134_interior_exterior</t>
        </is>
      </c>
      <c r="L14" s="6" t="inlineStr">
        <is>
          <t>ImpellerCapscrew_X0_None</t>
        </is>
      </c>
      <c r="M14" s="6" t="inlineStr">
        <is>
          <t>ImpellerKey_None</t>
        </is>
      </c>
      <c r="N14" s="1" t="inlineStr">
        <is>
          <t>RTF</t>
        </is>
      </c>
      <c r="O14" s="1" t="inlineStr"/>
      <c r="P14" t="inlineStr">
        <is>
          <t>A102266</t>
        </is>
      </c>
      <c r="Q14" t="n">
        <v>68</v>
      </c>
      <c r="R14" s="6" t="inlineStr">
        <is>
          <t>LT250</t>
        </is>
      </c>
      <c r="S14" s="13" t="n">
        <v>8</v>
      </c>
      <c r="T14" t="inlineStr"/>
      <c r="U14" s="80" t="inlineStr"/>
      <c r="V14" t="inlineStr"/>
      <c r="W14" t="inlineStr"/>
      <c r="X14" t="inlineStr"/>
      <c r="Y14" t="inlineStr"/>
    </row>
    <row r="15">
      <c r="A15" t="inlineStr"/>
      <c r="B15" s="13" t="inlineStr">
        <is>
          <t>N</t>
        </is>
      </c>
      <c r="C15" t="inlineStr">
        <is>
          <t>Price_BOM_VL_VLS_Imp_160</t>
        </is>
      </c>
      <c r="D15" t="inlineStr"/>
      <c r="E15" s="123" t="inlineStr">
        <is>
          <t>:1570-9_VL:</t>
        </is>
      </c>
      <c r="F15" s="123" t="inlineStr">
        <is>
          <t>:1570-9 VL:</t>
        </is>
      </c>
      <c r="G15" s="123" t="inlineStr">
        <is>
          <t>X0</t>
        </is>
      </c>
      <c r="H15" s="123" t="inlineStr">
        <is>
          <t>ImpMatl_Silicon_Bronze_ASTM-B584_C87600</t>
        </is>
      </c>
      <c r="I15" s="6" t="inlineStr">
        <is>
          <t>Silicon Bronze, ASTM-B584, C87600</t>
        </is>
      </c>
      <c r="J15" s="6" t="inlineStr">
        <is>
          <t>B21</t>
        </is>
      </c>
      <c r="K15" s="6" t="inlineStr">
        <is>
          <t>Coating_Scotchkote134_interior_exterior_IncludeImpeller</t>
        </is>
      </c>
      <c r="L15" s="6" t="inlineStr">
        <is>
          <t>ImpellerCapscrew_X0_None</t>
        </is>
      </c>
      <c r="M15" s="6" t="inlineStr">
        <is>
          <t>ImpellerKey_None</t>
        </is>
      </c>
      <c r="N15" s="1" t="inlineStr">
        <is>
          <t>RTF</t>
        </is>
      </c>
      <c r="O15" s="6" t="inlineStr"/>
      <c r="P15" s="6" t="inlineStr">
        <is>
          <t>A102070</t>
        </is>
      </c>
      <c r="Q15" s="6" t="n">
        <v>0</v>
      </c>
      <c r="R15" s="6" t="inlineStr">
        <is>
          <t>LT040</t>
        </is>
      </c>
      <c r="S15" s="13" t="n">
        <v>14</v>
      </c>
      <c r="T15" t="inlineStr"/>
      <c r="U15" s="80" t="inlineStr"/>
      <c r="V15" t="inlineStr"/>
      <c r="W15" t="inlineStr"/>
      <c r="X15" t="inlineStr"/>
      <c r="Y15" t="inlineStr"/>
    </row>
    <row r="16">
      <c r="A16" t="inlineStr"/>
      <c r="B16" s="13" t="inlineStr">
        <is>
          <t>N</t>
        </is>
      </c>
      <c r="C16" t="inlineStr">
        <is>
          <t>Price_BOM_VL_VLS_Imp_161</t>
        </is>
      </c>
      <c r="D16" t="inlineStr"/>
      <c r="E16" s="123" t="inlineStr">
        <is>
          <t>:1570-9_VL:</t>
        </is>
      </c>
      <c r="F16" s="123" t="inlineStr">
        <is>
          <t>:1570-9 VL:</t>
        </is>
      </c>
      <c r="G16" s="123" t="inlineStr">
        <is>
          <t>X0</t>
        </is>
      </c>
      <c r="H16" t="inlineStr">
        <is>
          <t>ImpMatl_NiAl-Bronze_ASTM-B148_C95400</t>
        </is>
      </c>
      <c r="I16" s="6" t="inlineStr">
        <is>
          <t>Nickel Aluminum Bronze ASTM B148 UNS C95400</t>
        </is>
      </c>
      <c r="J16" s="6" t="inlineStr">
        <is>
          <t>B22</t>
        </is>
      </c>
      <c r="K16" s="6" t="inlineStr">
        <is>
          <t>Coating_Scotchkote134_interior_exterior_IncludeImpeller</t>
        </is>
      </c>
      <c r="L16" s="6" t="inlineStr">
        <is>
          <t>ImpellerCapscrew_X0_None</t>
        </is>
      </c>
      <c r="M16" s="6" t="inlineStr">
        <is>
          <t>ImpellerKey_None</t>
        </is>
      </c>
      <c r="N16" s="1" t="inlineStr">
        <is>
          <t>RTF</t>
        </is>
      </c>
      <c r="O16" s="1" t="inlineStr"/>
      <c r="P16" t="inlineStr">
        <is>
          <t>A102266</t>
        </is>
      </c>
      <c r="Q16" t="n">
        <v>68</v>
      </c>
      <c r="R16" s="6" t="inlineStr">
        <is>
          <t>LT250</t>
        </is>
      </c>
      <c r="S16" s="13" t="n">
        <v>8</v>
      </c>
      <c r="T16" t="inlineStr"/>
      <c r="U16" s="80" t="inlineStr"/>
      <c r="V16" t="inlineStr"/>
      <c r="W16" t="inlineStr"/>
      <c r="X16" t="inlineStr"/>
      <c r="Y16" t="inlineStr"/>
    </row>
    <row r="17">
      <c r="A17" t="inlineStr"/>
      <c r="B17" s="13" t="inlineStr">
        <is>
          <t>N</t>
        </is>
      </c>
      <c r="C17" t="inlineStr">
        <is>
          <t>Price_BOM_VL_VLS_Imp_165</t>
        </is>
      </c>
      <c r="D17" t="inlineStr"/>
      <c r="E17" s="123" t="inlineStr">
        <is>
          <t>:1570-9_VL:</t>
        </is>
      </c>
      <c r="F17" s="123" t="inlineStr">
        <is>
          <t>:1570-9 VL:</t>
        </is>
      </c>
      <c r="G17" s="123" t="inlineStr">
        <is>
          <t>X0</t>
        </is>
      </c>
      <c r="H17" s="123" t="inlineStr">
        <is>
          <t>ImpMatl_Silicon_Bronze_ASTM-B584_C87600</t>
        </is>
      </c>
      <c r="I17" s="6" t="inlineStr">
        <is>
          <t>Silicon Bronze, ASTM-B584, C87600</t>
        </is>
      </c>
      <c r="J17" s="6" t="inlineStr">
        <is>
          <t>B21</t>
        </is>
      </c>
      <c r="K17" s="6" t="inlineStr">
        <is>
          <t>Coating_Scotchkote134_interior_IncludeImpeller</t>
        </is>
      </c>
      <c r="L17" s="6" t="inlineStr">
        <is>
          <t>ImpellerCapscrew_X0_None</t>
        </is>
      </c>
      <c r="M17" s="6" t="inlineStr">
        <is>
          <t>ImpellerKey_None</t>
        </is>
      </c>
      <c r="N17" s="1" t="inlineStr">
        <is>
          <t>RTF</t>
        </is>
      </c>
      <c r="O17" s="6" t="inlineStr"/>
      <c r="P17" s="6" t="inlineStr">
        <is>
          <t>A102070</t>
        </is>
      </c>
      <c r="Q17" s="6" t="n">
        <v>0</v>
      </c>
      <c r="R17" s="6" t="inlineStr">
        <is>
          <t>LT040</t>
        </is>
      </c>
      <c r="S17" s="13" t="n">
        <v>14</v>
      </c>
      <c r="T17" t="inlineStr"/>
      <c r="U17" s="80" t="inlineStr"/>
      <c r="V17" t="inlineStr"/>
      <c r="W17" t="inlineStr"/>
      <c r="X17" t="inlineStr"/>
      <c r="Y17" t="inlineStr"/>
    </row>
    <row r="18">
      <c r="A18" t="inlineStr"/>
      <c r="B18" s="13" t="inlineStr">
        <is>
          <t>N</t>
        </is>
      </c>
      <c r="C18" t="inlineStr">
        <is>
          <t>Price_BOM_VL_VLS_Imp_166</t>
        </is>
      </c>
      <c r="D18" t="inlineStr"/>
      <c r="E18" s="123" t="inlineStr">
        <is>
          <t>:1570-9_VL:</t>
        </is>
      </c>
      <c r="F18" s="123" t="inlineStr">
        <is>
          <t>:1570-9 VL:</t>
        </is>
      </c>
      <c r="G18" s="123" t="inlineStr">
        <is>
          <t>X0</t>
        </is>
      </c>
      <c r="H18" t="inlineStr">
        <is>
          <t>ImpMatl_NiAl-Bronze_ASTM-B148_C95400</t>
        </is>
      </c>
      <c r="I18" s="6" t="inlineStr">
        <is>
          <t>Nickel Aluminum Bronze ASTM B148 UNS C95400</t>
        </is>
      </c>
      <c r="J18" s="6" t="inlineStr">
        <is>
          <t>B22</t>
        </is>
      </c>
      <c r="K18" s="6" t="inlineStr">
        <is>
          <t>Coating_Scotchkote134_interior_IncludeImpeller</t>
        </is>
      </c>
      <c r="L18" s="6" t="inlineStr">
        <is>
          <t>ImpellerCapscrew_X0_None</t>
        </is>
      </c>
      <c r="M18" s="6" t="inlineStr">
        <is>
          <t>ImpellerKey_None</t>
        </is>
      </c>
      <c r="N18" s="1" t="inlineStr">
        <is>
          <t>RTF</t>
        </is>
      </c>
      <c r="O18" s="1" t="inlineStr"/>
      <c r="P18" t="inlineStr">
        <is>
          <t>A102266</t>
        </is>
      </c>
      <c r="Q18" t="n">
        <v>68</v>
      </c>
      <c r="R18" s="6" t="inlineStr">
        <is>
          <t>LT250</t>
        </is>
      </c>
      <c r="S18" s="13" t="n">
        <v>8</v>
      </c>
      <c r="T18" t="inlineStr"/>
      <c r="U18" s="80" t="inlineStr"/>
      <c r="V18" t="inlineStr"/>
      <c r="W18" t="inlineStr"/>
      <c r="X18" t="inlineStr"/>
      <c r="Y18" t="inlineStr"/>
    </row>
    <row r="19">
      <c r="A19" t="inlineStr"/>
      <c r="B19" s="13" t="inlineStr">
        <is>
          <t>N</t>
        </is>
      </c>
      <c r="C19" t="inlineStr">
        <is>
          <t>Price_BOM_VL_VLS_Imp_170</t>
        </is>
      </c>
      <c r="D19" t="inlineStr"/>
      <c r="E19" s="123" t="inlineStr">
        <is>
          <t>:1570-9_VL:</t>
        </is>
      </c>
      <c r="F19" s="123" t="inlineStr">
        <is>
          <t>:1570-9 VL:</t>
        </is>
      </c>
      <c r="G19" s="123" t="inlineStr">
        <is>
          <t>X0</t>
        </is>
      </c>
      <c r="H19" s="123" t="inlineStr">
        <is>
          <t>ImpMatl_Silicon_Bronze_ASTM-B584_C87600</t>
        </is>
      </c>
      <c r="I19" s="6" t="inlineStr">
        <is>
          <t>Silicon Bronze, ASTM-B584, C87600</t>
        </is>
      </c>
      <c r="J19" s="6" t="inlineStr">
        <is>
          <t>B21</t>
        </is>
      </c>
      <c r="K19" s="6" t="inlineStr">
        <is>
          <t>Coating_Special</t>
        </is>
      </c>
      <c r="L19" s="6" t="inlineStr">
        <is>
          <t>ImpellerCapscrew_X0_None</t>
        </is>
      </c>
      <c r="M19" s="6" t="inlineStr">
        <is>
          <t>ImpellerKey_None</t>
        </is>
      </c>
      <c r="N19" s="1" t="inlineStr">
        <is>
          <t>RTF</t>
        </is>
      </c>
      <c r="O19" s="6" t="inlineStr"/>
      <c r="P19" s="6" t="inlineStr">
        <is>
          <t>A102070</t>
        </is>
      </c>
      <c r="Q19" s="6" t="n">
        <v>0</v>
      </c>
      <c r="R19" s="6" t="inlineStr">
        <is>
          <t>LT040</t>
        </is>
      </c>
      <c r="S19" s="13" t="n">
        <v>14</v>
      </c>
      <c r="T19" t="inlineStr"/>
      <c r="U19" s="80" t="inlineStr"/>
      <c r="V19" t="inlineStr"/>
      <c r="W19" t="inlineStr"/>
      <c r="X19" t="inlineStr"/>
      <c r="Y19" t="inlineStr"/>
    </row>
    <row r="20">
      <c r="A20" t="inlineStr"/>
      <c r="B20" s="13" t="inlineStr">
        <is>
          <t>N</t>
        </is>
      </c>
      <c r="C20" t="inlineStr">
        <is>
          <t>Price_BOM_VL_VLS_Imp_171</t>
        </is>
      </c>
      <c r="D20" t="inlineStr"/>
      <c r="E20" s="123" t="inlineStr">
        <is>
          <t>:1570-9_VL:</t>
        </is>
      </c>
      <c r="F20" s="123" t="inlineStr">
        <is>
          <t>:1570-9 VL:</t>
        </is>
      </c>
      <c r="G20" s="123" t="inlineStr">
        <is>
          <t>X0</t>
        </is>
      </c>
      <c r="H20" t="inlineStr">
        <is>
          <t>ImpMatl_NiAl-Bronze_ASTM-B148_C95400</t>
        </is>
      </c>
      <c r="I20" s="6" t="inlineStr">
        <is>
          <t>Nickel Aluminum Bronze ASTM B148 UNS C95400</t>
        </is>
      </c>
      <c r="J20" s="6" t="inlineStr">
        <is>
          <t>B22</t>
        </is>
      </c>
      <c r="K20" s="6" t="inlineStr">
        <is>
          <t>Coating_Special</t>
        </is>
      </c>
      <c r="L20" s="6" t="inlineStr">
        <is>
          <t>ImpellerCapscrew_X0_None</t>
        </is>
      </c>
      <c r="M20" s="6" t="inlineStr">
        <is>
          <t>ImpellerKey_None</t>
        </is>
      </c>
      <c r="N20" s="1" t="inlineStr">
        <is>
          <t>RTF</t>
        </is>
      </c>
      <c r="O20" s="1" t="inlineStr"/>
      <c r="P20" t="inlineStr">
        <is>
          <t>A102266</t>
        </is>
      </c>
      <c r="Q20" t="n">
        <v>68</v>
      </c>
      <c r="R20" s="6" t="inlineStr">
        <is>
          <t>LT250</t>
        </is>
      </c>
      <c r="S20" s="13" t="n">
        <v>8</v>
      </c>
      <c r="T20" t="inlineStr"/>
      <c r="U20" s="80" t="inlineStr"/>
      <c r="V20" t="inlineStr"/>
      <c r="W20" t="inlineStr"/>
      <c r="X20" t="inlineStr"/>
      <c r="Y20" t="inlineStr"/>
    </row>
    <row r="21">
      <c r="A21" t="inlineStr"/>
      <c r="B21" s="13" t="inlineStr">
        <is>
          <t>N</t>
        </is>
      </c>
      <c r="C21" t="inlineStr">
        <is>
          <t>Price_BOM_VL_VLS_Imp_175</t>
        </is>
      </c>
      <c r="D21" t="inlineStr"/>
      <c r="E21" s="123" t="inlineStr">
        <is>
          <t>:1570-9_VL:</t>
        </is>
      </c>
      <c r="F21" s="123" t="inlineStr">
        <is>
          <t>:1570-9 VL:</t>
        </is>
      </c>
      <c r="G21" s="123" t="inlineStr">
        <is>
          <t>X0</t>
        </is>
      </c>
      <c r="H21" s="123" t="inlineStr">
        <is>
          <t>ImpMatl_Silicon_Bronze_ASTM-B584_C87600</t>
        </is>
      </c>
      <c r="I21" s="6" t="inlineStr">
        <is>
          <t>Silicon Bronze, ASTM-B584, C87600</t>
        </is>
      </c>
      <c r="J21" s="6" t="inlineStr">
        <is>
          <t>B21</t>
        </is>
      </c>
      <c r="K21" s="6" t="inlineStr">
        <is>
          <t>Coating_Epoxy</t>
        </is>
      </c>
      <c r="L21" s="6" t="inlineStr">
        <is>
          <t>ImpellerCapscrew_X0_None</t>
        </is>
      </c>
      <c r="M21" s="6" t="inlineStr">
        <is>
          <t>ImpellerKey_None</t>
        </is>
      </c>
      <c r="N21" s="1" t="inlineStr">
        <is>
          <t>RTF</t>
        </is>
      </c>
      <c r="O21" s="6" t="inlineStr"/>
      <c r="P21" s="6" t="inlineStr">
        <is>
          <t>A102070</t>
        </is>
      </c>
      <c r="Q21" s="6" t="n">
        <v>0</v>
      </c>
      <c r="R21" s="6" t="inlineStr">
        <is>
          <t>LT040</t>
        </is>
      </c>
      <c r="S21" s="13" t="n">
        <v>14</v>
      </c>
      <c r="T21" t="inlineStr"/>
      <c r="U21" s="80" t="inlineStr"/>
      <c r="V21" t="inlineStr"/>
      <c r="W21" t="inlineStr"/>
      <c r="X21" t="inlineStr"/>
      <c r="Y21" t="inlineStr"/>
    </row>
    <row r="22">
      <c r="A22" t="inlineStr"/>
      <c r="B22" s="13" t="inlineStr">
        <is>
          <t>N</t>
        </is>
      </c>
      <c r="C22" t="inlineStr">
        <is>
          <t>Price_BOM_VL_VLS_Imp_176</t>
        </is>
      </c>
      <c r="D22" t="inlineStr"/>
      <c r="E22" s="123" t="inlineStr">
        <is>
          <t>:1570-9_VL:</t>
        </is>
      </c>
      <c r="F22" s="123" t="inlineStr">
        <is>
          <t>:1570-9 VL:</t>
        </is>
      </c>
      <c r="G22" s="123" t="inlineStr">
        <is>
          <t>X0</t>
        </is>
      </c>
      <c r="H22" t="inlineStr">
        <is>
          <t>ImpMatl_NiAl-Bronze_ASTM-B148_C95400</t>
        </is>
      </c>
      <c r="I22" s="6" t="inlineStr">
        <is>
          <t>Nickel Aluminum Bronze ASTM B148 UNS C95400</t>
        </is>
      </c>
      <c r="J22" s="6" t="inlineStr">
        <is>
          <t>B22</t>
        </is>
      </c>
      <c r="K22" s="6" t="inlineStr">
        <is>
          <t>Coating_Epoxy</t>
        </is>
      </c>
      <c r="L22" s="6" t="inlineStr">
        <is>
          <t>ImpellerCapscrew_X0_None</t>
        </is>
      </c>
      <c r="M22" s="6" t="inlineStr">
        <is>
          <t>ImpellerKey_None</t>
        </is>
      </c>
      <c r="N22" s="1" t="inlineStr">
        <is>
          <t>RTF</t>
        </is>
      </c>
      <c r="O22" s="1" t="inlineStr"/>
      <c r="P22" t="inlineStr">
        <is>
          <t>A102266</t>
        </is>
      </c>
      <c r="Q22" t="n">
        <v>68</v>
      </c>
      <c r="R22" s="6" t="inlineStr">
        <is>
          <t>LT250</t>
        </is>
      </c>
      <c r="S22" s="13" t="n">
        <v>8</v>
      </c>
      <c r="T22" t="inlineStr"/>
      <c r="U22" s="80" t="inlineStr"/>
      <c r="V22" t="inlineStr"/>
      <c r="W22" t="inlineStr"/>
      <c r="X22" t="inlineStr"/>
      <c r="Y22" t="inlineStr"/>
    </row>
    <row r="23">
      <c r="A23" t="inlineStr"/>
      <c r="B23" s="13" t="inlineStr">
        <is>
          <t>N</t>
        </is>
      </c>
      <c r="C23" t="inlineStr">
        <is>
          <t>Price_BOM_VL_VLS_Imp_210</t>
        </is>
      </c>
      <c r="D23" t="inlineStr"/>
      <c r="E23" s="123" t="inlineStr">
        <is>
          <t>:2070-5_VL:</t>
        </is>
      </c>
      <c r="F23" s="123" t="inlineStr">
        <is>
          <t>:2070-5 VL:</t>
        </is>
      </c>
      <c r="G23" s="123" t="inlineStr">
        <is>
          <t>X0</t>
        </is>
      </c>
      <c r="H23" s="123" t="inlineStr">
        <is>
          <t>ImpMatl_SS_AISI-304</t>
        </is>
      </c>
      <c r="I23" s="6" t="inlineStr">
        <is>
          <t>Stainless Steel, AISI-304</t>
        </is>
      </c>
      <c r="J23" s="6" t="inlineStr">
        <is>
          <t>H304</t>
        </is>
      </c>
      <c r="K23" s="6" t="inlineStr">
        <is>
          <t>Coating_Standard</t>
        </is>
      </c>
      <c r="L23" s="6" t="inlineStr">
        <is>
          <t>ImpellerCapscrew_X0_None</t>
        </is>
      </c>
      <c r="M23" s="6" t="inlineStr">
        <is>
          <t>ImpellerKey_None</t>
        </is>
      </c>
      <c r="N23" s="123" t="inlineStr">
        <is>
          <t>98876019</t>
        </is>
      </c>
      <c r="O23" s="123" t="inlineStr">
        <is>
          <t>IMP,L,15705,X0,H304</t>
        </is>
      </c>
      <c r="P23" t="inlineStr">
        <is>
          <t>A102080</t>
        </is>
      </c>
      <c r="Q23" t="n">
        <v>0</v>
      </c>
      <c r="R23" s="6" t="inlineStr">
        <is>
          <t>LT027</t>
        </is>
      </c>
      <c r="S23" s="13" t="n">
        <v>0</v>
      </c>
      <c r="T23" t="inlineStr"/>
      <c r="U23" s="80" t="inlineStr"/>
      <c r="V23" t="inlineStr"/>
      <c r="W23" t="inlineStr"/>
      <c r="X23" t="inlineStr"/>
      <c r="Y23" t="inlineStr"/>
    </row>
    <row r="24">
      <c r="A24" t="inlineStr"/>
      <c r="B24" s="13" t="inlineStr">
        <is>
          <t>N</t>
        </is>
      </c>
      <c r="C24" t="inlineStr">
        <is>
          <t>Price_BOM_VL_VLS_Imp_227</t>
        </is>
      </c>
      <c r="D24" t="inlineStr"/>
      <c r="E24" s="123" t="inlineStr">
        <is>
          <t>:2070-5_VL:2070-5_VLS:</t>
        </is>
      </c>
      <c r="F24" s="123" t="inlineStr">
        <is>
          <t>:2070-5 VL:2070-5 VLS:</t>
        </is>
      </c>
      <c r="G24" s="123" t="inlineStr">
        <is>
          <t>X3</t>
        </is>
      </c>
      <c r="H24" s="123" t="inlineStr">
        <is>
          <t>ImpMatl_SS_AISI-304</t>
        </is>
      </c>
      <c r="I24" s="6" t="inlineStr">
        <is>
          <t>Stainless Steel, AISI-304</t>
        </is>
      </c>
      <c r="J24" s="6" t="inlineStr">
        <is>
          <t>H304</t>
        </is>
      </c>
      <c r="K24" s="6" t="inlineStr">
        <is>
          <t>Coating_Standard</t>
        </is>
      </c>
      <c r="L24" s="6" t="inlineStr">
        <is>
          <t>Stainless Steel, AISI-303</t>
        </is>
      </c>
      <c r="M24" s="6" t="inlineStr">
        <is>
          <t>Stainless Steel, AISI 316</t>
        </is>
      </c>
      <c r="N24" s="1" t="inlineStr">
        <is>
          <t>98876020</t>
        </is>
      </c>
      <c r="O24" t="inlineStr">
        <is>
          <t>IMP,L,15705,X3,H304</t>
        </is>
      </c>
      <c r="P24" t="inlineStr">
        <is>
          <t>A101720</t>
        </is>
      </c>
      <c r="Q24" t="n">
        <v>0</v>
      </c>
      <c r="R24" s="6" t="inlineStr">
        <is>
          <t>LT027</t>
        </is>
      </c>
      <c r="S24" s="13" t="n">
        <v>0</v>
      </c>
      <c r="T24" t="inlineStr"/>
      <c r="U24" s="80" t="inlineStr"/>
      <c r="V24" t="inlineStr"/>
      <c r="W24" t="inlineStr"/>
      <c r="X24" t="inlineStr"/>
      <c r="Y24" t="inlineStr"/>
    </row>
    <row r="25">
      <c r="A25" t="inlineStr"/>
      <c r="B25" s="13" t="inlineStr">
        <is>
          <t>N</t>
        </is>
      </c>
      <c r="C25" t="inlineStr">
        <is>
          <t>Price_BOM_VL_VLS_Imp_229</t>
        </is>
      </c>
      <c r="D25" t="inlineStr"/>
      <c r="E25" s="123" t="inlineStr">
        <is>
          <t>:2070-5_VL:2070-5_VLS:</t>
        </is>
      </c>
      <c r="F25" s="123" t="inlineStr">
        <is>
          <t>:2070-5 VL:2070-5 VLS:</t>
        </is>
      </c>
      <c r="G25" s="123" t="inlineStr">
        <is>
          <t>X3</t>
        </is>
      </c>
      <c r="H25" t="inlineStr">
        <is>
          <t>ImpMatl_NiAl-Bronze_ASTM-B148_C95400</t>
        </is>
      </c>
      <c r="I25" s="6" t="inlineStr">
        <is>
          <t>Nickel Aluminum Bronze ASTM B148 UNS C95400</t>
        </is>
      </c>
      <c r="J25" s="6" t="inlineStr">
        <is>
          <t>B22</t>
        </is>
      </c>
      <c r="K25" s="6" t="inlineStr">
        <is>
          <t>Coating_Standard</t>
        </is>
      </c>
      <c r="L25" s="6" t="inlineStr">
        <is>
          <t>Stainless Steel, AISI-303</t>
        </is>
      </c>
      <c r="M25" s="6" t="inlineStr">
        <is>
          <t>Steel, Cold Drawn C1018</t>
        </is>
      </c>
      <c r="N25" t="inlineStr">
        <is>
          <t>97775279</t>
        </is>
      </c>
      <c r="O25" s="1" t="inlineStr"/>
      <c r="P25" t="inlineStr">
        <is>
          <t>A102216</t>
        </is>
      </c>
      <c r="Q25" t="n">
        <v>82</v>
      </c>
      <c r="R25" s="6" t="inlineStr">
        <is>
          <t>LT027</t>
        </is>
      </c>
      <c r="S25" s="13" t="n">
        <v>0</v>
      </c>
      <c r="T25" t="inlineStr"/>
      <c r="U25" s="80" t="inlineStr"/>
      <c r="V25" t="inlineStr"/>
      <c r="W25" t="inlineStr"/>
      <c r="X25" t="inlineStr"/>
      <c r="Y25" t="inlineStr"/>
    </row>
    <row r="26">
      <c r="A26" t="inlineStr"/>
      <c r="B26" s="13" t="inlineStr">
        <is>
          <t>N</t>
        </is>
      </c>
      <c r="C26" t="inlineStr">
        <is>
          <t>Price_BOM_VL_VLS_Imp_231</t>
        </is>
      </c>
      <c r="D26" t="inlineStr"/>
      <c r="E26" s="123" t="inlineStr">
        <is>
          <t>:2070-5_VL:2070-5_VLS:</t>
        </is>
      </c>
      <c r="F26" s="123" t="inlineStr">
        <is>
          <t>:2070-5 VL:2070-5 VLS:</t>
        </is>
      </c>
      <c r="G26" s="123" t="inlineStr">
        <is>
          <t>X3</t>
        </is>
      </c>
      <c r="H26" s="123" t="inlineStr">
        <is>
          <t>ImpMatl_NiAl-Bronze_ASTM-B148_C95400</t>
        </is>
      </c>
      <c r="I26" s="6" t="inlineStr">
        <is>
          <t>Nickel Aluminum Bronze ASTM B148 UNS C95400</t>
        </is>
      </c>
      <c r="J26" s="6" t="inlineStr">
        <is>
          <t>B22</t>
        </is>
      </c>
      <c r="K26" s="6" t="inlineStr">
        <is>
          <t>Coating_Scotchkote134_interior</t>
        </is>
      </c>
      <c r="L26" s="6" t="inlineStr">
        <is>
          <t>Stainless Steel, AISI-303</t>
        </is>
      </c>
      <c r="M26" s="6" t="inlineStr">
        <is>
          <t>Steel, Cold Drawn C1018</t>
        </is>
      </c>
      <c r="N26" s="1" t="inlineStr">
        <is>
          <t>97775279</t>
        </is>
      </c>
      <c r="O26" s="123" t="inlineStr"/>
      <c r="P26" t="inlineStr">
        <is>
          <t>A102216</t>
        </is>
      </c>
      <c r="Q26" t="n">
        <v>82</v>
      </c>
      <c r="R26" s="6" t="inlineStr">
        <is>
          <t>LT250</t>
        </is>
      </c>
      <c r="S26" s="13" t="n">
        <v>8</v>
      </c>
      <c r="T26" t="inlineStr"/>
      <c r="U26" s="80" t="inlineStr"/>
      <c r="V26" t="inlineStr"/>
      <c r="W26" t="inlineStr"/>
      <c r="X26" t="inlineStr"/>
      <c r="Y26" t="inlineStr"/>
    </row>
    <row r="27">
      <c r="A27" t="inlineStr"/>
      <c r="B27" s="13" t="inlineStr">
        <is>
          <t>N</t>
        </is>
      </c>
      <c r="C27" t="inlineStr">
        <is>
          <t>Price_BOM_VL_VLS_Imp_233</t>
        </is>
      </c>
      <c r="D27" t="inlineStr"/>
      <c r="E27" s="123" t="inlineStr">
        <is>
          <t>:2070-5_VL:2070-5_VLS:</t>
        </is>
      </c>
      <c r="F27" s="123" t="inlineStr">
        <is>
          <t>:2070-5 VL:2070-5 VLS:</t>
        </is>
      </c>
      <c r="G27" s="123" t="inlineStr">
        <is>
          <t>X3</t>
        </is>
      </c>
      <c r="H27" t="inlineStr">
        <is>
          <t>ImpMatl_NiAl-Bronze_ASTM-B148_C95400</t>
        </is>
      </c>
      <c r="I27" s="6" t="inlineStr">
        <is>
          <t>Nickel Aluminum Bronze ASTM B148 UNS C95400</t>
        </is>
      </c>
      <c r="J27" s="6" t="inlineStr">
        <is>
          <t>B22</t>
        </is>
      </c>
      <c r="K27" s="6" t="inlineStr">
        <is>
          <t>Coating_Scotchkote134_interior_exterior</t>
        </is>
      </c>
      <c r="L27" s="6" t="inlineStr">
        <is>
          <t>Stainless Steel, AISI-303</t>
        </is>
      </c>
      <c r="M27" s="6" t="inlineStr">
        <is>
          <t>Steel, Cold Drawn C1018</t>
        </is>
      </c>
      <c r="N27" s="1" t="inlineStr">
        <is>
          <t>97775279</t>
        </is>
      </c>
      <c r="O27" s="1" t="inlineStr"/>
      <c r="P27" t="inlineStr">
        <is>
          <t>A102216</t>
        </is>
      </c>
      <c r="Q27" t="n">
        <v>82</v>
      </c>
      <c r="R27" s="6" t="inlineStr">
        <is>
          <t>LT250</t>
        </is>
      </c>
      <c r="S27" s="13" t="n">
        <v>8</v>
      </c>
      <c r="T27" t="inlineStr"/>
      <c r="U27" s="80" t="inlineStr"/>
      <c r="V27" t="inlineStr"/>
      <c r="W27" t="inlineStr"/>
      <c r="X27" t="inlineStr"/>
      <c r="Y27" t="inlineStr"/>
    </row>
    <row r="28">
      <c r="A28" t="inlineStr"/>
      <c r="B28" s="13" t="inlineStr">
        <is>
          <t>N</t>
        </is>
      </c>
      <c r="C28" t="inlineStr">
        <is>
          <t>Price_BOM_VL_VLS_Imp_235</t>
        </is>
      </c>
      <c r="D28" t="inlineStr"/>
      <c r="E28" s="123" t="inlineStr">
        <is>
          <t>:2070-5_VL:2070-5_VLS:</t>
        </is>
      </c>
      <c r="F28" s="123" t="inlineStr">
        <is>
          <t>:2070-5 VL:2070-5 VLS:</t>
        </is>
      </c>
      <c r="G28" s="123" t="inlineStr">
        <is>
          <t>X3</t>
        </is>
      </c>
      <c r="H28" s="123" t="inlineStr">
        <is>
          <t>ImpMatl_NiAl-Bronze_ASTM-B148_C95400</t>
        </is>
      </c>
      <c r="I28" s="6" t="inlineStr">
        <is>
          <t>Nickel Aluminum Bronze ASTM B148 UNS C95400</t>
        </is>
      </c>
      <c r="J28" s="6" t="inlineStr">
        <is>
          <t>B22</t>
        </is>
      </c>
      <c r="K28" s="6" t="inlineStr">
        <is>
          <t>Coating_Scotchkote134_interior_exterior_IncludeImpeller</t>
        </is>
      </c>
      <c r="L28" s="6" t="inlineStr">
        <is>
          <t>Stainless Steel, AISI-303</t>
        </is>
      </c>
      <c r="M28" s="6" t="inlineStr">
        <is>
          <t>Steel, Cold Drawn C1018</t>
        </is>
      </c>
      <c r="N28" s="1" t="inlineStr">
        <is>
          <t>RTF</t>
        </is>
      </c>
      <c r="O28" s="123" t="inlineStr"/>
      <c r="P28" t="inlineStr">
        <is>
          <t>A102216</t>
        </is>
      </c>
      <c r="Q28" t="n">
        <v>82</v>
      </c>
      <c r="R28" s="6" t="inlineStr">
        <is>
          <t>LT250</t>
        </is>
      </c>
      <c r="S28" s="13" t="n">
        <v>8</v>
      </c>
      <c r="T28" t="inlineStr"/>
      <c r="U28" s="80" t="inlineStr"/>
      <c r="V28" t="inlineStr"/>
      <c r="W28" t="inlineStr"/>
      <c r="X28" t="inlineStr"/>
      <c r="Y28" t="inlineStr"/>
    </row>
    <row r="29">
      <c r="A29" t="inlineStr"/>
      <c r="B29" s="13" t="inlineStr">
        <is>
          <t>N</t>
        </is>
      </c>
      <c r="C29" t="inlineStr">
        <is>
          <t>Price_BOM_VL_VLS_Imp_237</t>
        </is>
      </c>
      <c r="D29" t="inlineStr"/>
      <c r="E29" s="123" t="inlineStr">
        <is>
          <t>:2070-5_VL:2070-5_VLS:</t>
        </is>
      </c>
      <c r="F29" s="123" t="inlineStr">
        <is>
          <t>:2070-5 VL:2070-5 VLS:</t>
        </is>
      </c>
      <c r="G29" s="123" t="inlineStr">
        <is>
          <t>X3</t>
        </is>
      </c>
      <c r="H29" t="inlineStr">
        <is>
          <t>ImpMatl_NiAl-Bronze_ASTM-B148_C95400</t>
        </is>
      </c>
      <c r="I29" s="6" t="inlineStr">
        <is>
          <t>Nickel Aluminum Bronze ASTM B148 UNS C95400</t>
        </is>
      </c>
      <c r="J29" s="6" t="inlineStr">
        <is>
          <t>B22</t>
        </is>
      </c>
      <c r="K29" s="6" t="inlineStr">
        <is>
          <t>Coating_Scotchkote134_interior_IncludeImpeller</t>
        </is>
      </c>
      <c r="L29" s="6" t="inlineStr">
        <is>
          <t>Stainless Steel, AISI-303</t>
        </is>
      </c>
      <c r="M29" s="6" t="inlineStr">
        <is>
          <t>Steel, Cold Drawn C1018</t>
        </is>
      </c>
      <c r="N29" s="1" t="inlineStr">
        <is>
          <t>RTF</t>
        </is>
      </c>
      <c r="O29" s="1" t="inlineStr"/>
      <c r="P29" t="inlineStr">
        <is>
          <t>A102216</t>
        </is>
      </c>
      <c r="Q29" t="n">
        <v>82</v>
      </c>
      <c r="R29" s="6" t="inlineStr">
        <is>
          <t>LT250</t>
        </is>
      </c>
      <c r="S29" s="13" t="n">
        <v>8</v>
      </c>
      <c r="T29" t="inlineStr"/>
      <c r="U29" s="80" t="inlineStr"/>
      <c r="V29" t="inlineStr"/>
      <c r="W29" t="inlineStr"/>
      <c r="X29" t="inlineStr"/>
      <c r="Y29" t="inlineStr"/>
    </row>
    <row r="30">
      <c r="A30" t="inlineStr"/>
      <c r="B30" s="13" t="inlineStr">
        <is>
          <t>N</t>
        </is>
      </c>
      <c r="C30" t="inlineStr">
        <is>
          <t>Price_BOM_VL_VLS_Imp_239</t>
        </is>
      </c>
      <c r="D30" t="inlineStr"/>
      <c r="E30" s="123" t="inlineStr">
        <is>
          <t>:2070-5_VL:2070-5_VLS:</t>
        </is>
      </c>
      <c r="F30" s="123" t="inlineStr">
        <is>
          <t>:2070-5 VL:2070-5 VLS:</t>
        </is>
      </c>
      <c r="G30" s="123" t="inlineStr">
        <is>
          <t>X3</t>
        </is>
      </c>
      <c r="H30" s="123" t="inlineStr">
        <is>
          <t>ImpMatl_NiAl-Bronze_ASTM-B148_C95400</t>
        </is>
      </c>
      <c r="I30" s="6" t="inlineStr">
        <is>
          <t>Nickel Aluminum Bronze ASTM B148 UNS C95400</t>
        </is>
      </c>
      <c r="J30" s="6" t="inlineStr">
        <is>
          <t>B22</t>
        </is>
      </c>
      <c r="K30" s="6" t="inlineStr">
        <is>
          <t>Coating_Special</t>
        </is>
      </c>
      <c r="L30" s="6" t="inlineStr">
        <is>
          <t>Stainless Steel, AISI-303</t>
        </is>
      </c>
      <c r="M30" s="6" t="inlineStr">
        <is>
          <t>Steel, Cold Drawn C1018</t>
        </is>
      </c>
      <c r="N30" s="1" t="inlineStr">
        <is>
          <t>RTF</t>
        </is>
      </c>
      <c r="O30" s="123" t="inlineStr"/>
      <c r="P30" t="inlineStr">
        <is>
          <t>A102216</t>
        </is>
      </c>
      <c r="Q30" t="n">
        <v>82</v>
      </c>
      <c r="R30" s="6" t="inlineStr">
        <is>
          <t>LT250</t>
        </is>
      </c>
      <c r="S30" s="13" t="n">
        <v>8</v>
      </c>
      <c r="T30" t="inlineStr"/>
      <c r="U30" s="80" t="inlineStr"/>
      <c r="V30" t="inlineStr"/>
      <c r="W30" t="inlineStr"/>
      <c r="X30" t="inlineStr"/>
      <c r="Y30" t="inlineStr"/>
    </row>
    <row r="31">
      <c r="A31" t="inlineStr"/>
      <c r="B31" s="13" t="inlineStr">
        <is>
          <t>N</t>
        </is>
      </c>
      <c r="C31" t="inlineStr">
        <is>
          <t>Price_BOM_VL_VLS_Imp_241</t>
        </is>
      </c>
      <c r="D31" t="inlineStr"/>
      <c r="E31" s="123" t="inlineStr">
        <is>
          <t>:2070-5_VL:2070-5_VLS:</t>
        </is>
      </c>
      <c r="F31" s="123" t="inlineStr">
        <is>
          <t>:2070-5 VL:2070-5 VLS:</t>
        </is>
      </c>
      <c r="G31" s="123" t="inlineStr">
        <is>
          <t>X3</t>
        </is>
      </c>
      <c r="H31" t="inlineStr">
        <is>
          <t>ImpMatl_NiAl-Bronze_ASTM-B148_C95400</t>
        </is>
      </c>
      <c r="I31" s="6" t="inlineStr">
        <is>
          <t>Nickel Aluminum Bronze ASTM B148 UNS C95400</t>
        </is>
      </c>
      <c r="J31" s="6" t="inlineStr">
        <is>
          <t>B22</t>
        </is>
      </c>
      <c r="K31" s="6" t="inlineStr">
        <is>
          <t>Coating_Epoxy</t>
        </is>
      </c>
      <c r="L31" s="6" t="inlineStr">
        <is>
          <t>Stainless Steel, AISI-303</t>
        </is>
      </c>
      <c r="M31" s="6" t="inlineStr">
        <is>
          <t>Steel, Cold Drawn C1018</t>
        </is>
      </c>
      <c r="N31" s="1" t="inlineStr">
        <is>
          <t>RTF</t>
        </is>
      </c>
      <c r="O31" s="1" t="inlineStr"/>
      <c r="P31" t="inlineStr">
        <is>
          <t>A102216</t>
        </is>
      </c>
      <c r="Q31" t="n">
        <v>82</v>
      </c>
      <c r="R31" s="6" t="inlineStr">
        <is>
          <t>LT250</t>
        </is>
      </c>
      <c r="S31" s="13" t="n">
        <v>8</v>
      </c>
      <c r="T31" t="inlineStr"/>
      <c r="U31" s="80" t="inlineStr"/>
      <c r="V31" t="inlineStr"/>
      <c r="W31" t="inlineStr"/>
      <c r="X31" t="inlineStr"/>
      <c r="Y31" t="inlineStr"/>
    </row>
    <row r="32">
      <c r="A32" t="inlineStr"/>
      <c r="B32" s="13" t="inlineStr">
        <is>
          <t>Y</t>
        </is>
      </c>
      <c r="C32" t="inlineStr">
        <is>
          <t>Price_BOM_VL_VLS_Imp_242</t>
        </is>
      </c>
      <c r="D32" t="inlineStr">
        <is>
          <t>Price_BOM_VL_VLS_Imp_242</t>
        </is>
      </c>
      <c r="E32" s="123" t="inlineStr">
        <is>
          <t>:2095-A_VL:2095-1_VL:2095-A_VLS:2095-1_VLS:</t>
        </is>
      </c>
      <c r="F32" s="123" t="inlineStr">
        <is>
          <t>:2095-A VL:2095-A VLS:</t>
        </is>
      </c>
      <c r="G32" s="123" t="inlineStr">
        <is>
          <t>X3</t>
        </is>
      </c>
      <c r="H32" s="123" t="inlineStr">
        <is>
          <t>ImpMatl_Silicon_Bronze_ASTM-B584_C87600</t>
        </is>
      </c>
      <c r="I32" s="6" t="inlineStr">
        <is>
          <t>Silicon Bronze, ASTM-B584, C87600</t>
        </is>
      </c>
      <c r="J32" s="6" t="inlineStr">
        <is>
          <t>B21</t>
        </is>
      </c>
      <c r="K32" s="6" t="inlineStr">
        <is>
          <t>Coating_Standard</t>
        </is>
      </c>
      <c r="L32" s="6" t="inlineStr">
        <is>
          <t>Stainless Steel, AISI-303</t>
        </is>
      </c>
      <c r="M32" s="6" t="inlineStr">
        <is>
          <t>Steel, Cold Drawn C1018</t>
        </is>
      </c>
      <c r="N32" s="1" t="inlineStr">
        <is>
          <t>96699308</t>
        </is>
      </c>
      <c r="O32" s="123" t="inlineStr">
        <is>
          <t>IMP,L,15951,X3,B21</t>
        </is>
      </c>
      <c r="P32" t="inlineStr">
        <is>
          <t>A101722</t>
        </is>
      </c>
      <c r="Q32" t="n">
        <v>0</v>
      </c>
      <c r="R32" s="6" t="inlineStr">
        <is>
          <t>LT027</t>
        </is>
      </c>
      <c r="S32" s="13" t="n">
        <v>0</v>
      </c>
      <c r="T32" t="inlineStr"/>
      <c r="U32" s="80" t="inlineStr"/>
      <c r="V32" t="inlineStr"/>
      <c r="W32" t="inlineStr"/>
      <c r="X32" t="inlineStr"/>
      <c r="Y32" t="inlineStr"/>
    </row>
    <row r="33">
      <c r="A33" t="inlineStr"/>
      <c r="B33" s="13" t="inlineStr">
        <is>
          <t>N</t>
        </is>
      </c>
      <c r="C33" t="inlineStr">
        <is>
          <t>Price_BOM_VL_VLS_Imp_243</t>
        </is>
      </c>
      <c r="D33" t="inlineStr"/>
      <c r="E33" s="123" t="inlineStr">
        <is>
          <t>:2095-A_VL:2095-1_VL:2095-A_VLS:2095-1_VLS:</t>
        </is>
      </c>
      <c r="F33" s="123" t="inlineStr">
        <is>
          <t>:2095-A VL:2095-A VLS:</t>
        </is>
      </c>
      <c r="G33" s="123" t="inlineStr">
        <is>
          <t>X3</t>
        </is>
      </c>
      <c r="H33" t="inlineStr">
        <is>
          <t>ImpMatl_SS_AISI-304</t>
        </is>
      </c>
      <c r="I33" s="6" t="inlineStr">
        <is>
          <t>Stainless Steel, AISI-304</t>
        </is>
      </c>
      <c r="J33" s="6" t="inlineStr">
        <is>
          <t>H304</t>
        </is>
      </c>
      <c r="K33" s="6" t="inlineStr">
        <is>
          <t>Coating_Standard</t>
        </is>
      </c>
      <c r="L33" s="6" t="inlineStr">
        <is>
          <t>Stainless Steel, AISI-303</t>
        </is>
      </c>
      <c r="M33" s="6" t="inlineStr">
        <is>
          <t>Stainless Steel, AISI 316</t>
        </is>
      </c>
      <c r="N33" s="1" t="inlineStr">
        <is>
          <t>98876022</t>
        </is>
      </c>
      <c r="O33" s="1" t="inlineStr">
        <is>
          <t>IMP,L,15951,X3,H304</t>
        </is>
      </c>
      <c r="P33" t="inlineStr">
        <is>
          <t>A101726</t>
        </is>
      </c>
      <c r="Q33" t="n">
        <v>0</v>
      </c>
      <c r="R33" s="6" t="inlineStr">
        <is>
          <t>LT027</t>
        </is>
      </c>
      <c r="S33" s="13" t="n">
        <v>0</v>
      </c>
      <c r="T33" t="inlineStr"/>
      <c r="U33" s="80" t="inlineStr"/>
      <c r="V33" t="inlineStr"/>
      <c r="W33" t="inlineStr"/>
      <c r="X33" t="inlineStr"/>
      <c r="Y33" t="inlineStr"/>
    </row>
    <row r="34">
      <c r="A34" t="inlineStr"/>
      <c r="B34" s="13" t="inlineStr">
        <is>
          <t>N</t>
        </is>
      </c>
      <c r="C34" t="inlineStr">
        <is>
          <t>Price_BOM_VL_VLS_Imp_245</t>
        </is>
      </c>
      <c r="D34" t="inlineStr"/>
      <c r="E34" s="123" t="inlineStr">
        <is>
          <t>:2095-A_VL:2095-1_VL:2095-A_VLS:2095-1_VLS:</t>
        </is>
      </c>
      <c r="F34" s="123" t="inlineStr">
        <is>
          <t>:2095-A VL:2095-A VLS:</t>
        </is>
      </c>
      <c r="G34" s="123" t="inlineStr">
        <is>
          <t>X3</t>
        </is>
      </c>
      <c r="H34" t="inlineStr">
        <is>
          <t>ImpMatl_NiAl-Bronze_ASTM-B148_C95400</t>
        </is>
      </c>
      <c r="I34" s="6" t="inlineStr">
        <is>
          <t>Nickel Aluminum Bronze ASTM B148 UNS C95400</t>
        </is>
      </c>
      <c r="J34" s="6" t="inlineStr">
        <is>
          <t>B22</t>
        </is>
      </c>
      <c r="K34" s="6" t="inlineStr">
        <is>
          <t>Coating_Standard</t>
        </is>
      </c>
      <c r="L34" s="6" t="inlineStr">
        <is>
          <t>Stainless Steel, AISI-303</t>
        </is>
      </c>
      <c r="M34" s="6" t="inlineStr">
        <is>
          <t>Steel, Cold Drawn C1018</t>
        </is>
      </c>
      <c r="N34" t="inlineStr">
        <is>
          <t>97775280</t>
        </is>
      </c>
      <c r="O34" s="80" t="inlineStr"/>
      <c r="P34" t="inlineStr">
        <is>
          <t>A102217</t>
        </is>
      </c>
      <c r="Q34" t="n">
        <v>192</v>
      </c>
      <c r="R34" s="6" t="inlineStr">
        <is>
          <t>LT027</t>
        </is>
      </c>
      <c r="S34" s="13" t="n">
        <v>0</v>
      </c>
      <c r="T34" t="inlineStr"/>
      <c r="U34" s="80" t="inlineStr"/>
      <c r="V34" t="inlineStr"/>
      <c r="W34" t="inlineStr"/>
      <c r="X34" t="inlineStr"/>
      <c r="Y34" t="inlineStr"/>
    </row>
    <row r="35">
      <c r="A35" t="inlineStr"/>
      <c r="B35" s="13" t="inlineStr">
        <is>
          <t>N</t>
        </is>
      </c>
      <c r="C35" t="inlineStr">
        <is>
          <t>Price_BOM_VL_VLS_Imp_246</t>
        </is>
      </c>
      <c r="D35" t="inlineStr"/>
      <c r="E35" s="123" t="inlineStr">
        <is>
          <t>:2095-A_VL:2095-1_VL:2095-A_VLS:2095-1_VLS:</t>
        </is>
      </c>
      <c r="F35" s="123" t="inlineStr">
        <is>
          <t>:2095-A VL:2095-A VLS:</t>
        </is>
      </c>
      <c r="G35" s="123" t="inlineStr">
        <is>
          <t>X3</t>
        </is>
      </c>
      <c r="H35" s="123" t="inlineStr">
        <is>
          <t>ImpMatl_Silicon_Bronze_ASTM-B584_C87600</t>
        </is>
      </c>
      <c r="I35" s="6" t="inlineStr">
        <is>
          <t>Silicon Bronze, ASTM-B584, C87600</t>
        </is>
      </c>
      <c r="J35" s="6" t="inlineStr">
        <is>
          <t>B21</t>
        </is>
      </c>
      <c r="K35" s="6" t="inlineStr">
        <is>
          <t>Coating_Scotchkote134_interior</t>
        </is>
      </c>
      <c r="L35" s="6" t="inlineStr">
        <is>
          <t>Stainless Steel, AISI-303</t>
        </is>
      </c>
      <c r="M35" s="6" t="inlineStr">
        <is>
          <t>Steel, Cold Drawn C1018</t>
        </is>
      </c>
      <c r="N35" s="1" t="inlineStr">
        <is>
          <t>RTF</t>
        </is>
      </c>
      <c r="O35" s="123" t="inlineStr"/>
      <c r="P35" t="inlineStr">
        <is>
          <t>A101722</t>
        </is>
      </c>
      <c r="Q35" t="n">
        <v>0</v>
      </c>
      <c r="R35" s="6" t="inlineStr">
        <is>
          <t>LT040</t>
        </is>
      </c>
      <c r="S35" s="13" t="n">
        <v>14</v>
      </c>
      <c r="T35" t="inlineStr"/>
      <c r="U35" s="80" t="inlineStr"/>
      <c r="V35" t="inlineStr"/>
      <c r="W35" t="inlineStr"/>
      <c r="X35" t="inlineStr"/>
      <c r="Y35" t="inlineStr"/>
    </row>
    <row r="36" customFormat="1" s="94">
      <c r="A36" s="24" t="inlineStr"/>
      <c r="B36" s="13" t="inlineStr">
        <is>
          <t>N</t>
        </is>
      </c>
      <c r="C36" t="inlineStr">
        <is>
          <t>Price_BOM_VL_VLS_Imp_247</t>
        </is>
      </c>
      <c r="D36" t="inlineStr"/>
      <c r="E36" s="123" t="inlineStr">
        <is>
          <t>:2095-A_VL:2095-1_VL:2095-A_VLS:2095-1_VLS:</t>
        </is>
      </c>
      <c r="F36" s="123" t="inlineStr">
        <is>
          <t>:2095-A VL:2095-A VLS:</t>
        </is>
      </c>
      <c r="G36" s="123" t="inlineStr">
        <is>
          <t>X3</t>
        </is>
      </c>
      <c r="H36" t="inlineStr">
        <is>
          <t>ImpMatl_NiAl-Bronze_ASTM-B148_C95400</t>
        </is>
      </c>
      <c r="I36" s="6" t="inlineStr">
        <is>
          <t>Nickel Aluminum Bronze ASTM B148 UNS C95400</t>
        </is>
      </c>
      <c r="J36" s="6" t="inlineStr">
        <is>
          <t>B22</t>
        </is>
      </c>
      <c r="K36" s="6" t="inlineStr">
        <is>
          <t>Coating_Scotchkote134_interior</t>
        </is>
      </c>
      <c r="L36" s="6" t="inlineStr">
        <is>
          <t>Stainless Steel, AISI-303</t>
        </is>
      </c>
      <c r="M36" s="6" t="inlineStr">
        <is>
          <t>Steel, Cold Drawn C1018</t>
        </is>
      </c>
      <c r="N36" s="1" t="inlineStr">
        <is>
          <t>RTF</t>
        </is>
      </c>
      <c r="O36" s="1" t="inlineStr"/>
      <c r="P36" t="inlineStr">
        <is>
          <t>A102217</t>
        </is>
      </c>
      <c r="Q36" t="n">
        <v>192</v>
      </c>
      <c r="R36" s="6" t="inlineStr">
        <is>
          <t>LT250</t>
        </is>
      </c>
      <c r="S36" s="13" t="n">
        <v>8</v>
      </c>
      <c r="T36" t="inlineStr"/>
      <c r="U36" s="80" t="inlineStr"/>
      <c r="V36" t="inlineStr"/>
      <c r="W36" t="inlineStr"/>
      <c r="X36" t="inlineStr"/>
      <c r="Y36" t="inlineStr"/>
    </row>
    <row r="37">
      <c r="A37" t="inlineStr"/>
      <c r="B37" s="13" t="inlineStr">
        <is>
          <t>N</t>
        </is>
      </c>
      <c r="C37" t="inlineStr">
        <is>
          <t>Price_BOM_VL_VLS_Imp_248</t>
        </is>
      </c>
      <c r="D37" t="inlineStr"/>
      <c r="E37" s="123" t="inlineStr">
        <is>
          <t>:2095-A_VL:2095-1_VL:2095-A_VLS:2095-1_VLS:</t>
        </is>
      </c>
      <c r="F37" s="123" t="inlineStr">
        <is>
          <t>:2095-A VL:2095-A VLS:</t>
        </is>
      </c>
      <c r="G37" s="123" t="inlineStr">
        <is>
          <t>X3</t>
        </is>
      </c>
      <c r="H37" s="123" t="inlineStr">
        <is>
          <t>ImpMatl_Silicon_Bronze_ASTM-B584_C87600</t>
        </is>
      </c>
      <c r="I37" s="6" t="inlineStr">
        <is>
          <t>Silicon Bronze, ASTM-B584, C87600</t>
        </is>
      </c>
      <c r="J37" s="6" t="inlineStr">
        <is>
          <t>B21</t>
        </is>
      </c>
      <c r="K37" s="6" t="inlineStr">
        <is>
          <t>Coating_Scotchkote134_interior_exterior</t>
        </is>
      </c>
      <c r="L37" s="6" t="inlineStr">
        <is>
          <t>Stainless Steel, AISI-303</t>
        </is>
      </c>
      <c r="M37" s="6" t="inlineStr">
        <is>
          <t>Steel, Cold Drawn C1018</t>
        </is>
      </c>
      <c r="N37" s="1" t="inlineStr">
        <is>
          <t>RTF</t>
        </is>
      </c>
      <c r="O37" s="123" t="inlineStr"/>
      <c r="P37" t="inlineStr">
        <is>
          <t>A101722</t>
        </is>
      </c>
      <c r="Q37" t="n">
        <v>0</v>
      </c>
      <c r="R37" s="6" t="inlineStr">
        <is>
          <t>LT040</t>
        </is>
      </c>
      <c r="S37" s="13" t="n">
        <v>14</v>
      </c>
      <c r="T37" t="inlineStr"/>
      <c r="U37" s="80" t="inlineStr"/>
      <c r="V37" t="inlineStr"/>
      <c r="W37" t="inlineStr"/>
      <c r="X37" t="inlineStr"/>
      <c r="Y37" t="inlineStr"/>
    </row>
    <row r="38">
      <c r="A38" t="inlineStr"/>
      <c r="B38" s="13" t="inlineStr">
        <is>
          <t>N</t>
        </is>
      </c>
      <c r="C38" t="inlineStr">
        <is>
          <t>Price_BOM_VL_VLS_Imp_249</t>
        </is>
      </c>
      <c r="D38" t="inlineStr"/>
      <c r="E38" s="123" t="inlineStr">
        <is>
          <t>:2095-A_VL:2095-1_VL:2095-A_VLS:2095-1_VLS:</t>
        </is>
      </c>
      <c r="F38" s="123" t="inlineStr">
        <is>
          <t>:2095-A VL:2095-A VLS:</t>
        </is>
      </c>
      <c r="G38" s="123" t="inlineStr">
        <is>
          <t>X3</t>
        </is>
      </c>
      <c r="H38" t="inlineStr">
        <is>
          <t>ImpMatl_NiAl-Bronze_ASTM-B148_C95400</t>
        </is>
      </c>
      <c r="I38" s="6" t="inlineStr">
        <is>
          <t>Nickel Aluminum Bronze ASTM B148 UNS C95400</t>
        </is>
      </c>
      <c r="J38" s="6" t="inlineStr">
        <is>
          <t>B22</t>
        </is>
      </c>
      <c r="K38" s="6" t="inlineStr">
        <is>
          <t>Coating_Scotchkote134_interior_exterior</t>
        </is>
      </c>
      <c r="L38" s="6" t="inlineStr">
        <is>
          <t>Stainless Steel, AISI-303</t>
        </is>
      </c>
      <c r="M38" s="6" t="inlineStr">
        <is>
          <t>Steel, Cold Drawn C1018</t>
        </is>
      </c>
      <c r="N38" s="1" t="inlineStr">
        <is>
          <t>RTF</t>
        </is>
      </c>
      <c r="O38" s="1" t="inlineStr"/>
      <c r="P38" t="inlineStr">
        <is>
          <t>A102217</t>
        </is>
      </c>
      <c r="Q38" t="n">
        <v>192</v>
      </c>
      <c r="R38" s="6" t="inlineStr">
        <is>
          <t>LT250</t>
        </is>
      </c>
      <c r="S38" s="13" t="n">
        <v>8</v>
      </c>
      <c r="T38" t="inlineStr"/>
      <c r="U38" s="80" t="inlineStr"/>
      <c r="V38" t="inlineStr"/>
      <c r="W38" t="inlineStr"/>
      <c r="X38" t="inlineStr"/>
      <c r="Y38" t="inlineStr"/>
    </row>
    <row r="39">
      <c r="A39" t="inlineStr"/>
      <c r="B39" s="13" t="inlineStr">
        <is>
          <t>N</t>
        </is>
      </c>
      <c r="C39" t="inlineStr">
        <is>
          <t>Price_BOM_VL_VLS_Imp_250</t>
        </is>
      </c>
      <c r="D39" t="inlineStr"/>
      <c r="E39" s="123" t="inlineStr">
        <is>
          <t>:2095-A_VL:2095-1_VL:2095-A_VLS:2095-1_VLS:</t>
        </is>
      </c>
      <c r="F39" s="123" t="inlineStr">
        <is>
          <t>:2095-A VL:2095-A VLS:</t>
        </is>
      </c>
      <c r="G39" s="123" t="inlineStr">
        <is>
          <t>X3</t>
        </is>
      </c>
      <c r="H39" s="123" t="inlineStr">
        <is>
          <t>ImpMatl_Silicon_Bronze_ASTM-B584_C87600</t>
        </is>
      </c>
      <c r="I39" s="6" t="inlineStr">
        <is>
          <t>Silicon Bronze, ASTM-B584, C87600</t>
        </is>
      </c>
      <c r="J39" s="6" t="inlineStr">
        <is>
          <t>B21</t>
        </is>
      </c>
      <c r="K39" s="6" t="inlineStr">
        <is>
          <t>Coating_Scotchkote134_interior_exterior_IncludeImpeller</t>
        </is>
      </c>
      <c r="L39" s="6" t="inlineStr">
        <is>
          <t>Stainless Steel, AISI-303</t>
        </is>
      </c>
      <c r="M39" s="6" t="inlineStr">
        <is>
          <t>Steel, Cold Drawn C1018</t>
        </is>
      </c>
      <c r="N39" s="1" t="inlineStr">
        <is>
          <t>RTF</t>
        </is>
      </c>
      <c r="O39" s="6" t="inlineStr"/>
      <c r="P39" s="6" t="inlineStr">
        <is>
          <t>A101722</t>
        </is>
      </c>
      <c r="Q39" s="6" t="n">
        <v>0</v>
      </c>
      <c r="R39" s="6" t="inlineStr">
        <is>
          <t>LT040</t>
        </is>
      </c>
      <c r="S39" s="13" t="n">
        <v>14</v>
      </c>
      <c r="T39" t="inlineStr"/>
      <c r="U39" s="80" t="inlineStr"/>
      <c r="V39" t="inlineStr"/>
      <c r="W39" t="inlineStr"/>
      <c r="X39" t="inlineStr"/>
      <c r="Y39" t="inlineStr"/>
    </row>
    <row r="40">
      <c r="A40" t="inlineStr"/>
      <c r="B40" s="13" t="inlineStr">
        <is>
          <t>N</t>
        </is>
      </c>
      <c r="C40" t="inlineStr">
        <is>
          <t>Price_BOM_VL_VLS_Imp_251</t>
        </is>
      </c>
      <c r="D40" t="inlineStr"/>
      <c r="E40" s="123" t="inlineStr">
        <is>
          <t>:2095-A_VL:2095-1_VL:2095-A_VLS:2095-1_VLS:</t>
        </is>
      </c>
      <c r="F40" s="123" t="inlineStr">
        <is>
          <t>:2095-A VL:2095-A VLS:</t>
        </is>
      </c>
      <c r="G40" s="123" t="inlineStr">
        <is>
          <t>X3</t>
        </is>
      </c>
      <c r="H40" s="123" t="inlineStr">
        <is>
          <t>ImpMatl_NiAl-Bronze_ASTM-B148_C95400</t>
        </is>
      </c>
      <c r="I40" s="6" t="inlineStr">
        <is>
          <t>Nickel Aluminum Bronze ASTM B148 UNS C95400</t>
        </is>
      </c>
      <c r="J40" s="6" t="inlineStr">
        <is>
          <t>B22</t>
        </is>
      </c>
      <c r="K40" s="6" t="inlineStr">
        <is>
          <t>Coating_Scotchkote134_interior_exterior_IncludeImpeller</t>
        </is>
      </c>
      <c r="L40" s="6" t="inlineStr">
        <is>
          <t>Stainless Steel, AISI-303</t>
        </is>
      </c>
      <c r="M40" s="6" t="inlineStr">
        <is>
          <t>Steel, Cold Drawn C1018</t>
        </is>
      </c>
      <c r="N40" s="1" t="inlineStr">
        <is>
          <t>RTF</t>
        </is>
      </c>
      <c r="O40" s="6" t="inlineStr"/>
      <c r="P40" s="6" t="inlineStr">
        <is>
          <t>A102217</t>
        </is>
      </c>
      <c r="Q40" s="6" t="n">
        <v>192</v>
      </c>
      <c r="R40" s="6" t="inlineStr">
        <is>
          <t>LT250</t>
        </is>
      </c>
      <c r="S40" s="13" t="n">
        <v>8</v>
      </c>
      <c r="T40" t="inlineStr"/>
      <c r="U40" s="80" t="inlineStr"/>
      <c r="V40" t="inlineStr"/>
      <c r="W40" t="inlineStr"/>
      <c r="X40" t="inlineStr"/>
      <c r="Y40" t="inlineStr"/>
    </row>
    <row r="41">
      <c r="A41" t="inlineStr"/>
      <c r="B41" s="13" t="inlineStr">
        <is>
          <t>N</t>
        </is>
      </c>
      <c r="C41" t="inlineStr">
        <is>
          <t>Price_BOM_VL_VLS_Imp_252</t>
        </is>
      </c>
      <c r="D41" t="inlineStr"/>
      <c r="E41" s="123" t="inlineStr">
        <is>
          <t>:2095-A_VL:2095-1_VL:2095-A_VLS:2095-1_VLS:</t>
        </is>
      </c>
      <c r="F41" s="123" t="inlineStr">
        <is>
          <t>:2095-A VL:2095-A VLS:</t>
        </is>
      </c>
      <c r="G41" s="123" t="inlineStr">
        <is>
          <t>X3</t>
        </is>
      </c>
      <c r="H41" t="inlineStr">
        <is>
          <t>ImpMatl_Silicon_Bronze_ASTM-B584_C87600</t>
        </is>
      </c>
      <c r="I41" s="6" t="inlineStr">
        <is>
          <t>Silicon Bronze, ASTM-B584, C87600</t>
        </is>
      </c>
      <c r="J41" s="6" t="inlineStr">
        <is>
          <t>B21</t>
        </is>
      </c>
      <c r="K41" s="6" t="inlineStr">
        <is>
          <t>Coating_Scotchkote134_interior_IncludeImpeller</t>
        </is>
      </c>
      <c r="L41" s="6" t="inlineStr">
        <is>
          <t>Stainless Steel, AISI-303</t>
        </is>
      </c>
      <c r="M41" s="6" t="inlineStr">
        <is>
          <t>Steel, Cold Drawn C1018</t>
        </is>
      </c>
      <c r="N41" t="inlineStr">
        <is>
          <t>RTF</t>
        </is>
      </c>
      <c r="O41" s="1" t="inlineStr"/>
      <c r="P41" t="inlineStr">
        <is>
          <t>A101722</t>
        </is>
      </c>
      <c r="Q41" t="n">
        <v>0</v>
      </c>
      <c r="R41" s="6" t="inlineStr">
        <is>
          <t>LT040</t>
        </is>
      </c>
      <c r="S41" s="13" t="n">
        <v>14</v>
      </c>
      <c r="T41" t="inlineStr"/>
      <c r="U41" s="80" t="inlineStr"/>
      <c r="V41" t="inlineStr"/>
      <c r="W41" t="inlineStr"/>
      <c r="X41" t="inlineStr"/>
      <c r="Y41" t="inlineStr"/>
    </row>
    <row r="42">
      <c r="A42" t="inlineStr"/>
      <c r="B42" s="13" t="inlineStr">
        <is>
          <t>N</t>
        </is>
      </c>
      <c r="C42" t="inlineStr">
        <is>
          <t>Price_BOM_VL_VLS_Imp_253</t>
        </is>
      </c>
      <c r="D42" t="inlineStr"/>
      <c r="E42" s="123" t="inlineStr">
        <is>
          <t>:2095-A_VL:2095-1_VL:2095-A_VLS:2095-1_VLS:</t>
        </is>
      </c>
      <c r="F42" s="123" t="inlineStr">
        <is>
          <t>:2095-A VL:2095-A VLS:</t>
        </is>
      </c>
      <c r="G42" s="123" t="inlineStr">
        <is>
          <t>X3</t>
        </is>
      </c>
      <c r="H42" s="123" t="inlineStr">
        <is>
          <t>ImpMatl_NiAl-Bronze_ASTM-B148_C95400</t>
        </is>
      </c>
      <c r="I42" s="6" t="inlineStr">
        <is>
          <t>Nickel Aluminum Bronze ASTM B148 UNS C95400</t>
        </is>
      </c>
      <c r="J42" s="6" t="inlineStr">
        <is>
          <t>B22</t>
        </is>
      </c>
      <c r="K42" s="6" t="inlineStr">
        <is>
          <t>Coating_Scotchkote134_interior_IncludeImpeller</t>
        </is>
      </c>
      <c r="L42" s="6" t="inlineStr">
        <is>
          <t>Stainless Steel, AISI-303</t>
        </is>
      </c>
      <c r="M42" s="6" t="inlineStr">
        <is>
          <t>Steel, Cold Drawn C1018</t>
        </is>
      </c>
      <c r="N42" s="1" t="inlineStr">
        <is>
          <t>RTF</t>
        </is>
      </c>
      <c r="O42" s="6" t="inlineStr"/>
      <c r="P42" s="6" t="inlineStr">
        <is>
          <t>A102217</t>
        </is>
      </c>
      <c r="Q42" s="6" t="n">
        <v>192</v>
      </c>
      <c r="R42" s="6" t="inlineStr">
        <is>
          <t>LT250</t>
        </is>
      </c>
      <c r="S42" s="13" t="n">
        <v>8</v>
      </c>
      <c r="T42" t="inlineStr"/>
      <c r="U42" s="80" t="inlineStr"/>
      <c r="V42" t="inlineStr"/>
      <c r="W42" t="inlineStr"/>
      <c r="X42" t="inlineStr"/>
      <c r="Y42" t="inlineStr"/>
    </row>
    <row r="43">
      <c r="A43" t="inlineStr"/>
      <c r="B43" s="13" t="inlineStr">
        <is>
          <t>N</t>
        </is>
      </c>
      <c r="C43" t="inlineStr">
        <is>
          <t>Price_BOM_VL_VLS_Imp_254</t>
        </is>
      </c>
      <c r="D43" t="inlineStr"/>
      <c r="E43" s="123" t="inlineStr">
        <is>
          <t>:2095-A_VL:2095-1_VL:2095-A_VLS:2095-1_VLS:</t>
        </is>
      </c>
      <c r="F43" s="123" t="inlineStr">
        <is>
          <t>:2095-A VL:2095-A VLS:</t>
        </is>
      </c>
      <c r="G43" s="123" t="inlineStr">
        <is>
          <t>X3</t>
        </is>
      </c>
      <c r="H43" t="inlineStr">
        <is>
          <t>ImpMatl_Silicon_Bronze_ASTM-B584_C87600</t>
        </is>
      </c>
      <c r="I43" s="6" t="inlineStr">
        <is>
          <t>Silicon Bronze, ASTM-B584, C87600</t>
        </is>
      </c>
      <c r="J43" s="6" t="inlineStr">
        <is>
          <t>B21</t>
        </is>
      </c>
      <c r="K43" s="6" t="inlineStr">
        <is>
          <t>Coating_Special</t>
        </is>
      </c>
      <c r="L43" s="6" t="inlineStr">
        <is>
          <t>Stainless Steel, AISI-303</t>
        </is>
      </c>
      <c r="M43" s="6" t="inlineStr">
        <is>
          <t>Steel, Cold Drawn C1018</t>
        </is>
      </c>
      <c r="N43" s="1" t="inlineStr">
        <is>
          <t>RTF</t>
        </is>
      </c>
      <c r="O43" s="1" t="inlineStr"/>
      <c r="P43" t="inlineStr">
        <is>
          <t>A101722</t>
        </is>
      </c>
      <c r="Q43" t="n">
        <v>0</v>
      </c>
      <c r="R43" s="6" t="inlineStr">
        <is>
          <t>LT040</t>
        </is>
      </c>
      <c r="S43" s="13" t="n">
        <v>14</v>
      </c>
      <c r="T43" t="inlineStr"/>
      <c r="U43" s="80" t="inlineStr"/>
      <c r="V43" t="inlineStr"/>
      <c r="W43" t="inlineStr"/>
      <c r="X43" t="inlineStr"/>
      <c r="Y43" t="inlineStr"/>
    </row>
    <row r="44">
      <c r="A44" t="inlineStr"/>
      <c r="B44" s="13" t="inlineStr">
        <is>
          <t>N</t>
        </is>
      </c>
      <c r="C44" t="inlineStr">
        <is>
          <t>Price_BOM_VL_VLS_Imp_255</t>
        </is>
      </c>
      <c r="D44" t="inlineStr"/>
      <c r="E44" s="123" t="inlineStr">
        <is>
          <t>:2095-A_VL:2095-1_VL:2095-A_VLS:2095-1_VLS:</t>
        </is>
      </c>
      <c r="F44" s="123" t="inlineStr">
        <is>
          <t>:2095-A VL:2095-A VLS:</t>
        </is>
      </c>
      <c r="G44" s="123" t="inlineStr">
        <is>
          <t>X3</t>
        </is>
      </c>
      <c r="H44" s="123" t="inlineStr">
        <is>
          <t>ImpMatl_NiAl-Bronze_ASTM-B148_C95400</t>
        </is>
      </c>
      <c r="I44" s="6" t="inlineStr">
        <is>
          <t>Nickel Aluminum Bronze ASTM B148 UNS C95400</t>
        </is>
      </c>
      <c r="J44" s="6" t="inlineStr">
        <is>
          <t>B22</t>
        </is>
      </c>
      <c r="K44" s="6" t="inlineStr">
        <is>
          <t>Coating_Special</t>
        </is>
      </c>
      <c r="L44" s="6" t="inlineStr">
        <is>
          <t>Stainless Steel, AISI-303</t>
        </is>
      </c>
      <c r="M44" s="6" t="inlineStr">
        <is>
          <t>Steel, Cold Drawn C1018</t>
        </is>
      </c>
      <c r="N44" s="1" t="inlineStr">
        <is>
          <t>RTF</t>
        </is>
      </c>
      <c r="O44" s="6" t="inlineStr"/>
      <c r="P44" s="6" t="inlineStr">
        <is>
          <t>A102217</t>
        </is>
      </c>
      <c r="Q44" s="6" t="n">
        <v>192</v>
      </c>
      <c r="R44" s="6" t="inlineStr">
        <is>
          <t>LT250</t>
        </is>
      </c>
      <c r="S44" s="13" t="n">
        <v>8</v>
      </c>
      <c r="T44" t="inlineStr"/>
      <c r="U44" s="80" t="inlineStr"/>
      <c r="V44" t="inlineStr"/>
      <c r="W44" t="inlineStr"/>
      <c r="X44" t="inlineStr"/>
      <c r="Y44" t="inlineStr"/>
    </row>
    <row r="45">
      <c r="A45" t="inlineStr"/>
      <c r="B45" s="13" t="inlineStr">
        <is>
          <t>N</t>
        </is>
      </c>
      <c r="C45" t="inlineStr">
        <is>
          <t>Price_BOM_VL_VLS_Imp_256</t>
        </is>
      </c>
      <c r="D45" t="inlineStr"/>
      <c r="E45" s="123" t="inlineStr">
        <is>
          <t>:2095-A_VL:2095-1_VL:2095-A_VLS:2095-1_VLS:</t>
        </is>
      </c>
      <c r="F45" s="123" t="inlineStr">
        <is>
          <t>:2095-A VL:2095-A VLS:</t>
        </is>
      </c>
      <c r="G45" s="123" t="inlineStr">
        <is>
          <t>X3</t>
        </is>
      </c>
      <c r="H45" t="inlineStr">
        <is>
          <t>ImpMatl_Silicon_Bronze_ASTM-B584_C87600</t>
        </is>
      </c>
      <c r="I45" s="6" t="inlineStr">
        <is>
          <t>Silicon Bronze, ASTM-B584, C87600</t>
        </is>
      </c>
      <c r="J45" s="6" t="inlineStr">
        <is>
          <t>B21</t>
        </is>
      </c>
      <c r="K45" s="6" t="inlineStr">
        <is>
          <t>Coating_Epoxy</t>
        </is>
      </c>
      <c r="L45" s="6" t="inlineStr">
        <is>
          <t>Stainless Steel, AISI-303</t>
        </is>
      </c>
      <c r="M45" s="6" t="inlineStr">
        <is>
          <t>Steel, Cold Drawn C1018</t>
        </is>
      </c>
      <c r="N45" s="1" t="inlineStr">
        <is>
          <t>RTF</t>
        </is>
      </c>
      <c r="O45" s="1" t="inlineStr"/>
      <c r="P45" t="inlineStr">
        <is>
          <t>A101722</t>
        </is>
      </c>
      <c r="Q45" t="n">
        <v>0</v>
      </c>
      <c r="R45" s="6" t="inlineStr">
        <is>
          <t>LT040</t>
        </is>
      </c>
      <c r="S45" s="13" t="n">
        <v>14</v>
      </c>
      <c r="T45" t="inlineStr"/>
      <c r="U45" s="80" t="inlineStr"/>
      <c r="V45" t="inlineStr"/>
      <c r="W45" t="inlineStr"/>
      <c r="X45" t="inlineStr"/>
      <c r="Y45" t="inlineStr"/>
    </row>
    <row r="46">
      <c r="A46" t="inlineStr"/>
      <c r="B46" s="13" t="inlineStr">
        <is>
          <t>N</t>
        </is>
      </c>
      <c r="C46" t="inlineStr">
        <is>
          <t>Price_BOM_VL_VLS_Imp_257</t>
        </is>
      </c>
      <c r="D46" t="inlineStr"/>
      <c r="E46" s="123" t="inlineStr">
        <is>
          <t>:2095-A_VL:2095-1_VL:2095-A_VLS:2095-1_VLS:</t>
        </is>
      </c>
      <c r="F46" s="123" t="inlineStr">
        <is>
          <t>:2095-A VL:2095-A VLS:</t>
        </is>
      </c>
      <c r="G46" s="123" t="inlineStr">
        <is>
          <t>X3</t>
        </is>
      </c>
      <c r="H46" s="123" t="inlineStr">
        <is>
          <t>ImpMatl_NiAl-Bronze_ASTM-B148_C95400</t>
        </is>
      </c>
      <c r="I46" s="6" t="inlineStr">
        <is>
          <t>Nickel Aluminum Bronze ASTM B148 UNS C95400</t>
        </is>
      </c>
      <c r="J46" s="6" t="inlineStr">
        <is>
          <t>B22</t>
        </is>
      </c>
      <c r="K46" s="6" t="inlineStr">
        <is>
          <t>Coating_Epoxy</t>
        </is>
      </c>
      <c r="L46" s="6" t="inlineStr">
        <is>
          <t>Stainless Steel, AISI-303</t>
        </is>
      </c>
      <c r="M46" s="6" t="inlineStr">
        <is>
          <t>Steel, Cold Drawn C1018</t>
        </is>
      </c>
      <c r="N46" s="1" t="inlineStr">
        <is>
          <t>RTF</t>
        </is>
      </c>
      <c r="O46" s="6" t="inlineStr"/>
      <c r="P46" s="6" t="inlineStr">
        <is>
          <t>A102217</t>
        </is>
      </c>
      <c r="Q46" s="6" t="n">
        <v>192</v>
      </c>
      <c r="R46" s="6" t="inlineStr">
        <is>
          <t>LT250</t>
        </is>
      </c>
      <c r="S46" s="13" t="n">
        <v>8</v>
      </c>
      <c r="T46" t="inlineStr"/>
      <c r="U46" s="80" t="inlineStr"/>
      <c r="V46" t="inlineStr"/>
      <c r="W46" t="inlineStr"/>
      <c r="X46" t="inlineStr"/>
      <c r="Y46" t="inlineStr"/>
    </row>
    <row r="47">
      <c r="A47" t="inlineStr"/>
      <c r="B47" s="13" t="inlineStr">
        <is>
          <t>Y</t>
        </is>
      </c>
      <c r="C47" t="inlineStr">
        <is>
          <t>Price_BOM_VL_VLS_Imp_258</t>
        </is>
      </c>
      <c r="D47" t="inlineStr">
        <is>
          <t>Price_BOM_VL_VLS_Imp_258</t>
        </is>
      </c>
      <c r="E47" s="123" t="inlineStr">
        <is>
          <t>:2095-A_VL:2095-1_VL:2095-A_VLS:2095-1_VLS:</t>
        </is>
      </c>
      <c r="F47" s="123" t="inlineStr">
        <is>
          <t>:2095-A VL:2095-A VLS:</t>
        </is>
      </c>
      <c r="G47" s="123" t="inlineStr">
        <is>
          <t>X4</t>
        </is>
      </c>
      <c r="H47" t="inlineStr">
        <is>
          <t>ImpMatl_Silicon_Bronze_ASTM-B584_C87600</t>
        </is>
      </c>
      <c r="I47" s="6" t="inlineStr">
        <is>
          <t>Silicon Bronze, ASTM-B584, C87600</t>
        </is>
      </c>
      <c r="J47" s="6" t="inlineStr">
        <is>
          <t>B21</t>
        </is>
      </c>
      <c r="K47" s="6" t="inlineStr">
        <is>
          <t>Coating_Standard</t>
        </is>
      </c>
      <c r="L47" s="6" t="inlineStr">
        <is>
          <t>Stainless Steel, AISI-303</t>
        </is>
      </c>
      <c r="M47" s="6" t="inlineStr">
        <is>
          <t>Steel, Cold Drawn C1018</t>
        </is>
      </c>
      <c r="N47" s="1" t="inlineStr">
        <is>
          <t>96699311</t>
        </is>
      </c>
      <c r="O47" s="1" t="inlineStr">
        <is>
          <t>IMP,L,15951,X4,B21</t>
        </is>
      </c>
      <c r="P47" t="inlineStr">
        <is>
          <t>A101728</t>
        </is>
      </c>
      <c r="Q47" t="n">
        <v>0</v>
      </c>
      <c r="R47" s="6" t="inlineStr">
        <is>
          <t>LT027</t>
        </is>
      </c>
      <c r="S47" s="13" t="n">
        <v>0</v>
      </c>
      <c r="T47" t="inlineStr"/>
      <c r="U47" s="80" t="inlineStr"/>
      <c r="V47" t="inlineStr"/>
      <c r="W47" t="inlineStr"/>
      <c r="X47" t="inlineStr"/>
      <c r="Y47" t="inlineStr"/>
    </row>
    <row r="48">
      <c r="A48" t="inlineStr"/>
      <c r="B48" s="13" t="inlineStr">
        <is>
          <t>N</t>
        </is>
      </c>
      <c r="C48" t="inlineStr">
        <is>
          <t>Price_BOM_VL_VLS_Imp_259</t>
        </is>
      </c>
      <c r="D48" t="inlineStr"/>
      <c r="E48" s="123" t="inlineStr">
        <is>
          <t>:2095-A_VL:2095-1_VL:2095-A_VLS:2095-1_VLS:</t>
        </is>
      </c>
      <c r="F48" s="123" t="inlineStr">
        <is>
          <t>:2095-A VL:2095-A VLS:</t>
        </is>
      </c>
      <c r="G48" s="123" t="inlineStr">
        <is>
          <t>X4</t>
        </is>
      </c>
      <c r="H48" s="123" t="inlineStr">
        <is>
          <t>ImpMatl_SS_AISI-304</t>
        </is>
      </c>
      <c r="I48" s="6" t="inlineStr">
        <is>
          <t>Stainless Steel, AISI-304</t>
        </is>
      </c>
      <c r="J48" s="6" t="inlineStr">
        <is>
          <t>H304</t>
        </is>
      </c>
      <c r="K48" s="6" t="inlineStr">
        <is>
          <t>Coating_Standard</t>
        </is>
      </c>
      <c r="L48" s="6" t="inlineStr">
        <is>
          <t>Stainless Steel, AISI-303</t>
        </is>
      </c>
      <c r="M48" s="6" t="inlineStr">
        <is>
          <t>Stainless Steel, AISI 316</t>
        </is>
      </c>
      <c r="N48" s="1" t="inlineStr">
        <is>
          <t>98876024</t>
        </is>
      </c>
      <c r="O48" s="6" t="inlineStr">
        <is>
          <t>IMP,L,15951,X4,H304</t>
        </is>
      </c>
      <c r="P48" s="6" t="inlineStr">
        <is>
          <t>A101732</t>
        </is>
      </c>
      <c r="Q48" s="6" t="n">
        <v>0</v>
      </c>
      <c r="R48" s="6" t="inlineStr">
        <is>
          <t>LT027</t>
        </is>
      </c>
      <c r="S48" s="13" t="n">
        <v>0</v>
      </c>
      <c r="T48" t="inlineStr"/>
      <c r="U48" s="80" t="inlineStr"/>
      <c r="V48" t="inlineStr"/>
      <c r="W48" t="inlineStr"/>
      <c r="X48" t="inlineStr"/>
      <c r="Y48" t="inlineStr"/>
    </row>
    <row r="49">
      <c r="A49" t="inlineStr"/>
      <c r="B49" s="13" t="inlineStr">
        <is>
          <t>N</t>
        </is>
      </c>
      <c r="C49" t="inlineStr">
        <is>
          <t>Price_BOM_VL_VLS_Imp_261</t>
        </is>
      </c>
      <c r="D49" t="inlineStr"/>
      <c r="E49" s="123" t="inlineStr">
        <is>
          <t>:2095-A_VL:2095-1_VL:2095-A_VLS:2095-1_VLS:</t>
        </is>
      </c>
      <c r="F49" s="123" t="inlineStr">
        <is>
          <t>:2095-A VL:2095-A VLS:</t>
        </is>
      </c>
      <c r="G49" s="123" t="inlineStr">
        <is>
          <t>X4</t>
        </is>
      </c>
      <c r="H49" t="inlineStr">
        <is>
          <t>ImpMatl_NiAl-Bronze_ASTM-B148_C95400</t>
        </is>
      </c>
      <c r="I49" s="6" t="inlineStr">
        <is>
          <t>Nickel Aluminum Bronze ASTM B148 UNS C95400</t>
        </is>
      </c>
      <c r="J49" s="6" t="inlineStr">
        <is>
          <t>B22</t>
        </is>
      </c>
      <c r="K49" s="6" t="inlineStr">
        <is>
          <t>Coating_Standard</t>
        </is>
      </c>
      <c r="L49" s="6" t="inlineStr">
        <is>
          <t>Stainless Steel, AISI-303</t>
        </is>
      </c>
      <c r="M49" s="6" t="inlineStr">
        <is>
          <t>Steel, Cold Drawn C1018</t>
        </is>
      </c>
      <c r="N49" s="1" t="inlineStr">
        <is>
          <t>97775291</t>
        </is>
      </c>
      <c r="O49" s="1" t="inlineStr"/>
      <c r="P49" t="inlineStr">
        <is>
          <t>A102218</t>
        </is>
      </c>
      <c r="Q49" t="n">
        <v>192</v>
      </c>
      <c r="R49" s="6" t="inlineStr">
        <is>
          <t>LT027</t>
        </is>
      </c>
      <c r="S49" s="13" t="n">
        <v>0</v>
      </c>
      <c r="T49" t="inlineStr"/>
      <c r="U49" s="80" t="inlineStr"/>
      <c r="V49" t="inlineStr"/>
      <c r="W49" t="inlineStr"/>
      <c r="X49" t="inlineStr"/>
      <c r="Y49" t="inlineStr"/>
    </row>
    <row r="50">
      <c r="A50" t="inlineStr"/>
      <c r="B50" s="13" t="inlineStr">
        <is>
          <t>N</t>
        </is>
      </c>
      <c r="C50" t="inlineStr">
        <is>
          <t>Price_BOM_VL_VLS_Imp_262</t>
        </is>
      </c>
      <c r="D50" t="inlineStr"/>
      <c r="E50" s="123" t="inlineStr">
        <is>
          <t>:2095-A_VL:2095-1_VL:2095-A_VLS:2095-1_VLS:</t>
        </is>
      </c>
      <c r="F50" s="123" t="inlineStr">
        <is>
          <t>:2095-A VL:2095-A VLS:</t>
        </is>
      </c>
      <c r="G50" s="123" t="inlineStr">
        <is>
          <t>X4</t>
        </is>
      </c>
      <c r="H50" s="123" t="inlineStr">
        <is>
          <t>ImpMatl_Silicon_Bronze_ASTM-B584_C87600</t>
        </is>
      </c>
      <c r="I50" s="6" t="inlineStr">
        <is>
          <t>Silicon Bronze, ASTM-B584, C87600</t>
        </is>
      </c>
      <c r="J50" s="6" t="inlineStr">
        <is>
          <t>B21</t>
        </is>
      </c>
      <c r="K50" s="6" t="inlineStr">
        <is>
          <t>Coating_Scotchkote134_interior</t>
        </is>
      </c>
      <c r="L50" s="6" t="inlineStr">
        <is>
          <t>Stainless Steel, AISI-303</t>
        </is>
      </c>
      <c r="M50" s="6" t="inlineStr">
        <is>
          <t>Steel, Cold Drawn C1018</t>
        </is>
      </c>
      <c r="N50" s="1" t="inlineStr">
        <is>
          <t>RTF</t>
        </is>
      </c>
      <c r="O50" s="6" t="inlineStr"/>
      <c r="P50" s="6" t="inlineStr">
        <is>
          <t>A101728</t>
        </is>
      </c>
      <c r="Q50" s="6" t="n">
        <v>0</v>
      </c>
      <c r="R50" s="6" t="inlineStr">
        <is>
          <t>LT040</t>
        </is>
      </c>
      <c r="S50" s="13" t="n">
        <v>14</v>
      </c>
      <c r="T50" t="inlineStr"/>
      <c r="U50" s="80" t="inlineStr"/>
      <c r="V50" t="inlineStr"/>
      <c r="W50" t="inlineStr"/>
      <c r="X50" t="inlineStr"/>
      <c r="Y50" t="inlineStr"/>
    </row>
    <row r="51">
      <c r="A51" t="inlineStr"/>
      <c r="B51" s="13" t="inlineStr">
        <is>
          <t>N</t>
        </is>
      </c>
      <c r="C51" t="inlineStr">
        <is>
          <t>Price_BOM_VL_VLS_Imp_263</t>
        </is>
      </c>
      <c r="D51" t="inlineStr"/>
      <c r="E51" s="123" t="inlineStr">
        <is>
          <t>:2095-A_VL:2095-1_VL:2095-A_VLS:2095-1_VLS:</t>
        </is>
      </c>
      <c r="F51" s="123" t="inlineStr">
        <is>
          <t>:2095-A VL:2095-A VLS:</t>
        </is>
      </c>
      <c r="G51" s="123" t="inlineStr">
        <is>
          <t>X4</t>
        </is>
      </c>
      <c r="H51" t="inlineStr">
        <is>
          <t>ImpMatl_NiAl-Bronze_ASTM-B148_C95400</t>
        </is>
      </c>
      <c r="I51" s="6" t="inlineStr">
        <is>
          <t>Nickel Aluminum Bronze ASTM B148 UNS C95400</t>
        </is>
      </c>
      <c r="J51" s="6" t="inlineStr">
        <is>
          <t>B22</t>
        </is>
      </c>
      <c r="K51" s="6" t="inlineStr">
        <is>
          <t>Coating_Scotchkote134_interior</t>
        </is>
      </c>
      <c r="L51" s="6" t="inlineStr">
        <is>
          <t>Stainless Steel, AISI-303</t>
        </is>
      </c>
      <c r="M51" s="6" t="inlineStr">
        <is>
          <t>Steel, Cold Drawn C1018</t>
        </is>
      </c>
      <c r="N51" s="1" t="inlineStr">
        <is>
          <t>RTF</t>
        </is>
      </c>
      <c r="O51" s="1" t="inlineStr"/>
      <c r="P51" t="inlineStr">
        <is>
          <t>A102218</t>
        </is>
      </c>
      <c r="Q51" t="n">
        <v>192</v>
      </c>
      <c r="R51" s="6" t="inlineStr">
        <is>
          <t>LT250</t>
        </is>
      </c>
      <c r="S51" s="13" t="n">
        <v>8</v>
      </c>
      <c r="T51" t="inlineStr"/>
      <c r="U51" s="80" t="inlineStr"/>
      <c r="V51" t="inlineStr"/>
      <c r="W51" t="inlineStr"/>
      <c r="X51" t="inlineStr"/>
      <c r="Y51" t="inlineStr"/>
    </row>
    <row r="52">
      <c r="A52" t="inlineStr"/>
      <c r="B52" s="13" t="inlineStr">
        <is>
          <t>N</t>
        </is>
      </c>
      <c r="C52" t="inlineStr">
        <is>
          <t>Price_BOM_VL_VLS_Imp_264</t>
        </is>
      </c>
      <c r="D52" t="inlineStr"/>
      <c r="E52" s="123" t="inlineStr">
        <is>
          <t>:2095-A_VL:2095-1_VL:2095-A_VLS:2095-1_VLS:</t>
        </is>
      </c>
      <c r="F52" s="123" t="inlineStr">
        <is>
          <t>:2095-A VL:2095-A VLS:</t>
        </is>
      </c>
      <c r="G52" s="123" t="inlineStr">
        <is>
          <t>X4</t>
        </is>
      </c>
      <c r="H52" s="123" t="inlineStr">
        <is>
          <t>ImpMatl_Silicon_Bronze_ASTM-B584_C87600</t>
        </is>
      </c>
      <c r="I52" s="6" t="inlineStr">
        <is>
          <t>Silicon Bronze, ASTM-B584, C87600</t>
        </is>
      </c>
      <c r="J52" s="6" t="inlineStr">
        <is>
          <t>B21</t>
        </is>
      </c>
      <c r="K52" s="6" t="inlineStr">
        <is>
          <t>Coating_Scotchkote134_interior_exterior</t>
        </is>
      </c>
      <c r="L52" s="6" t="inlineStr">
        <is>
          <t>Stainless Steel, AISI-303</t>
        </is>
      </c>
      <c r="M52" s="6" t="inlineStr">
        <is>
          <t>Steel, Cold Drawn C1018</t>
        </is>
      </c>
      <c r="N52" s="1" t="inlineStr">
        <is>
          <t>RTF</t>
        </is>
      </c>
      <c r="O52" s="6" t="inlineStr"/>
      <c r="P52" s="6" t="inlineStr">
        <is>
          <t>A101728</t>
        </is>
      </c>
      <c r="Q52" s="6" t="n">
        <v>0</v>
      </c>
      <c r="R52" s="6" t="inlineStr">
        <is>
          <t>LT040</t>
        </is>
      </c>
      <c r="S52" s="13" t="n">
        <v>14</v>
      </c>
      <c r="T52" t="inlineStr"/>
      <c r="U52" s="80" t="inlineStr"/>
      <c r="V52" t="inlineStr"/>
      <c r="W52" t="inlineStr"/>
      <c r="X52" t="inlineStr"/>
      <c r="Y52" t="inlineStr"/>
    </row>
    <row r="53">
      <c r="A53" t="inlineStr"/>
      <c r="B53" s="13" t="inlineStr">
        <is>
          <t>N</t>
        </is>
      </c>
      <c r="C53" t="inlineStr">
        <is>
          <t>Price_BOM_VL_VLS_Imp_265</t>
        </is>
      </c>
      <c r="D53" t="inlineStr"/>
      <c r="E53" s="123" t="inlineStr">
        <is>
          <t>:2095-A_VL:2095-1_VL:2095-A_VLS:2095-1_VLS:</t>
        </is>
      </c>
      <c r="F53" s="123" t="inlineStr">
        <is>
          <t>:2095-A VL:2095-A VLS:</t>
        </is>
      </c>
      <c r="G53" s="123" t="inlineStr">
        <is>
          <t>X4</t>
        </is>
      </c>
      <c r="H53" t="inlineStr">
        <is>
          <t>ImpMatl_NiAl-Bronze_ASTM-B148_C95400</t>
        </is>
      </c>
      <c r="I53" s="6" t="inlineStr">
        <is>
          <t>Nickel Aluminum Bronze ASTM B148 UNS C95400</t>
        </is>
      </c>
      <c r="J53" s="6" t="inlineStr">
        <is>
          <t>B22</t>
        </is>
      </c>
      <c r="K53" s="6" t="inlineStr">
        <is>
          <t>Coating_Scotchkote134_interior_exterior</t>
        </is>
      </c>
      <c r="L53" s="6" t="inlineStr">
        <is>
          <t>Stainless Steel, AISI-303</t>
        </is>
      </c>
      <c r="M53" s="6" t="inlineStr">
        <is>
          <t>Steel, Cold Drawn C1018</t>
        </is>
      </c>
      <c r="N53" s="1" t="inlineStr">
        <is>
          <t>RTF</t>
        </is>
      </c>
      <c r="O53" s="1" t="inlineStr"/>
      <c r="P53" t="inlineStr">
        <is>
          <t>A102218</t>
        </is>
      </c>
      <c r="Q53" t="n">
        <v>192</v>
      </c>
      <c r="R53" s="6" t="inlineStr">
        <is>
          <t>LT250</t>
        </is>
      </c>
      <c r="S53" s="13" t="n">
        <v>8</v>
      </c>
      <c r="T53" t="inlineStr"/>
      <c r="U53" s="80" t="inlineStr"/>
      <c r="V53" t="inlineStr"/>
      <c r="W53" t="inlineStr"/>
      <c r="X53" t="inlineStr"/>
      <c r="Y53" t="inlineStr"/>
    </row>
    <row r="54">
      <c r="A54" t="inlineStr"/>
      <c r="B54" s="13" t="inlineStr">
        <is>
          <t>N</t>
        </is>
      </c>
      <c r="C54" t="inlineStr">
        <is>
          <t>Price_BOM_VL_VLS_Imp_266</t>
        </is>
      </c>
      <c r="D54" t="inlineStr"/>
      <c r="E54" s="123" t="inlineStr">
        <is>
          <t>:2095-A_VL:2095-1_VL:2095-A_VLS:2095-1_VLS:</t>
        </is>
      </c>
      <c r="F54" s="123" t="inlineStr">
        <is>
          <t>:2095-A VL:2095-A VLS:</t>
        </is>
      </c>
      <c r="G54" s="123" t="inlineStr">
        <is>
          <t>X4</t>
        </is>
      </c>
      <c r="H54" s="123" t="inlineStr">
        <is>
          <t>ImpMatl_Silicon_Bronze_ASTM-B584_C87600</t>
        </is>
      </c>
      <c r="I54" s="6" t="inlineStr">
        <is>
          <t>Silicon Bronze, ASTM-B584, C87600</t>
        </is>
      </c>
      <c r="J54" s="6" t="inlineStr">
        <is>
          <t>B21</t>
        </is>
      </c>
      <c r="K54" s="6" t="inlineStr">
        <is>
          <t>Coating_Scotchkote134_interior_exterior_IncludeImpeller</t>
        </is>
      </c>
      <c r="L54" s="6" t="inlineStr">
        <is>
          <t>Stainless Steel, AISI-303</t>
        </is>
      </c>
      <c r="M54" s="6" t="inlineStr">
        <is>
          <t>Steel, Cold Drawn C1018</t>
        </is>
      </c>
      <c r="N54" s="123" t="inlineStr">
        <is>
          <t>RTF</t>
        </is>
      </c>
      <c r="O54" s="123" t="inlineStr"/>
      <c r="P54" t="inlineStr">
        <is>
          <t>A101728</t>
        </is>
      </c>
      <c r="Q54" t="n">
        <v>0</v>
      </c>
      <c r="R54" s="6" t="inlineStr">
        <is>
          <t>LT040</t>
        </is>
      </c>
      <c r="S54" s="13" t="n">
        <v>14</v>
      </c>
      <c r="T54" t="inlineStr"/>
      <c r="U54" s="80" t="inlineStr"/>
      <c r="V54" t="inlineStr"/>
      <c r="W54" t="inlineStr"/>
      <c r="X54" t="inlineStr"/>
      <c r="Y54" t="inlineStr"/>
    </row>
    <row r="55">
      <c r="A55" t="inlineStr"/>
      <c r="B55" s="13" t="inlineStr">
        <is>
          <t>N</t>
        </is>
      </c>
      <c r="C55" t="inlineStr">
        <is>
          <t>Price_BOM_VL_VLS_Imp_267</t>
        </is>
      </c>
      <c r="D55" t="inlineStr"/>
      <c r="E55" s="123" t="inlineStr">
        <is>
          <t>:2095-A_VL:2095-1_VL:2095-A_VLS:2095-1_VLS:</t>
        </is>
      </c>
      <c r="F55" s="123" t="inlineStr">
        <is>
          <t>:2095-A VL:2095-A VLS:</t>
        </is>
      </c>
      <c r="G55" s="123" t="inlineStr">
        <is>
          <t>X4</t>
        </is>
      </c>
      <c r="H55" s="123" t="inlineStr">
        <is>
          <t>ImpMatl_NiAl-Bronze_ASTM-B148_C95400</t>
        </is>
      </c>
      <c r="I55" s="6" t="inlineStr">
        <is>
          <t>Nickel Aluminum Bronze ASTM B148 UNS C95400</t>
        </is>
      </c>
      <c r="J55" s="6" t="inlineStr">
        <is>
          <t>B22</t>
        </is>
      </c>
      <c r="K55" s="6" t="inlineStr">
        <is>
          <t>Coating_Scotchkote134_interior_exterior_IncludeImpeller</t>
        </is>
      </c>
      <c r="L55" s="6" t="inlineStr">
        <is>
          <t>Stainless Steel, AISI-303</t>
        </is>
      </c>
      <c r="M55" s="6" t="inlineStr">
        <is>
          <t>Steel, Cold Drawn C1018</t>
        </is>
      </c>
      <c r="N55" s="96" t="inlineStr">
        <is>
          <t>RTF</t>
        </is>
      </c>
      <c r="O55" s="94" t="inlineStr"/>
      <c r="P55" t="inlineStr">
        <is>
          <t>A102218</t>
        </is>
      </c>
      <c r="Q55" t="n">
        <v>192</v>
      </c>
      <c r="R55" s="6" t="inlineStr">
        <is>
          <t>LT250</t>
        </is>
      </c>
      <c r="S55" s="13" t="n">
        <v>8</v>
      </c>
      <c r="T55" t="inlineStr"/>
      <c r="U55" s="80" t="inlineStr"/>
      <c r="V55" t="inlineStr"/>
      <c r="W55" t="inlineStr"/>
      <c r="X55" t="inlineStr"/>
      <c r="Y55" t="inlineStr"/>
    </row>
    <row r="56">
      <c r="A56" t="inlineStr"/>
      <c r="B56" s="13" t="inlineStr">
        <is>
          <t>N</t>
        </is>
      </c>
      <c r="C56" t="inlineStr">
        <is>
          <t>Price_BOM_VL_VLS_Imp_268</t>
        </is>
      </c>
      <c r="D56" t="inlineStr"/>
      <c r="E56" s="123" t="inlineStr">
        <is>
          <t>:2095-A_VL:2095-1_VL:2095-A_VLS:2095-1_VLS:</t>
        </is>
      </c>
      <c r="F56" s="123" t="inlineStr">
        <is>
          <t>:2095-A VL:2095-A VLS:</t>
        </is>
      </c>
      <c r="G56" s="123" t="inlineStr">
        <is>
          <t>X4</t>
        </is>
      </c>
      <c r="H56" t="inlineStr">
        <is>
          <t>ImpMatl_Silicon_Bronze_ASTM-B584_C87600</t>
        </is>
      </c>
      <c r="I56" s="6" t="inlineStr">
        <is>
          <t>Silicon Bronze, ASTM-B584, C87600</t>
        </is>
      </c>
      <c r="J56" s="6" t="inlineStr">
        <is>
          <t>B21</t>
        </is>
      </c>
      <c r="K56" s="6" t="inlineStr">
        <is>
          <t>Coating_Scotchkote134_interior_IncludeImpeller</t>
        </is>
      </c>
      <c r="L56" s="6" t="inlineStr">
        <is>
          <t>Stainless Steel, AISI-303</t>
        </is>
      </c>
      <c r="M56" s="6" t="inlineStr">
        <is>
          <t>Steel, Cold Drawn C1018</t>
        </is>
      </c>
      <c r="N56" t="inlineStr">
        <is>
          <t>RTF</t>
        </is>
      </c>
      <c r="O56" s="1" t="inlineStr"/>
      <c r="P56" t="inlineStr">
        <is>
          <t>A101728</t>
        </is>
      </c>
      <c r="Q56" t="n">
        <v>0</v>
      </c>
      <c r="R56" s="6" t="inlineStr">
        <is>
          <t>LT040</t>
        </is>
      </c>
      <c r="S56" s="13" t="n">
        <v>14</v>
      </c>
      <c r="T56" t="inlineStr"/>
      <c r="U56" s="80" t="inlineStr"/>
      <c r="V56" t="inlineStr"/>
      <c r="W56" t="inlineStr"/>
      <c r="X56" t="inlineStr"/>
      <c r="Y56" t="inlineStr"/>
    </row>
    <row r="57">
      <c r="A57" t="inlineStr"/>
      <c r="B57" s="13" t="inlineStr">
        <is>
          <t>N</t>
        </is>
      </c>
      <c r="C57" t="inlineStr">
        <is>
          <t>Price_BOM_VL_VLS_Imp_269</t>
        </is>
      </c>
      <c r="D57" t="inlineStr"/>
      <c r="E57" s="123" t="inlineStr">
        <is>
          <t>:2095-A_VL:2095-1_VL:2095-A_VLS:2095-1_VLS:</t>
        </is>
      </c>
      <c r="F57" s="123" t="inlineStr">
        <is>
          <t>:2095-A VL:2095-A VLS:</t>
        </is>
      </c>
      <c r="G57" s="123" t="inlineStr">
        <is>
          <t>X4</t>
        </is>
      </c>
      <c r="H57" s="123" t="inlineStr">
        <is>
          <t>ImpMatl_NiAl-Bronze_ASTM-B148_C95400</t>
        </is>
      </c>
      <c r="I57" s="6" t="inlineStr">
        <is>
          <t>Nickel Aluminum Bronze ASTM B148 UNS C95400</t>
        </is>
      </c>
      <c r="J57" s="6" t="inlineStr">
        <is>
          <t>B22</t>
        </is>
      </c>
      <c r="K57" s="6" t="inlineStr">
        <is>
          <t>Coating_Scotchkote134_interior_IncludeImpeller</t>
        </is>
      </c>
      <c r="L57" s="6" t="inlineStr">
        <is>
          <t>Stainless Steel, AISI-303</t>
        </is>
      </c>
      <c r="M57" s="6" t="inlineStr">
        <is>
          <t>Steel, Cold Drawn C1018</t>
        </is>
      </c>
      <c r="N57" s="1" t="inlineStr">
        <is>
          <t>RTF</t>
        </is>
      </c>
      <c r="O57" s="123" t="inlineStr"/>
      <c r="P57" t="inlineStr">
        <is>
          <t>A102218</t>
        </is>
      </c>
      <c r="Q57" t="n">
        <v>192</v>
      </c>
      <c r="R57" s="6" t="inlineStr">
        <is>
          <t>LT250</t>
        </is>
      </c>
      <c r="S57" s="13" t="n">
        <v>8</v>
      </c>
      <c r="T57" t="inlineStr"/>
      <c r="U57" s="80" t="inlineStr"/>
      <c r="V57" t="inlineStr"/>
      <c r="W57" t="inlineStr"/>
      <c r="X57" t="inlineStr"/>
      <c r="Y57" t="inlineStr"/>
    </row>
    <row r="58">
      <c r="A58" t="inlineStr"/>
      <c r="B58" s="13" t="inlineStr">
        <is>
          <t>N</t>
        </is>
      </c>
      <c r="C58" t="inlineStr">
        <is>
          <t>Price_BOM_VL_VLS_Imp_270</t>
        </is>
      </c>
      <c r="D58" t="inlineStr"/>
      <c r="E58" s="123" t="inlineStr">
        <is>
          <t>:2095-A_VL:2095-1_VL:2095-A_VLS:2095-1_VLS:</t>
        </is>
      </c>
      <c r="F58" s="123" t="inlineStr">
        <is>
          <t>:2095-A VL:2095-A VLS:</t>
        </is>
      </c>
      <c r="G58" s="123" t="inlineStr">
        <is>
          <t>X4</t>
        </is>
      </c>
      <c r="H58" t="inlineStr">
        <is>
          <t>ImpMatl_Silicon_Bronze_ASTM-B584_C87600</t>
        </is>
      </c>
      <c r="I58" s="6" t="inlineStr">
        <is>
          <t>Silicon Bronze, ASTM-B584, C87600</t>
        </is>
      </c>
      <c r="J58" s="6" t="inlineStr">
        <is>
          <t>B21</t>
        </is>
      </c>
      <c r="K58" s="6" t="inlineStr">
        <is>
          <t>Coating_Special</t>
        </is>
      </c>
      <c r="L58" s="6" t="inlineStr">
        <is>
          <t>Stainless Steel, AISI-303</t>
        </is>
      </c>
      <c r="M58" s="6" t="inlineStr">
        <is>
          <t>Steel, Cold Drawn C1018</t>
        </is>
      </c>
      <c r="N58" s="1" t="inlineStr">
        <is>
          <t>RTF</t>
        </is>
      </c>
      <c r="O58" s="1" t="inlineStr"/>
      <c r="P58" t="inlineStr">
        <is>
          <t>A101728</t>
        </is>
      </c>
      <c r="Q58" t="n">
        <v>0</v>
      </c>
      <c r="R58" s="6" t="inlineStr">
        <is>
          <t>LT040</t>
        </is>
      </c>
      <c r="S58" s="13" t="n">
        <v>14</v>
      </c>
      <c r="T58" t="inlineStr"/>
      <c r="U58" s="80" t="inlineStr"/>
      <c r="V58" t="inlineStr"/>
      <c r="W58" t="inlineStr"/>
      <c r="X58" t="inlineStr"/>
      <c r="Y58" t="inlineStr"/>
    </row>
    <row r="59">
      <c r="A59" t="inlineStr"/>
      <c r="B59" s="13" t="inlineStr">
        <is>
          <t>N</t>
        </is>
      </c>
      <c r="C59" t="inlineStr">
        <is>
          <t>Price_BOM_VL_VLS_Imp_271</t>
        </is>
      </c>
      <c r="D59" t="inlineStr"/>
      <c r="E59" s="123" t="inlineStr">
        <is>
          <t>:2095-A_VL:2095-1_VL:2095-A_VLS:2095-1_VLS:</t>
        </is>
      </c>
      <c r="F59" s="123" t="inlineStr">
        <is>
          <t>:2095-A VL:2095-A VLS:</t>
        </is>
      </c>
      <c r="G59" s="123" t="inlineStr">
        <is>
          <t>X4</t>
        </is>
      </c>
      <c r="H59" s="123" t="inlineStr">
        <is>
          <t>ImpMatl_NiAl-Bronze_ASTM-B148_C95400</t>
        </is>
      </c>
      <c r="I59" s="6" t="inlineStr">
        <is>
          <t>Nickel Aluminum Bronze ASTM B148 UNS C95400</t>
        </is>
      </c>
      <c r="J59" s="6" t="inlineStr">
        <is>
          <t>B22</t>
        </is>
      </c>
      <c r="K59" s="6" t="inlineStr">
        <is>
          <t>Coating_Special</t>
        </is>
      </c>
      <c r="L59" s="6" t="inlineStr">
        <is>
          <t>Stainless Steel, AISI-303</t>
        </is>
      </c>
      <c r="M59" s="6" t="inlineStr">
        <is>
          <t>Steel, Cold Drawn C1018</t>
        </is>
      </c>
      <c r="N59" s="1" t="inlineStr">
        <is>
          <t>RTF</t>
        </is>
      </c>
      <c r="O59" s="123" t="inlineStr"/>
      <c r="P59" t="inlineStr">
        <is>
          <t>A102218</t>
        </is>
      </c>
      <c r="Q59" t="n">
        <v>192</v>
      </c>
      <c r="R59" s="6" t="inlineStr">
        <is>
          <t>LT250</t>
        </is>
      </c>
      <c r="S59" s="13" t="n">
        <v>8</v>
      </c>
      <c r="T59" t="inlineStr"/>
      <c r="U59" s="80" t="inlineStr"/>
      <c r="V59" t="inlineStr"/>
      <c r="W59" t="inlineStr"/>
      <c r="X59" t="inlineStr"/>
      <c r="Y59" t="inlineStr"/>
    </row>
    <row r="60">
      <c r="A60" t="inlineStr"/>
      <c r="B60" s="13" t="inlineStr">
        <is>
          <t>N</t>
        </is>
      </c>
      <c r="C60" t="inlineStr">
        <is>
          <t>Price_BOM_VL_VLS_Imp_272</t>
        </is>
      </c>
      <c r="D60" t="inlineStr"/>
      <c r="E60" s="123" t="inlineStr">
        <is>
          <t>:2095-A_VL:2095-1_VL:2095-A_VLS:2095-1_VLS:</t>
        </is>
      </c>
      <c r="F60" s="123" t="inlineStr">
        <is>
          <t>:2095-A VL:2095-A VLS:</t>
        </is>
      </c>
      <c r="G60" s="123" t="inlineStr">
        <is>
          <t>X4</t>
        </is>
      </c>
      <c r="H60" t="inlineStr">
        <is>
          <t>ImpMatl_Silicon_Bronze_ASTM-B584_C87600</t>
        </is>
      </c>
      <c r="I60" s="6" t="inlineStr">
        <is>
          <t>Silicon Bronze, ASTM-B584, C87600</t>
        </is>
      </c>
      <c r="J60" s="6" t="inlineStr">
        <is>
          <t>B21</t>
        </is>
      </c>
      <c r="K60" s="6" t="inlineStr">
        <is>
          <t>Coating_Epoxy</t>
        </is>
      </c>
      <c r="L60" s="6" t="inlineStr">
        <is>
          <t>Stainless Steel, AISI-303</t>
        </is>
      </c>
      <c r="M60" s="6" t="inlineStr">
        <is>
          <t>Steel, Cold Drawn C1018</t>
        </is>
      </c>
      <c r="N60" s="1" t="inlineStr">
        <is>
          <t>RTF</t>
        </is>
      </c>
      <c r="O60" s="1" t="inlineStr"/>
      <c r="P60" t="inlineStr">
        <is>
          <t>A101728</t>
        </is>
      </c>
      <c r="Q60" t="n">
        <v>0</v>
      </c>
      <c r="R60" s="6" t="inlineStr">
        <is>
          <t>LT040</t>
        </is>
      </c>
      <c r="S60" s="13" t="n">
        <v>14</v>
      </c>
      <c r="T60" t="inlineStr"/>
      <c r="U60" s="80" t="inlineStr"/>
      <c r="V60" t="inlineStr"/>
      <c r="W60" t="inlineStr"/>
      <c r="X60" t="inlineStr"/>
      <c r="Y60" t="inlineStr"/>
    </row>
    <row r="61">
      <c r="A61" t="inlineStr"/>
      <c r="B61" s="13" t="inlineStr">
        <is>
          <t>N</t>
        </is>
      </c>
      <c r="C61" t="inlineStr">
        <is>
          <t>Price_BOM_VL_VLS_Imp_273</t>
        </is>
      </c>
      <c r="D61" t="inlineStr"/>
      <c r="E61" s="123" t="inlineStr">
        <is>
          <t>:2095-A_VL:2095-1_VL:2095-A_VLS:2095-1_VLS:</t>
        </is>
      </c>
      <c r="F61" s="123" t="inlineStr">
        <is>
          <t>:2095-A VL:2095-A VLS:</t>
        </is>
      </c>
      <c r="G61" s="123" t="inlineStr">
        <is>
          <t>X4</t>
        </is>
      </c>
      <c r="H61" s="123" t="inlineStr">
        <is>
          <t>ImpMatl_NiAl-Bronze_ASTM-B148_C95400</t>
        </is>
      </c>
      <c r="I61" s="6" t="inlineStr">
        <is>
          <t>Nickel Aluminum Bronze ASTM B148 UNS C95400</t>
        </is>
      </c>
      <c r="J61" s="6" t="inlineStr">
        <is>
          <t>B22</t>
        </is>
      </c>
      <c r="K61" s="6" t="inlineStr">
        <is>
          <t>Coating_Epoxy</t>
        </is>
      </c>
      <c r="L61" s="6" t="inlineStr">
        <is>
          <t>Stainless Steel, AISI-303</t>
        </is>
      </c>
      <c r="M61" s="6" t="inlineStr">
        <is>
          <t>Steel, Cold Drawn C1018</t>
        </is>
      </c>
      <c r="N61" s="1" t="inlineStr">
        <is>
          <t>RTF</t>
        </is>
      </c>
      <c r="O61" s="123" t="inlineStr"/>
      <c r="P61" t="inlineStr">
        <is>
          <t>A102218</t>
        </is>
      </c>
      <c r="Q61" t="n">
        <v>192</v>
      </c>
      <c r="R61" s="6" t="inlineStr">
        <is>
          <t>LT250</t>
        </is>
      </c>
      <c r="S61" s="13" t="n">
        <v>8</v>
      </c>
      <c r="T61" t="inlineStr"/>
      <c r="U61" s="80" t="inlineStr"/>
      <c r="V61" t="inlineStr"/>
      <c r="W61" t="inlineStr"/>
      <c r="X61" t="inlineStr"/>
      <c r="Y61" t="inlineStr"/>
    </row>
    <row r="62">
      <c r="A62" t="inlineStr"/>
      <c r="B62" s="13" t="inlineStr">
        <is>
          <t>Y</t>
        </is>
      </c>
      <c r="C62" t="inlineStr">
        <is>
          <t>Price_BOM_VL_VLS_Imp_274</t>
        </is>
      </c>
      <c r="D62" t="inlineStr">
        <is>
          <t>Price_BOM_VL_VLS_Imp_274</t>
        </is>
      </c>
      <c r="E62" s="123" t="inlineStr">
        <is>
          <t>:2095-5_VL:2095-5_VLS:</t>
        </is>
      </c>
      <c r="F62" s="123" t="inlineStr">
        <is>
          <t>:2095-5 VL:2095-5 VLS:</t>
        </is>
      </c>
      <c r="G62" s="123" t="inlineStr">
        <is>
          <t>X3</t>
        </is>
      </c>
      <c r="H62" t="inlineStr">
        <is>
          <t>ImpMatl_Silicon_Bronze_ASTM-B584_C87600</t>
        </is>
      </c>
      <c r="I62" s="6" t="inlineStr">
        <is>
          <t>Silicon Bronze, ASTM-B584, C87600</t>
        </is>
      </c>
      <c r="J62" s="6" t="inlineStr">
        <is>
          <t>B21</t>
        </is>
      </c>
      <c r="K62" s="6" t="inlineStr">
        <is>
          <t>Coating_Standard</t>
        </is>
      </c>
      <c r="L62" s="6" t="inlineStr">
        <is>
          <t>Stainless Steel, AISI-303</t>
        </is>
      </c>
      <c r="M62" s="6" t="inlineStr">
        <is>
          <t>Steel, Cold Drawn C1018</t>
        </is>
      </c>
      <c r="N62" s="1" t="inlineStr">
        <is>
          <t>96699314</t>
        </is>
      </c>
      <c r="O62" s="1" t="inlineStr">
        <is>
          <t>IMP,L,15955,X3,B21</t>
        </is>
      </c>
      <c r="P62" t="inlineStr">
        <is>
          <t>A101734</t>
        </is>
      </c>
      <c r="Q62" t="n">
        <v>0</v>
      </c>
      <c r="R62" s="6" t="inlineStr">
        <is>
          <t>LT027</t>
        </is>
      </c>
      <c r="S62" s="13" t="n">
        <v>0</v>
      </c>
      <c r="T62" t="inlineStr"/>
      <c r="U62" s="80" t="inlineStr"/>
      <c r="V62" t="inlineStr"/>
      <c r="W62" t="inlineStr"/>
      <c r="X62" t="inlineStr"/>
      <c r="Y62" t="inlineStr"/>
    </row>
    <row r="63">
      <c r="A63" t="inlineStr"/>
      <c r="B63" s="13" t="inlineStr">
        <is>
          <t>N</t>
        </is>
      </c>
      <c r="C63" t="inlineStr">
        <is>
          <t>Price_BOM_VL_VLS_Imp_275</t>
        </is>
      </c>
      <c r="D63" t="inlineStr"/>
      <c r="E63" s="123" t="inlineStr">
        <is>
          <t>:2095-5_VL:2095-5_VLS:</t>
        </is>
      </c>
      <c r="F63" s="123" t="inlineStr">
        <is>
          <t>:2095-5 VL:2095-5 VLS:</t>
        </is>
      </c>
      <c r="G63" s="123" t="inlineStr">
        <is>
          <t>X3</t>
        </is>
      </c>
      <c r="H63" s="123" t="inlineStr">
        <is>
          <t>ImpMatl_SS_AISI-304</t>
        </is>
      </c>
      <c r="I63" s="6" t="inlineStr">
        <is>
          <t>Stainless Steel, AISI-304</t>
        </is>
      </c>
      <c r="J63" s="6" t="inlineStr">
        <is>
          <t>H304</t>
        </is>
      </c>
      <c r="K63" s="6" t="inlineStr">
        <is>
          <t>Coating_Standard</t>
        </is>
      </c>
      <c r="L63" s="6" t="inlineStr">
        <is>
          <t>Stainless Steel, AISI-303</t>
        </is>
      </c>
      <c r="M63" s="6" t="inlineStr">
        <is>
          <t>Stainless Steel, AISI 316</t>
        </is>
      </c>
      <c r="N63" s="1" t="inlineStr">
        <is>
          <t>98876025</t>
        </is>
      </c>
      <c r="O63" s="123" t="inlineStr">
        <is>
          <t>IMP,L,15955,X3,H304</t>
        </is>
      </c>
      <c r="P63" t="inlineStr">
        <is>
          <t>A101738</t>
        </is>
      </c>
      <c r="Q63" t="n">
        <v>0</v>
      </c>
      <c r="R63" s="6" t="inlineStr">
        <is>
          <t>LT027</t>
        </is>
      </c>
      <c r="S63" s="13" t="n">
        <v>0</v>
      </c>
      <c r="T63" t="inlineStr"/>
      <c r="U63" s="80" t="inlineStr"/>
      <c r="V63" t="inlineStr"/>
      <c r="W63" t="inlineStr"/>
      <c r="X63" t="inlineStr"/>
      <c r="Y63" t="inlineStr"/>
    </row>
    <row r="64">
      <c r="A64" t="inlineStr"/>
      <c r="B64" s="13" t="inlineStr">
        <is>
          <t>N</t>
        </is>
      </c>
      <c r="C64" t="inlineStr">
        <is>
          <t>Price_BOM_VL_VLS_Imp_277</t>
        </is>
      </c>
      <c r="D64" t="inlineStr"/>
      <c r="E64" s="123" t="inlineStr">
        <is>
          <t>:2095-5_VL:2095-5_VLS:</t>
        </is>
      </c>
      <c r="F64" s="123" t="inlineStr">
        <is>
          <t>:2095-5 VL:2095-5 VLS:</t>
        </is>
      </c>
      <c r="G64" s="123" t="inlineStr">
        <is>
          <t>X3</t>
        </is>
      </c>
      <c r="H64" t="inlineStr">
        <is>
          <t>ImpMatl_NiAl-Bronze_ASTM-B148_C95400</t>
        </is>
      </c>
      <c r="I64" s="6" t="inlineStr">
        <is>
          <t>Nickel Aluminum Bronze ASTM B148 UNS C95400</t>
        </is>
      </c>
      <c r="J64" s="6" t="inlineStr">
        <is>
          <t>B22</t>
        </is>
      </c>
      <c r="K64" s="6" t="inlineStr">
        <is>
          <t>Coating_Standard</t>
        </is>
      </c>
      <c r="L64" s="6" t="inlineStr">
        <is>
          <t>Stainless Steel, AISI-303</t>
        </is>
      </c>
      <c r="M64" s="6" t="inlineStr">
        <is>
          <t>Steel, Cold Drawn C1018</t>
        </is>
      </c>
      <c r="N64" s="1" t="inlineStr">
        <is>
          <t>97775292</t>
        </is>
      </c>
      <c r="O64" s="80" t="inlineStr"/>
      <c r="P64" t="inlineStr">
        <is>
          <t>A102219</t>
        </is>
      </c>
      <c r="Q64" t="n">
        <v>128</v>
      </c>
      <c r="R64" s="6" t="inlineStr">
        <is>
          <t>LT027</t>
        </is>
      </c>
      <c r="S64" s="13" t="n">
        <v>0</v>
      </c>
      <c r="T64" t="inlineStr"/>
      <c r="U64" s="80" t="inlineStr"/>
      <c r="V64" t="inlineStr"/>
      <c r="W64" t="inlineStr"/>
      <c r="X64" t="inlineStr"/>
      <c r="Y64" t="inlineStr"/>
    </row>
    <row r="65">
      <c r="A65" t="inlineStr"/>
      <c r="B65" s="13" t="inlineStr">
        <is>
          <t>N</t>
        </is>
      </c>
      <c r="C65" t="inlineStr">
        <is>
          <t>Price_BOM_VL_VLS_Imp_278</t>
        </is>
      </c>
      <c r="D65" t="inlineStr"/>
      <c r="E65" s="123" t="inlineStr">
        <is>
          <t>:2095-5_VL:2095-5_VLS:</t>
        </is>
      </c>
      <c r="F65" s="123" t="inlineStr">
        <is>
          <t>:2095-5 VL:2095-5 VLS:</t>
        </is>
      </c>
      <c r="G65" s="123" t="inlineStr">
        <is>
          <t>X3</t>
        </is>
      </c>
      <c r="H65" t="inlineStr">
        <is>
          <t>ImpMatl_Silicon_Bronze_ASTM-B584_C87600</t>
        </is>
      </c>
      <c r="I65" s="6" t="inlineStr">
        <is>
          <t>Silicon Bronze, ASTM-B584, C87600</t>
        </is>
      </c>
      <c r="J65" s="6" t="inlineStr">
        <is>
          <t>B21</t>
        </is>
      </c>
      <c r="K65" s="6" t="inlineStr">
        <is>
          <t>Coating_Scotchkote134_interior</t>
        </is>
      </c>
      <c r="L65" s="6" t="inlineStr">
        <is>
          <t>Stainless Steel, AISI-303</t>
        </is>
      </c>
      <c r="M65" s="6" t="inlineStr">
        <is>
          <t>Steel, Cold Drawn C1018</t>
        </is>
      </c>
      <c r="N65" s="1" t="inlineStr">
        <is>
          <t>RTF</t>
        </is>
      </c>
      <c r="O65" s="1" t="inlineStr"/>
      <c r="P65" t="inlineStr">
        <is>
          <t>A101734</t>
        </is>
      </c>
      <c r="Q65" t="n">
        <v>0</v>
      </c>
      <c r="R65" s="6" t="inlineStr">
        <is>
          <t>LT040</t>
        </is>
      </c>
      <c r="S65" s="13" t="n">
        <v>14</v>
      </c>
      <c r="T65" t="inlineStr"/>
      <c r="U65" s="80" t="inlineStr"/>
      <c r="V65" t="inlineStr"/>
      <c r="W65" t="inlineStr"/>
      <c r="X65" t="inlineStr"/>
      <c r="Y65" t="inlineStr"/>
    </row>
    <row r="66">
      <c r="A66" t="inlineStr"/>
      <c r="B66" s="13" t="inlineStr">
        <is>
          <t>N</t>
        </is>
      </c>
      <c r="C66" t="inlineStr">
        <is>
          <t>Price_BOM_VL_VLS_Imp_279</t>
        </is>
      </c>
      <c r="D66" t="inlineStr"/>
      <c r="E66" s="123" t="inlineStr">
        <is>
          <t>:2095-5_VL:2095-5_VLS:</t>
        </is>
      </c>
      <c r="F66" s="123" t="inlineStr">
        <is>
          <t>:2095-5 VL:2095-5 VLS:</t>
        </is>
      </c>
      <c r="G66" s="123" t="inlineStr">
        <is>
          <t>X3</t>
        </is>
      </c>
      <c r="H66" s="123" t="inlineStr">
        <is>
          <t>ImpMatl_NiAl-Bronze_ASTM-B148_C95400</t>
        </is>
      </c>
      <c r="I66" s="6" t="inlineStr">
        <is>
          <t>Nickel Aluminum Bronze ASTM B148 UNS C95400</t>
        </is>
      </c>
      <c r="J66" s="6" t="inlineStr">
        <is>
          <t>B22</t>
        </is>
      </c>
      <c r="K66" s="6" t="inlineStr">
        <is>
          <t>Coating_Scotchkote134_interior</t>
        </is>
      </c>
      <c r="L66" s="6" t="inlineStr">
        <is>
          <t>Stainless Steel, AISI-303</t>
        </is>
      </c>
      <c r="M66" s="6" t="inlineStr">
        <is>
          <t>Steel, Cold Drawn C1018</t>
        </is>
      </c>
      <c r="N66" s="1" t="inlineStr">
        <is>
          <t>RTF</t>
        </is>
      </c>
      <c r="O66" s="123" t="inlineStr"/>
      <c r="P66" t="inlineStr">
        <is>
          <t>A102219</t>
        </is>
      </c>
      <c r="Q66" t="n">
        <v>128</v>
      </c>
      <c r="R66" s="6" t="inlineStr">
        <is>
          <t>LT250</t>
        </is>
      </c>
      <c r="S66" s="13" t="n">
        <v>8</v>
      </c>
      <c r="T66" t="inlineStr"/>
      <c r="U66" s="80" t="inlineStr"/>
      <c r="V66" t="inlineStr"/>
      <c r="W66" t="inlineStr"/>
      <c r="X66" t="inlineStr"/>
      <c r="Y66" t="inlineStr"/>
    </row>
    <row r="67">
      <c r="A67" t="inlineStr"/>
      <c r="B67" s="13" t="inlineStr">
        <is>
          <t>N</t>
        </is>
      </c>
      <c r="C67" t="inlineStr">
        <is>
          <t>Price_BOM_VL_VLS_Imp_280</t>
        </is>
      </c>
      <c r="D67" t="inlineStr"/>
      <c r="E67" s="123" t="inlineStr">
        <is>
          <t>:2095-5_VL:2095-5_VLS:</t>
        </is>
      </c>
      <c r="F67" s="123" t="inlineStr">
        <is>
          <t>:2095-5 VL:2095-5 VLS:</t>
        </is>
      </c>
      <c r="G67" s="123" t="inlineStr">
        <is>
          <t>X3</t>
        </is>
      </c>
      <c r="H67" t="inlineStr">
        <is>
          <t>ImpMatl_Silicon_Bronze_ASTM-B584_C87600</t>
        </is>
      </c>
      <c r="I67" s="6" t="inlineStr">
        <is>
          <t>Silicon Bronze, ASTM-B584, C87600</t>
        </is>
      </c>
      <c r="J67" s="6" t="inlineStr">
        <is>
          <t>B21</t>
        </is>
      </c>
      <c r="K67" s="6" t="inlineStr">
        <is>
          <t>Coating_Scotchkote134_interior_exterior</t>
        </is>
      </c>
      <c r="L67" s="6" t="inlineStr">
        <is>
          <t>Stainless Steel, AISI-303</t>
        </is>
      </c>
      <c r="M67" s="6" t="inlineStr">
        <is>
          <t>Steel, Cold Drawn C1018</t>
        </is>
      </c>
      <c r="N67" s="1" t="inlineStr">
        <is>
          <t>RTF</t>
        </is>
      </c>
      <c r="O67" s="1" t="inlineStr"/>
      <c r="P67" t="inlineStr">
        <is>
          <t>A101734</t>
        </is>
      </c>
      <c r="Q67" t="n">
        <v>0</v>
      </c>
      <c r="R67" s="6" t="inlineStr">
        <is>
          <t>LT040</t>
        </is>
      </c>
      <c r="S67" s="13" t="n">
        <v>14</v>
      </c>
      <c r="T67" t="inlineStr"/>
      <c r="U67" s="80" t="inlineStr"/>
      <c r="V67" t="inlineStr"/>
      <c r="W67" t="inlineStr"/>
      <c r="X67" t="inlineStr"/>
      <c r="Y67" t="inlineStr"/>
    </row>
    <row r="68">
      <c r="A68" t="inlineStr"/>
      <c r="B68" s="13" t="inlineStr">
        <is>
          <t>N</t>
        </is>
      </c>
      <c r="C68" t="inlineStr">
        <is>
          <t>Price_BOM_VL_VLS_Imp_281</t>
        </is>
      </c>
      <c r="D68" t="inlineStr"/>
      <c r="E68" s="123" t="inlineStr">
        <is>
          <t>:2095-5_VL:2095-5_VLS:</t>
        </is>
      </c>
      <c r="F68" s="123" t="inlineStr">
        <is>
          <t>:2095-5 VL:2095-5 VLS:</t>
        </is>
      </c>
      <c r="G68" s="123" t="inlineStr">
        <is>
          <t>X3</t>
        </is>
      </c>
      <c r="H68" s="123" t="inlineStr">
        <is>
          <t>ImpMatl_NiAl-Bronze_ASTM-B148_C95400</t>
        </is>
      </c>
      <c r="I68" s="6" t="inlineStr">
        <is>
          <t>Nickel Aluminum Bronze ASTM B148 UNS C95400</t>
        </is>
      </c>
      <c r="J68" s="6" t="inlineStr">
        <is>
          <t>B22</t>
        </is>
      </c>
      <c r="K68" s="6" t="inlineStr">
        <is>
          <t>Coating_Scotchkote134_interior_exterior</t>
        </is>
      </c>
      <c r="L68" s="6" t="inlineStr">
        <is>
          <t>Stainless Steel, AISI-303</t>
        </is>
      </c>
      <c r="M68" s="6" t="inlineStr">
        <is>
          <t>Steel, Cold Drawn C1018</t>
        </is>
      </c>
      <c r="N68" s="1" t="inlineStr">
        <is>
          <t>RTF</t>
        </is>
      </c>
      <c r="O68" s="123" t="inlineStr"/>
      <c r="P68" t="inlineStr">
        <is>
          <t>A102219</t>
        </is>
      </c>
      <c r="Q68" t="n">
        <v>128</v>
      </c>
      <c r="R68" s="6" t="inlineStr">
        <is>
          <t>LT250</t>
        </is>
      </c>
      <c r="S68" s="13" t="n">
        <v>8</v>
      </c>
      <c r="T68" t="inlineStr"/>
      <c r="U68" s="80" t="inlineStr"/>
      <c r="V68" t="inlineStr"/>
      <c r="W68" t="inlineStr"/>
      <c r="X68" t="inlineStr"/>
      <c r="Y68" t="inlineStr"/>
    </row>
    <row r="69">
      <c r="A69" t="inlineStr"/>
      <c r="B69" s="13" t="inlineStr">
        <is>
          <t>N</t>
        </is>
      </c>
      <c r="C69" t="inlineStr">
        <is>
          <t>Price_BOM_VL_VLS_Imp_282</t>
        </is>
      </c>
      <c r="D69" t="inlineStr"/>
      <c r="E69" s="123" t="inlineStr">
        <is>
          <t>:2095-5_VL:2095-5_VLS:</t>
        </is>
      </c>
      <c r="F69" s="123" t="inlineStr">
        <is>
          <t>:2095-5 VL:2095-5 VLS:</t>
        </is>
      </c>
      <c r="G69" s="123" t="inlineStr">
        <is>
          <t>X3</t>
        </is>
      </c>
      <c r="H69" t="inlineStr">
        <is>
          <t>ImpMatl_Silicon_Bronze_ASTM-B584_C87600</t>
        </is>
      </c>
      <c r="I69" s="6" t="inlineStr">
        <is>
          <t>Silicon Bronze, ASTM-B584, C87600</t>
        </is>
      </c>
      <c r="J69" s="6" t="inlineStr">
        <is>
          <t>B21</t>
        </is>
      </c>
      <c r="K69" s="6" t="inlineStr">
        <is>
          <t>Coating_Scotchkote134_interior_exterior_IncludeImpeller</t>
        </is>
      </c>
      <c r="L69" s="6" t="inlineStr">
        <is>
          <t>Stainless Steel, AISI-303</t>
        </is>
      </c>
      <c r="M69" s="6" t="inlineStr">
        <is>
          <t>Steel, Cold Drawn C1018</t>
        </is>
      </c>
      <c r="N69" s="1" t="inlineStr">
        <is>
          <t>RTF</t>
        </is>
      </c>
      <c r="O69" s="1" t="inlineStr"/>
      <c r="P69" t="inlineStr">
        <is>
          <t>A101734</t>
        </is>
      </c>
      <c r="Q69" t="n">
        <v>0</v>
      </c>
      <c r="R69" s="6" t="inlineStr">
        <is>
          <t>LT040</t>
        </is>
      </c>
      <c r="S69" s="13" t="n">
        <v>14</v>
      </c>
      <c r="T69" t="inlineStr"/>
      <c r="U69" s="80" t="inlineStr"/>
      <c r="V69" t="inlineStr"/>
      <c r="W69" t="inlineStr"/>
      <c r="X69" t="inlineStr"/>
      <c r="Y69" t="inlineStr"/>
    </row>
    <row r="70">
      <c r="A70" t="inlineStr"/>
      <c r="B70" s="13" t="inlineStr">
        <is>
          <t>N</t>
        </is>
      </c>
      <c r="C70" t="inlineStr">
        <is>
          <t>Price_BOM_VL_VLS_Imp_283</t>
        </is>
      </c>
      <c r="D70" t="inlineStr"/>
      <c r="E70" s="123" t="inlineStr">
        <is>
          <t>:2095-5_VL:2095-5_VLS:</t>
        </is>
      </c>
      <c r="F70" s="123" t="inlineStr">
        <is>
          <t>:2095-5 VL:2095-5 VLS:</t>
        </is>
      </c>
      <c r="G70" s="123" t="inlineStr">
        <is>
          <t>X3</t>
        </is>
      </c>
      <c r="H70" s="123" t="inlineStr">
        <is>
          <t>ImpMatl_NiAl-Bronze_ASTM-B148_C95400</t>
        </is>
      </c>
      <c r="I70" s="6" t="inlineStr">
        <is>
          <t>Nickel Aluminum Bronze ASTM B148 UNS C95400</t>
        </is>
      </c>
      <c r="J70" s="6" t="inlineStr">
        <is>
          <t>B22</t>
        </is>
      </c>
      <c r="K70" s="6" t="inlineStr">
        <is>
          <t>Coating_Scotchkote134_interior_exterior_IncludeImpeller</t>
        </is>
      </c>
      <c r="L70" s="6" t="inlineStr">
        <is>
          <t>Stainless Steel, AISI-303</t>
        </is>
      </c>
      <c r="M70" s="6" t="inlineStr">
        <is>
          <t>Steel, Cold Drawn C1018</t>
        </is>
      </c>
      <c r="N70" s="1" t="inlineStr">
        <is>
          <t>RTF</t>
        </is>
      </c>
      <c r="O70" s="6" t="inlineStr"/>
      <c r="P70" s="6" t="inlineStr">
        <is>
          <t>A102219</t>
        </is>
      </c>
      <c r="Q70" s="6" t="n">
        <v>128</v>
      </c>
      <c r="R70" s="6" t="inlineStr">
        <is>
          <t>LT250</t>
        </is>
      </c>
      <c r="S70" s="13" t="n">
        <v>8</v>
      </c>
      <c r="T70" t="inlineStr"/>
      <c r="U70" s="80" t="inlineStr"/>
      <c r="V70" t="inlineStr"/>
      <c r="W70" t="inlineStr"/>
      <c r="X70" t="inlineStr"/>
      <c r="Y70" t="inlineStr"/>
    </row>
    <row r="71">
      <c r="A71" t="inlineStr"/>
      <c r="B71" s="13" t="inlineStr">
        <is>
          <t>N</t>
        </is>
      </c>
      <c r="C71" t="inlineStr">
        <is>
          <t>Price_BOM_VL_VLS_Imp_284</t>
        </is>
      </c>
      <c r="D71" t="inlineStr"/>
      <c r="E71" s="123" t="inlineStr">
        <is>
          <t>:2095-5_VL:2095-5_VLS:</t>
        </is>
      </c>
      <c r="F71" s="123" t="inlineStr">
        <is>
          <t>:2095-5 VL:2095-5 VLS:</t>
        </is>
      </c>
      <c r="G71" s="123" t="inlineStr">
        <is>
          <t>X3</t>
        </is>
      </c>
      <c r="H71" s="123" t="inlineStr">
        <is>
          <t>ImpMatl_Silicon_Bronze_ASTM-B584_C87600</t>
        </is>
      </c>
      <c r="I71" s="6" t="inlineStr">
        <is>
          <t>Silicon Bronze, ASTM-B584, C87600</t>
        </is>
      </c>
      <c r="J71" s="6" t="inlineStr">
        <is>
          <t>B21</t>
        </is>
      </c>
      <c r="K71" s="6" t="inlineStr">
        <is>
          <t>Coating_Scotchkote134_interior_IncludeImpeller</t>
        </is>
      </c>
      <c r="L71" s="6" t="inlineStr">
        <is>
          <t>Stainless Steel, AISI-303</t>
        </is>
      </c>
      <c r="M71" s="6" t="inlineStr">
        <is>
          <t>Steel, Cold Drawn C1018</t>
        </is>
      </c>
      <c r="N71" s="96" t="inlineStr">
        <is>
          <t>RTF</t>
        </is>
      </c>
      <c r="O71" s="94" t="inlineStr"/>
      <c r="P71" s="6" t="inlineStr">
        <is>
          <t>A101734</t>
        </is>
      </c>
      <c r="Q71" s="6" t="n">
        <v>0</v>
      </c>
      <c r="R71" s="6" t="inlineStr">
        <is>
          <t>LT040</t>
        </is>
      </c>
      <c r="S71" s="13" t="n">
        <v>14</v>
      </c>
      <c r="T71" t="inlineStr"/>
      <c r="U71" s="80" t="inlineStr"/>
      <c r="V71" t="inlineStr"/>
      <c r="W71" t="inlineStr"/>
      <c r="X71" t="inlineStr"/>
      <c r="Y71" t="inlineStr"/>
    </row>
    <row r="72">
      <c r="A72" t="inlineStr"/>
      <c r="B72" s="13" t="inlineStr">
        <is>
          <t>N</t>
        </is>
      </c>
      <c r="C72" t="inlineStr">
        <is>
          <t>Price_BOM_VL_VLS_Imp_285</t>
        </is>
      </c>
      <c r="D72" t="inlineStr"/>
      <c r="E72" s="123" t="inlineStr">
        <is>
          <t>:2095-5_VL:2095-5_VLS:</t>
        </is>
      </c>
      <c r="F72" s="123" t="inlineStr">
        <is>
          <t>:2095-5 VL:2095-5 VLS:</t>
        </is>
      </c>
      <c r="G72" s="123" t="inlineStr">
        <is>
          <t>X3</t>
        </is>
      </c>
      <c r="H72" t="inlineStr">
        <is>
          <t>ImpMatl_NiAl-Bronze_ASTM-B148_C95400</t>
        </is>
      </c>
      <c r="I72" s="6" t="inlineStr">
        <is>
          <t>Nickel Aluminum Bronze ASTM B148 UNS C95400</t>
        </is>
      </c>
      <c r="J72" s="6" t="inlineStr">
        <is>
          <t>B22</t>
        </is>
      </c>
      <c r="K72" s="6" t="inlineStr">
        <is>
          <t>Coating_Scotchkote134_interior_IncludeImpeller</t>
        </is>
      </c>
      <c r="L72" s="6" t="inlineStr">
        <is>
          <t>Stainless Steel, AISI-303</t>
        </is>
      </c>
      <c r="M72" s="6" t="inlineStr">
        <is>
          <t>Steel, Cold Drawn C1018</t>
        </is>
      </c>
      <c r="N72" t="inlineStr">
        <is>
          <t>RTF</t>
        </is>
      </c>
      <c r="O72" s="1" t="inlineStr"/>
      <c r="P72" t="inlineStr">
        <is>
          <t>A102219</t>
        </is>
      </c>
      <c r="Q72" t="n">
        <v>128</v>
      </c>
      <c r="R72" s="6" t="inlineStr">
        <is>
          <t>LT250</t>
        </is>
      </c>
      <c r="S72" s="13" t="n">
        <v>8</v>
      </c>
      <c r="T72" t="inlineStr"/>
      <c r="U72" s="80" t="inlineStr"/>
      <c r="V72" t="inlineStr"/>
      <c r="W72" t="inlineStr"/>
      <c r="X72" t="inlineStr"/>
      <c r="Y72" t="inlineStr"/>
    </row>
    <row r="73">
      <c r="A73" t="inlineStr"/>
      <c r="B73" s="13" t="inlineStr">
        <is>
          <t>N</t>
        </is>
      </c>
      <c r="C73" t="inlineStr">
        <is>
          <t>Price_BOM_VL_VLS_Imp_286</t>
        </is>
      </c>
      <c r="D73" t="inlineStr"/>
      <c r="E73" s="123" t="inlineStr">
        <is>
          <t>:2095-5_VL:2095-5_VLS:</t>
        </is>
      </c>
      <c r="F73" s="123" t="inlineStr">
        <is>
          <t>:2095-5 VL:2095-5 VLS:</t>
        </is>
      </c>
      <c r="G73" s="123" t="inlineStr">
        <is>
          <t>X3</t>
        </is>
      </c>
      <c r="H73" s="123" t="inlineStr">
        <is>
          <t>ImpMatl_Silicon_Bronze_ASTM-B584_C87600</t>
        </is>
      </c>
      <c r="I73" s="6" t="inlineStr">
        <is>
          <t>Silicon Bronze, ASTM-B584, C87600</t>
        </is>
      </c>
      <c r="J73" s="6" t="inlineStr">
        <is>
          <t>B21</t>
        </is>
      </c>
      <c r="K73" s="6" t="inlineStr">
        <is>
          <t>Coating_Special</t>
        </is>
      </c>
      <c r="L73" s="6" t="inlineStr">
        <is>
          <t>Stainless Steel, AISI-303</t>
        </is>
      </c>
      <c r="M73" s="6" t="inlineStr">
        <is>
          <t>Steel, Cold Drawn C1018</t>
        </is>
      </c>
      <c r="N73" s="1" t="inlineStr">
        <is>
          <t>RTF</t>
        </is>
      </c>
      <c r="O73" s="6" t="inlineStr"/>
      <c r="P73" s="6" t="inlineStr">
        <is>
          <t>A101734</t>
        </is>
      </c>
      <c r="Q73" s="6" t="n">
        <v>0</v>
      </c>
      <c r="R73" s="6" t="inlineStr">
        <is>
          <t>LT040</t>
        </is>
      </c>
      <c r="S73" s="13" t="n">
        <v>14</v>
      </c>
      <c r="T73" t="inlineStr"/>
      <c r="U73" s="80" t="inlineStr"/>
      <c r="V73" t="inlineStr"/>
      <c r="W73" t="inlineStr"/>
      <c r="X73" t="inlineStr"/>
      <c r="Y73" t="inlineStr"/>
    </row>
    <row r="74">
      <c r="A74" t="inlineStr"/>
      <c r="B74" s="13" t="inlineStr">
        <is>
          <t>N</t>
        </is>
      </c>
      <c r="C74" t="inlineStr">
        <is>
          <t>Price_BOM_VL_VLS_Imp_287</t>
        </is>
      </c>
      <c r="D74" t="inlineStr"/>
      <c r="E74" s="123" t="inlineStr">
        <is>
          <t>:2095-5_VL:2095-5_VLS:</t>
        </is>
      </c>
      <c r="F74" s="123" t="inlineStr">
        <is>
          <t>:2095-5 VL:2095-5 VLS:</t>
        </is>
      </c>
      <c r="G74" s="123" t="inlineStr">
        <is>
          <t>X3</t>
        </is>
      </c>
      <c r="H74" t="inlineStr">
        <is>
          <t>ImpMatl_NiAl-Bronze_ASTM-B148_C95400</t>
        </is>
      </c>
      <c r="I74" s="6" t="inlineStr">
        <is>
          <t>Nickel Aluminum Bronze ASTM B148 UNS C95400</t>
        </is>
      </c>
      <c r="J74" s="6" t="inlineStr">
        <is>
          <t>B22</t>
        </is>
      </c>
      <c r="K74" s="6" t="inlineStr">
        <is>
          <t>Coating_Special</t>
        </is>
      </c>
      <c r="L74" s="6" t="inlineStr">
        <is>
          <t>Stainless Steel, AISI-303</t>
        </is>
      </c>
      <c r="M74" s="6" t="inlineStr">
        <is>
          <t>Steel, Cold Drawn C1018</t>
        </is>
      </c>
      <c r="N74" t="inlineStr">
        <is>
          <t>RTF</t>
        </is>
      </c>
      <c r="O74" s="1" t="inlineStr"/>
      <c r="P74" t="inlineStr">
        <is>
          <t>A102219</t>
        </is>
      </c>
      <c r="Q74" t="n">
        <v>128</v>
      </c>
      <c r="R74" s="6" t="inlineStr">
        <is>
          <t>LT250</t>
        </is>
      </c>
      <c r="S74" s="13" t="n">
        <v>8</v>
      </c>
      <c r="T74" t="inlineStr"/>
      <c r="U74" s="80" t="inlineStr"/>
      <c r="V74" t="inlineStr"/>
      <c r="W74" t="inlineStr"/>
      <c r="X74" t="inlineStr"/>
      <c r="Y74" t="inlineStr"/>
    </row>
    <row r="75">
      <c r="A75" t="inlineStr"/>
      <c r="B75" s="13" t="inlineStr">
        <is>
          <t>N</t>
        </is>
      </c>
      <c r="C75" t="inlineStr">
        <is>
          <t>Price_BOM_VL_VLS_Imp_288</t>
        </is>
      </c>
      <c r="D75" t="inlineStr"/>
      <c r="E75" s="123" t="inlineStr">
        <is>
          <t>:2095-5_VL:2095-5_VLS:</t>
        </is>
      </c>
      <c r="F75" s="123" t="inlineStr">
        <is>
          <t>:2095-5 VL:2095-5 VLS:</t>
        </is>
      </c>
      <c r="G75" s="123" t="inlineStr">
        <is>
          <t>X3</t>
        </is>
      </c>
      <c r="H75" s="123" t="inlineStr">
        <is>
          <t>ImpMatl_Silicon_Bronze_ASTM-B584_C87600</t>
        </is>
      </c>
      <c r="I75" s="6" t="inlineStr">
        <is>
          <t>Silicon Bronze, ASTM-B584, C87600</t>
        </is>
      </c>
      <c r="J75" s="6" t="inlineStr">
        <is>
          <t>B21</t>
        </is>
      </c>
      <c r="K75" s="6" t="inlineStr">
        <is>
          <t>Coating_Epoxy</t>
        </is>
      </c>
      <c r="L75" s="6" t="inlineStr">
        <is>
          <t>Stainless Steel, AISI-303</t>
        </is>
      </c>
      <c r="M75" s="6" t="inlineStr">
        <is>
          <t>Steel, Cold Drawn C1018</t>
        </is>
      </c>
      <c r="N75" s="1" t="inlineStr">
        <is>
          <t>RTF</t>
        </is>
      </c>
      <c r="O75" s="6" t="inlineStr"/>
      <c r="P75" s="6" t="inlineStr">
        <is>
          <t>A101734</t>
        </is>
      </c>
      <c r="Q75" s="6" t="n">
        <v>0</v>
      </c>
      <c r="R75" s="6" t="inlineStr">
        <is>
          <t>LT040</t>
        </is>
      </c>
      <c r="S75" s="13" t="n">
        <v>14</v>
      </c>
      <c r="T75" t="inlineStr"/>
      <c r="U75" s="80" t="inlineStr"/>
      <c r="V75" t="inlineStr"/>
      <c r="W75" t="inlineStr"/>
      <c r="X75" t="inlineStr"/>
      <c r="Y75" t="inlineStr"/>
    </row>
    <row r="76">
      <c r="A76" t="inlineStr"/>
      <c r="B76" s="13" t="inlineStr">
        <is>
          <t>N</t>
        </is>
      </c>
      <c r="C76" t="inlineStr">
        <is>
          <t>Price_BOM_VL_VLS_Imp_289</t>
        </is>
      </c>
      <c r="D76" t="inlineStr"/>
      <c r="E76" s="123" t="inlineStr">
        <is>
          <t>:2095-5_VL:2095-5_VLS:</t>
        </is>
      </c>
      <c r="F76" s="123" t="inlineStr">
        <is>
          <t>:2095-5 VL:2095-5 VLS:</t>
        </is>
      </c>
      <c r="G76" s="123" t="inlineStr">
        <is>
          <t>X3</t>
        </is>
      </c>
      <c r="H76" t="inlineStr">
        <is>
          <t>ImpMatl_NiAl-Bronze_ASTM-B148_C95400</t>
        </is>
      </c>
      <c r="I76" s="6" t="inlineStr">
        <is>
          <t>Nickel Aluminum Bronze ASTM B148 UNS C95400</t>
        </is>
      </c>
      <c r="J76" s="6" t="inlineStr">
        <is>
          <t>B22</t>
        </is>
      </c>
      <c r="K76" s="6" t="inlineStr">
        <is>
          <t>Coating_Epoxy</t>
        </is>
      </c>
      <c r="L76" s="6" t="inlineStr">
        <is>
          <t>Stainless Steel, AISI-303</t>
        </is>
      </c>
      <c r="M76" s="6" t="inlineStr">
        <is>
          <t>Steel, Cold Drawn C1018</t>
        </is>
      </c>
      <c r="N76" t="inlineStr">
        <is>
          <t>RTF</t>
        </is>
      </c>
      <c r="O76" s="1" t="inlineStr"/>
      <c r="P76" t="inlineStr">
        <is>
          <t>A102219</t>
        </is>
      </c>
      <c r="Q76" t="n">
        <v>128</v>
      </c>
      <c r="R76" s="6" t="inlineStr">
        <is>
          <t>LT250</t>
        </is>
      </c>
      <c r="S76" s="13" t="n">
        <v>8</v>
      </c>
      <c r="T76" t="inlineStr"/>
      <c r="U76" s="80" t="inlineStr"/>
      <c r="V76" t="inlineStr"/>
      <c r="W76" t="inlineStr"/>
      <c r="X76" t="inlineStr"/>
      <c r="Y76" t="inlineStr"/>
    </row>
    <row r="77">
      <c r="A77" t="inlineStr"/>
      <c r="B77" s="13" t="inlineStr">
        <is>
          <t>Y</t>
        </is>
      </c>
      <c r="C77" t="inlineStr">
        <is>
          <t>Price_BOM_VL_VLS_Imp_290</t>
        </is>
      </c>
      <c r="D77" t="inlineStr">
        <is>
          <t>Price_BOM_VL_VLS_Imp_290</t>
        </is>
      </c>
      <c r="E77" s="123" t="inlineStr">
        <is>
          <t>:2095-5_VL:2095-5_VLS:</t>
        </is>
      </c>
      <c r="F77" s="123" t="inlineStr">
        <is>
          <t>:2095-5 VL:2095-5 VLS:</t>
        </is>
      </c>
      <c r="G77" s="123" t="inlineStr">
        <is>
          <t>X4</t>
        </is>
      </c>
      <c r="H77" s="123" t="inlineStr">
        <is>
          <t>ImpMatl_Silicon_Bronze_ASTM-B584_C87600</t>
        </is>
      </c>
      <c r="I77" s="6" t="inlineStr">
        <is>
          <t>Silicon Bronze, ASTM-B584, C87600</t>
        </is>
      </c>
      <c r="J77" s="6" t="inlineStr">
        <is>
          <t>B21</t>
        </is>
      </c>
      <c r="K77" s="6" t="inlineStr">
        <is>
          <t>Coating_Standard</t>
        </is>
      </c>
      <c r="L77" s="6" t="inlineStr">
        <is>
          <t>Stainless Steel, AISI-303</t>
        </is>
      </c>
      <c r="M77" s="6" t="inlineStr">
        <is>
          <t>Steel, Cold Drawn C1018</t>
        </is>
      </c>
      <c r="N77" s="1" t="inlineStr">
        <is>
          <t>96699317</t>
        </is>
      </c>
      <c r="O77" s="6" t="inlineStr">
        <is>
          <t>IMP,L,15955,X4,B21</t>
        </is>
      </c>
      <c r="P77" s="6" t="inlineStr">
        <is>
          <t>A101740</t>
        </is>
      </c>
      <c r="Q77" s="6" t="n">
        <v>0</v>
      </c>
      <c r="R77" s="6" t="inlineStr">
        <is>
          <t>LT027</t>
        </is>
      </c>
      <c r="S77" s="13" t="n">
        <v>0</v>
      </c>
      <c r="T77" t="inlineStr"/>
      <c r="U77" s="80" t="inlineStr"/>
      <c r="V77" t="inlineStr"/>
      <c r="W77" t="inlineStr"/>
      <c r="X77" t="inlineStr"/>
      <c r="Y77" t="inlineStr"/>
    </row>
    <row r="78">
      <c r="A78" t="inlineStr"/>
      <c r="B78" s="13" t="inlineStr">
        <is>
          <t>N</t>
        </is>
      </c>
      <c r="C78" t="inlineStr">
        <is>
          <t>Price_BOM_VL_VLS_Imp_291</t>
        </is>
      </c>
      <c r="D78" t="inlineStr"/>
      <c r="E78" s="123" t="inlineStr">
        <is>
          <t>:2095-5_VL:2095-5_VLS:</t>
        </is>
      </c>
      <c r="F78" s="123" t="inlineStr">
        <is>
          <t>:2095-5 VL:2095-5 VLS:</t>
        </is>
      </c>
      <c r="G78" s="123" t="inlineStr">
        <is>
          <t>X4</t>
        </is>
      </c>
      <c r="H78" t="inlineStr">
        <is>
          <t>ImpMatl_SS_AISI-304</t>
        </is>
      </c>
      <c r="I78" s="6" t="inlineStr">
        <is>
          <t>Stainless Steel, AISI-304</t>
        </is>
      </c>
      <c r="J78" s="6" t="inlineStr">
        <is>
          <t>H304</t>
        </is>
      </c>
      <c r="K78" s="6" t="inlineStr">
        <is>
          <t>Coating_Standard</t>
        </is>
      </c>
      <c r="L78" s="6" t="inlineStr">
        <is>
          <t>Stainless Steel, AISI-303</t>
        </is>
      </c>
      <c r="M78" s="6" t="inlineStr">
        <is>
          <t>Stainless Steel, AISI 316</t>
        </is>
      </c>
      <c r="N78" s="1" t="inlineStr">
        <is>
          <t>98876026</t>
        </is>
      </c>
      <c r="O78" s="1" t="inlineStr">
        <is>
          <t>IMP,L,15955,X4,H304</t>
        </is>
      </c>
      <c r="P78" t="inlineStr">
        <is>
          <t>A101744</t>
        </is>
      </c>
      <c r="Q78" t="n">
        <v>0</v>
      </c>
      <c r="R78" s="6" t="inlineStr">
        <is>
          <t>LT027</t>
        </is>
      </c>
      <c r="S78" s="13" t="n">
        <v>0</v>
      </c>
      <c r="T78" t="inlineStr"/>
      <c r="U78" s="80" t="inlineStr"/>
      <c r="V78" t="inlineStr"/>
      <c r="W78" t="inlineStr"/>
      <c r="X78" t="inlineStr"/>
      <c r="Y78" t="inlineStr"/>
    </row>
    <row r="79">
      <c r="A79" t="inlineStr"/>
      <c r="B79" s="13" t="inlineStr">
        <is>
          <t>N</t>
        </is>
      </c>
      <c r="C79" t="inlineStr">
        <is>
          <t>Price_BOM_VL_VLS_Imp_293</t>
        </is>
      </c>
      <c r="D79" t="inlineStr"/>
      <c r="E79" s="123" t="inlineStr">
        <is>
          <t>:2095-5_VL:2095-5_VLS:</t>
        </is>
      </c>
      <c r="F79" s="123" t="inlineStr">
        <is>
          <t>:2095-5 VL:2095-5 VLS:</t>
        </is>
      </c>
      <c r="G79" s="123" t="inlineStr">
        <is>
          <t>X4</t>
        </is>
      </c>
      <c r="H79" s="123" t="inlineStr">
        <is>
          <t>ImpMatl_NiAl-Bronze_ASTM-B148_C95400</t>
        </is>
      </c>
      <c r="I79" s="6" t="inlineStr">
        <is>
          <t>Nickel Aluminum Bronze ASTM B148 UNS C95400</t>
        </is>
      </c>
      <c r="J79" s="6" t="inlineStr">
        <is>
          <t>B22</t>
        </is>
      </c>
      <c r="K79" s="6" t="inlineStr">
        <is>
          <t>Coating_Standard</t>
        </is>
      </c>
      <c r="L79" s="6" t="inlineStr">
        <is>
          <t>Stainless Steel, AISI-303</t>
        </is>
      </c>
      <c r="M79" s="6" t="inlineStr">
        <is>
          <t>Steel, Cold Drawn C1018</t>
        </is>
      </c>
      <c r="N79" s="1" t="inlineStr">
        <is>
          <t>97775293</t>
        </is>
      </c>
      <c r="O79" s="6" t="inlineStr"/>
      <c r="P79" s="6" t="inlineStr">
        <is>
          <t>A102220</t>
        </is>
      </c>
      <c r="Q79" s="6" t="n">
        <v>128</v>
      </c>
      <c r="R79" s="6" t="inlineStr">
        <is>
          <t>LT027</t>
        </is>
      </c>
      <c r="S79" s="13" t="n">
        <v>0</v>
      </c>
      <c r="T79" t="inlineStr"/>
      <c r="U79" s="80" t="inlineStr"/>
      <c r="V79" t="inlineStr"/>
      <c r="W79" t="inlineStr"/>
      <c r="X79" t="inlineStr"/>
      <c r="Y79" t="inlineStr"/>
    </row>
    <row r="80">
      <c r="A80" t="inlineStr"/>
      <c r="B80" s="13" t="inlineStr">
        <is>
          <t>N</t>
        </is>
      </c>
      <c r="C80" t="inlineStr">
        <is>
          <t>Price_BOM_VL_VLS_Imp_297</t>
        </is>
      </c>
      <c r="D80" t="inlineStr"/>
      <c r="E80" s="123" t="inlineStr">
        <is>
          <t>:2095-5_VL:2095-5_VLS:</t>
        </is>
      </c>
      <c r="F80" s="123" t="inlineStr">
        <is>
          <t>:2095-5 VL:2095-5 VLS:</t>
        </is>
      </c>
      <c r="G80" s="123" t="inlineStr">
        <is>
          <t>X4</t>
        </is>
      </c>
      <c r="H80" t="inlineStr">
        <is>
          <t>ImpMatl_Silicon_Bronze_ASTM-B584_C87600</t>
        </is>
      </c>
      <c r="I80" s="6" t="inlineStr">
        <is>
          <t>Silicon Bronze, ASTM-B584, C87600</t>
        </is>
      </c>
      <c r="J80" s="6" t="inlineStr">
        <is>
          <t>B21</t>
        </is>
      </c>
      <c r="K80" s="6" t="inlineStr">
        <is>
          <t>Coating_Scotchkote134_interior</t>
        </is>
      </c>
      <c r="L80" s="6" t="inlineStr">
        <is>
          <t>Stainless Steel, AISI-303</t>
        </is>
      </c>
      <c r="M80" s="6" t="inlineStr">
        <is>
          <t>Steel, Cold Drawn C1018</t>
        </is>
      </c>
      <c r="N80" s="1" t="inlineStr">
        <is>
          <t>RTF</t>
        </is>
      </c>
      <c r="O80" s="1" t="inlineStr"/>
      <c r="P80" t="inlineStr">
        <is>
          <t>A101740</t>
        </is>
      </c>
      <c r="Q80" t="n">
        <v>0</v>
      </c>
      <c r="R80" s="6" t="inlineStr">
        <is>
          <t>LT040</t>
        </is>
      </c>
      <c r="S80" s="13" t="n">
        <v>14</v>
      </c>
      <c r="T80" t="inlineStr"/>
      <c r="U80" s="80" t="inlineStr"/>
      <c r="V80" t="inlineStr"/>
      <c r="W80" t="inlineStr"/>
      <c r="X80" t="inlineStr"/>
      <c r="Y80" t="inlineStr"/>
    </row>
    <row r="81">
      <c r="A81" t="inlineStr"/>
      <c r="B81" s="13" t="inlineStr">
        <is>
          <t>N</t>
        </is>
      </c>
      <c r="C81" t="inlineStr">
        <is>
          <t>Price_BOM_VL_VLS_Imp_298</t>
        </is>
      </c>
      <c r="D81" t="inlineStr"/>
      <c r="E81" s="123" t="inlineStr">
        <is>
          <t>:2095-5_VL:2095-5_VLS:</t>
        </is>
      </c>
      <c r="F81" s="123" t="inlineStr">
        <is>
          <t>:2095-5 VL:2095-5 VLS:</t>
        </is>
      </c>
      <c r="G81" s="123" t="inlineStr">
        <is>
          <t>X4</t>
        </is>
      </c>
      <c r="H81" s="123" t="inlineStr">
        <is>
          <t>ImpMatl_NiAl-Bronze_ASTM-B148_C95400</t>
        </is>
      </c>
      <c r="I81" s="6" t="inlineStr">
        <is>
          <t>Nickel Aluminum Bronze ASTM B148 UNS C95400</t>
        </is>
      </c>
      <c r="J81" s="6" t="inlineStr">
        <is>
          <t>B22</t>
        </is>
      </c>
      <c r="K81" s="6" t="inlineStr">
        <is>
          <t>Coating_Scotchkote134_interior</t>
        </is>
      </c>
      <c r="L81" s="6" t="inlineStr">
        <is>
          <t>Stainless Steel, AISI-303</t>
        </is>
      </c>
      <c r="M81" s="6" t="inlineStr">
        <is>
          <t>Steel, Cold Drawn C1018</t>
        </is>
      </c>
      <c r="N81" s="1" t="inlineStr">
        <is>
          <t>RTF</t>
        </is>
      </c>
      <c r="O81" s="6" t="inlineStr"/>
      <c r="P81" s="6" t="inlineStr">
        <is>
          <t>A102220</t>
        </is>
      </c>
      <c r="Q81" s="6" t="n">
        <v>128</v>
      </c>
      <c r="R81" s="6" t="inlineStr">
        <is>
          <t>LT250</t>
        </is>
      </c>
      <c r="S81" s="13" t="n">
        <v>8</v>
      </c>
      <c r="T81" t="inlineStr"/>
      <c r="U81" s="80" t="inlineStr"/>
      <c r="V81" t="inlineStr"/>
      <c r="W81" t="inlineStr"/>
      <c r="X81" t="inlineStr"/>
      <c r="Y81" t="inlineStr"/>
    </row>
    <row r="82">
      <c r="A82" t="inlineStr"/>
      <c r="B82" s="13" t="inlineStr">
        <is>
          <t>N</t>
        </is>
      </c>
      <c r="C82" t="inlineStr">
        <is>
          <t>Price_BOM_VL_VLS_Imp_299</t>
        </is>
      </c>
      <c r="D82" t="inlineStr"/>
      <c r="E82" s="123" t="inlineStr">
        <is>
          <t>:2095-5_VL:2095-5_VLS:</t>
        </is>
      </c>
      <c r="F82" s="123" t="inlineStr">
        <is>
          <t>:2095-5 VL:2095-5 VLS:</t>
        </is>
      </c>
      <c r="G82" s="123" t="inlineStr">
        <is>
          <t>X4</t>
        </is>
      </c>
      <c r="H82" t="inlineStr">
        <is>
          <t>ImpMatl_Silicon_Bronze_ASTM-B584_C87600</t>
        </is>
      </c>
      <c r="I82" s="6" t="inlineStr">
        <is>
          <t>Silicon Bronze, ASTM-B584, C87600</t>
        </is>
      </c>
      <c r="J82" s="6" t="inlineStr">
        <is>
          <t>B21</t>
        </is>
      </c>
      <c r="K82" s="6" t="inlineStr">
        <is>
          <t>Coating_Scotchkote134_interior_exterior</t>
        </is>
      </c>
      <c r="L82" s="6" t="inlineStr">
        <is>
          <t>Stainless Steel, AISI-303</t>
        </is>
      </c>
      <c r="M82" s="6" t="inlineStr">
        <is>
          <t>Steel, Cold Drawn C1018</t>
        </is>
      </c>
      <c r="N82" s="1" t="inlineStr">
        <is>
          <t>RTF</t>
        </is>
      </c>
      <c r="O82" s="1" t="inlineStr"/>
      <c r="P82" t="inlineStr">
        <is>
          <t>A101740</t>
        </is>
      </c>
      <c r="Q82" t="n">
        <v>0</v>
      </c>
      <c r="R82" s="6" t="inlineStr">
        <is>
          <t>LT040</t>
        </is>
      </c>
      <c r="S82" s="13" t="n">
        <v>14</v>
      </c>
      <c r="T82" t="inlineStr"/>
      <c r="U82" s="80" t="inlineStr"/>
      <c r="V82" t="inlineStr"/>
      <c r="W82" t="inlineStr"/>
      <c r="X82" t="inlineStr"/>
      <c r="Y82" t="inlineStr"/>
    </row>
    <row r="83">
      <c r="A83" t="inlineStr"/>
      <c r="B83" s="13" t="inlineStr">
        <is>
          <t>N</t>
        </is>
      </c>
      <c r="C83" t="inlineStr">
        <is>
          <t>Price_BOM_VL_VLS_Imp_303</t>
        </is>
      </c>
      <c r="D83" t="inlineStr"/>
      <c r="E83" s="123" t="inlineStr">
        <is>
          <t>:2095-5_VL:2095-5_VLS:</t>
        </is>
      </c>
      <c r="F83" s="123" t="inlineStr">
        <is>
          <t>:2095-5 VL:2095-5 VLS:</t>
        </is>
      </c>
      <c r="G83" s="123" t="inlineStr">
        <is>
          <t>X4</t>
        </is>
      </c>
      <c r="H83" s="123" t="inlineStr">
        <is>
          <t>ImpMatl_NiAl-Bronze_ASTM-B148_C95400</t>
        </is>
      </c>
      <c r="I83" s="6" t="inlineStr">
        <is>
          <t>Nickel Aluminum Bronze ASTM B148 UNS C95400</t>
        </is>
      </c>
      <c r="J83" s="6" t="inlineStr">
        <is>
          <t>B22</t>
        </is>
      </c>
      <c r="K83" s="6" t="inlineStr">
        <is>
          <t>Coating_Scotchkote134_interior_exterior</t>
        </is>
      </c>
      <c r="L83" s="6" t="inlineStr">
        <is>
          <t>Stainless Steel, AISI-303</t>
        </is>
      </c>
      <c r="M83" s="6" t="inlineStr">
        <is>
          <t>Steel, Cold Drawn C1018</t>
        </is>
      </c>
      <c r="N83" s="1" t="inlineStr">
        <is>
          <t>RTF</t>
        </is>
      </c>
      <c r="O83" s="6" t="inlineStr"/>
      <c r="P83" s="6" t="inlineStr">
        <is>
          <t>A102220</t>
        </is>
      </c>
      <c r="Q83" s="6" t="n">
        <v>128</v>
      </c>
      <c r="R83" s="6" t="inlineStr">
        <is>
          <t>LT250</t>
        </is>
      </c>
      <c r="S83" s="13" t="n">
        <v>8</v>
      </c>
      <c r="T83" t="inlineStr"/>
      <c r="U83" s="80" t="inlineStr"/>
      <c r="V83" t="inlineStr"/>
      <c r="W83" t="inlineStr"/>
      <c r="X83" t="inlineStr"/>
      <c r="Y83" t="inlineStr"/>
    </row>
    <row r="84">
      <c r="A84" t="inlineStr"/>
      <c r="B84" s="13" t="inlineStr">
        <is>
          <t>N</t>
        </is>
      </c>
      <c r="C84" t="inlineStr">
        <is>
          <t>Price_BOM_VL_VLS_Imp_304</t>
        </is>
      </c>
      <c r="D84" t="inlineStr"/>
      <c r="E84" s="123" t="inlineStr">
        <is>
          <t>:2095-5_VL:2095-5_VLS:</t>
        </is>
      </c>
      <c r="F84" s="123" t="inlineStr">
        <is>
          <t>:2095-5 VL:2095-5 VLS:</t>
        </is>
      </c>
      <c r="G84" s="123" t="inlineStr">
        <is>
          <t>X4</t>
        </is>
      </c>
      <c r="H84" t="inlineStr">
        <is>
          <t>ImpMatl_Silicon_Bronze_ASTM-B584_C87600</t>
        </is>
      </c>
      <c r="I84" s="6" t="inlineStr">
        <is>
          <t>Silicon Bronze, ASTM-B584, C87600</t>
        </is>
      </c>
      <c r="J84" s="6" t="inlineStr">
        <is>
          <t>B21</t>
        </is>
      </c>
      <c r="K84" s="6" t="inlineStr">
        <is>
          <t>Coating_Scotchkote134_interior_exterior_IncludeImpeller</t>
        </is>
      </c>
      <c r="L84" s="6" t="inlineStr">
        <is>
          <t>Stainless Steel, AISI-303</t>
        </is>
      </c>
      <c r="M84" s="6" t="inlineStr">
        <is>
          <t>Steel, Cold Drawn C1018</t>
        </is>
      </c>
      <c r="N84" s="1" t="inlineStr">
        <is>
          <t>RTF</t>
        </is>
      </c>
      <c r="O84" s="1" t="inlineStr"/>
      <c r="P84" t="inlineStr">
        <is>
          <t>A101740</t>
        </is>
      </c>
      <c r="Q84" t="n">
        <v>0</v>
      </c>
      <c r="R84" s="6" t="inlineStr">
        <is>
          <t>LT040</t>
        </is>
      </c>
      <c r="S84" s="13" t="n">
        <v>14</v>
      </c>
      <c r="T84" t="inlineStr"/>
      <c r="U84" s="80" t="inlineStr"/>
      <c r="V84" t="inlineStr"/>
      <c r="W84" t="inlineStr"/>
      <c r="X84" t="inlineStr"/>
      <c r="Y84" t="inlineStr"/>
    </row>
    <row r="85">
      <c r="A85" t="inlineStr"/>
      <c r="B85" s="13" t="inlineStr">
        <is>
          <t>N</t>
        </is>
      </c>
      <c r="C85" t="inlineStr">
        <is>
          <t>Price_BOM_VL_VLS_Imp_305</t>
        </is>
      </c>
      <c r="D85" t="inlineStr"/>
      <c r="E85" s="123" t="inlineStr">
        <is>
          <t>:2095-5_VL:2095-5_VLS:</t>
        </is>
      </c>
      <c r="F85" s="123" t="inlineStr">
        <is>
          <t>:2095-5 VL:2095-5 VLS:</t>
        </is>
      </c>
      <c r="G85" s="123" t="inlineStr">
        <is>
          <t>X4</t>
        </is>
      </c>
      <c r="H85" s="123" t="inlineStr">
        <is>
          <t>ImpMatl_NiAl-Bronze_ASTM-B148_C95400</t>
        </is>
      </c>
      <c r="I85" s="6" t="inlineStr">
        <is>
          <t>Nickel Aluminum Bronze ASTM B148 UNS C95400</t>
        </is>
      </c>
      <c r="J85" s="6" t="inlineStr">
        <is>
          <t>B22</t>
        </is>
      </c>
      <c r="K85" s="6" t="inlineStr">
        <is>
          <t>Coating_Scotchkote134_interior_exterior_IncludeImpeller</t>
        </is>
      </c>
      <c r="L85" s="6" t="inlineStr">
        <is>
          <t>Stainless Steel, AISI-303</t>
        </is>
      </c>
      <c r="M85" s="6" t="inlineStr">
        <is>
          <t>Steel, Cold Drawn C1018</t>
        </is>
      </c>
      <c r="N85" s="1" t="inlineStr">
        <is>
          <t>RTF</t>
        </is>
      </c>
      <c r="O85" s="6" t="inlineStr"/>
      <c r="P85" s="6" t="inlineStr">
        <is>
          <t>A102220</t>
        </is>
      </c>
      <c r="Q85" s="6" t="n">
        <v>128</v>
      </c>
      <c r="R85" s="6" t="inlineStr">
        <is>
          <t>LT250</t>
        </is>
      </c>
      <c r="S85" s="13" t="n">
        <v>8</v>
      </c>
      <c r="T85" t="inlineStr"/>
      <c r="U85" s="80" t="inlineStr"/>
      <c r="V85" t="inlineStr"/>
      <c r="W85" t="inlineStr"/>
      <c r="X85" t="inlineStr"/>
      <c r="Y85" t="inlineStr"/>
    </row>
    <row r="86">
      <c r="A86" t="inlineStr"/>
      <c r="B86" s="13" t="inlineStr">
        <is>
          <t>N</t>
        </is>
      </c>
      <c r="C86" t="inlineStr">
        <is>
          <t>Price_BOM_VL_VLS_Imp_306</t>
        </is>
      </c>
      <c r="D86" t="inlineStr"/>
      <c r="E86" s="123" t="inlineStr">
        <is>
          <t>:2095-5_VL:2095-5_VLS:</t>
        </is>
      </c>
      <c r="F86" s="123" t="inlineStr">
        <is>
          <t>:2095-5 VL:2095-5 VLS:</t>
        </is>
      </c>
      <c r="G86" s="123" t="inlineStr">
        <is>
          <t>X4</t>
        </is>
      </c>
      <c r="H86" s="123" t="inlineStr">
        <is>
          <t>ImpMatl_Silicon_Bronze_ASTM-B584_C87600</t>
        </is>
      </c>
      <c r="I86" s="6" t="inlineStr">
        <is>
          <t>Silicon Bronze, ASTM-B584, C87600</t>
        </is>
      </c>
      <c r="J86" s="6" t="inlineStr">
        <is>
          <t>B21</t>
        </is>
      </c>
      <c r="K86" s="6" t="inlineStr">
        <is>
          <t>Coating_Scotchkote134_interior_IncludeImpeller</t>
        </is>
      </c>
      <c r="L86" s="6" t="inlineStr">
        <is>
          <t>Stainless Steel, AISI-303</t>
        </is>
      </c>
      <c r="M86" s="6" t="inlineStr">
        <is>
          <t>Steel, Cold Drawn C1018</t>
        </is>
      </c>
      <c r="N86" s="96" t="inlineStr">
        <is>
          <t>RTF</t>
        </is>
      </c>
      <c r="O86" s="94" t="inlineStr"/>
      <c r="P86" t="inlineStr">
        <is>
          <t>A101740</t>
        </is>
      </c>
      <c r="Q86" t="n">
        <v>0</v>
      </c>
      <c r="R86" s="6" t="inlineStr">
        <is>
          <t>LT040</t>
        </is>
      </c>
      <c r="S86" s="13" t="n">
        <v>14</v>
      </c>
      <c r="T86" t="inlineStr"/>
      <c r="U86" s="80" t="inlineStr"/>
      <c r="V86" t="inlineStr"/>
      <c r="W86" t="inlineStr"/>
      <c r="X86" t="inlineStr"/>
      <c r="Y86" t="inlineStr"/>
    </row>
    <row r="87">
      <c r="A87" t="inlineStr"/>
      <c r="B87" s="13" t="inlineStr">
        <is>
          <t>N</t>
        </is>
      </c>
      <c r="C87" t="inlineStr">
        <is>
          <t>Price_BOM_VL_VLS_Imp_307</t>
        </is>
      </c>
      <c r="D87" t="inlineStr"/>
      <c r="E87" s="123" t="inlineStr">
        <is>
          <t>:2095-5_VL:2095-5_VLS:</t>
        </is>
      </c>
      <c r="F87" s="123" t="inlineStr">
        <is>
          <t>:2095-5 VL:2095-5 VLS:</t>
        </is>
      </c>
      <c r="G87" s="123" t="inlineStr">
        <is>
          <t>X4</t>
        </is>
      </c>
      <c r="H87" t="inlineStr">
        <is>
          <t>ImpMatl_NiAl-Bronze_ASTM-B148_C95400</t>
        </is>
      </c>
      <c r="I87" s="6" t="inlineStr">
        <is>
          <t>Nickel Aluminum Bronze ASTM B148 UNS C95400</t>
        </is>
      </c>
      <c r="J87" s="6" t="inlineStr">
        <is>
          <t>B22</t>
        </is>
      </c>
      <c r="K87" s="6" t="inlineStr">
        <is>
          <t>Coating_Scotchkote134_interior_IncludeImpeller</t>
        </is>
      </c>
      <c r="L87" s="6" t="inlineStr">
        <is>
          <t>Stainless Steel, AISI-303</t>
        </is>
      </c>
      <c r="M87" s="6" t="inlineStr">
        <is>
          <t>Steel, Cold Drawn C1018</t>
        </is>
      </c>
      <c r="N87" t="inlineStr">
        <is>
          <t>RTF</t>
        </is>
      </c>
      <c r="O87" s="1" t="inlineStr"/>
      <c r="P87" t="inlineStr">
        <is>
          <t>A102220</t>
        </is>
      </c>
      <c r="Q87" t="n">
        <v>128</v>
      </c>
      <c r="R87" s="6" t="inlineStr">
        <is>
          <t>LT250</t>
        </is>
      </c>
      <c r="S87" s="13" t="n">
        <v>8</v>
      </c>
      <c r="T87" t="inlineStr"/>
      <c r="U87" s="80" t="inlineStr"/>
      <c r="V87" t="inlineStr"/>
      <c r="W87" t="inlineStr"/>
      <c r="X87" t="inlineStr"/>
      <c r="Y87" t="inlineStr"/>
    </row>
    <row r="88">
      <c r="A88" t="inlineStr"/>
      <c r="B88" s="13" t="inlineStr">
        <is>
          <t>N</t>
        </is>
      </c>
      <c r="C88" t="inlineStr">
        <is>
          <t>Price_BOM_VL_VLS_Imp_308</t>
        </is>
      </c>
      <c r="D88" t="inlineStr"/>
      <c r="E88" s="123" t="inlineStr">
        <is>
          <t>:2095-5_VL:2095-5_VLS:</t>
        </is>
      </c>
      <c r="F88" s="123" t="inlineStr">
        <is>
          <t>:2095-5 VL:2095-5 VLS:</t>
        </is>
      </c>
      <c r="G88" s="123" t="inlineStr">
        <is>
          <t>X4</t>
        </is>
      </c>
      <c r="H88" s="123" t="inlineStr">
        <is>
          <t>ImpMatl_Silicon_Bronze_ASTM-B584_C87600</t>
        </is>
      </c>
      <c r="I88" s="6" t="inlineStr">
        <is>
          <t>Silicon Bronze, ASTM-B584, C87600</t>
        </is>
      </c>
      <c r="J88" s="6" t="inlineStr">
        <is>
          <t>B21</t>
        </is>
      </c>
      <c r="K88" s="6" t="inlineStr">
        <is>
          <t>Coating_Special</t>
        </is>
      </c>
      <c r="L88" s="6" t="inlineStr">
        <is>
          <t>Stainless Steel, AISI-303</t>
        </is>
      </c>
      <c r="M88" s="6" t="inlineStr">
        <is>
          <t>Steel, Cold Drawn C1018</t>
        </is>
      </c>
      <c r="N88" s="1" t="inlineStr">
        <is>
          <t>RTF</t>
        </is>
      </c>
      <c r="O88" s="6" t="inlineStr"/>
      <c r="P88" s="6" t="inlineStr">
        <is>
          <t>A101740</t>
        </is>
      </c>
      <c r="Q88" s="6" t="n">
        <v>0</v>
      </c>
      <c r="R88" s="6" t="inlineStr">
        <is>
          <t>LT040</t>
        </is>
      </c>
      <c r="S88" s="13" t="n">
        <v>14</v>
      </c>
      <c r="T88" t="inlineStr"/>
      <c r="U88" s="80" t="inlineStr"/>
      <c r="V88" t="inlineStr"/>
      <c r="W88" t="inlineStr"/>
      <c r="X88" t="inlineStr"/>
      <c r="Y88" t="inlineStr"/>
    </row>
    <row r="89">
      <c r="A89" t="inlineStr"/>
      <c r="B89" s="13" t="inlineStr">
        <is>
          <t>N</t>
        </is>
      </c>
      <c r="C89" t="inlineStr">
        <is>
          <t>Price_BOM_VL_VLS_Imp_309</t>
        </is>
      </c>
      <c r="D89" t="inlineStr"/>
      <c r="E89" s="123" t="inlineStr">
        <is>
          <t>:2095-5_VL:2095-5_VLS:</t>
        </is>
      </c>
      <c r="F89" s="123" t="inlineStr">
        <is>
          <t>:2095-5 VL:2095-5 VLS:</t>
        </is>
      </c>
      <c r="G89" s="123" t="inlineStr">
        <is>
          <t>X4</t>
        </is>
      </c>
      <c r="H89" t="inlineStr">
        <is>
          <t>ImpMatl_NiAl-Bronze_ASTM-B148_C95400</t>
        </is>
      </c>
      <c r="I89" s="6" t="inlineStr">
        <is>
          <t>Nickel Aluminum Bronze ASTM B148 UNS C95400</t>
        </is>
      </c>
      <c r="J89" s="6" t="inlineStr">
        <is>
          <t>B22</t>
        </is>
      </c>
      <c r="K89" s="6" t="inlineStr">
        <is>
          <t>Coating_Special</t>
        </is>
      </c>
      <c r="L89" s="6" t="inlineStr">
        <is>
          <t>Stainless Steel, AISI-303</t>
        </is>
      </c>
      <c r="M89" s="6" t="inlineStr">
        <is>
          <t>Steel, Cold Drawn C1018</t>
        </is>
      </c>
      <c r="N89" s="1" t="inlineStr">
        <is>
          <t>RTF</t>
        </is>
      </c>
      <c r="O89" s="1" t="inlineStr"/>
      <c r="P89" t="inlineStr">
        <is>
          <t>A102220</t>
        </is>
      </c>
      <c r="Q89" t="n">
        <v>128</v>
      </c>
      <c r="R89" s="6" t="inlineStr">
        <is>
          <t>LT250</t>
        </is>
      </c>
      <c r="S89" s="13" t="n">
        <v>8</v>
      </c>
      <c r="T89" t="inlineStr"/>
      <c r="U89" s="80" t="inlineStr"/>
      <c r="V89" t="inlineStr"/>
      <c r="W89" t="inlineStr"/>
      <c r="X89" t="inlineStr"/>
      <c r="Y89" t="inlineStr"/>
    </row>
    <row r="90">
      <c r="A90" t="inlineStr"/>
      <c r="B90" s="13" t="inlineStr">
        <is>
          <t>N</t>
        </is>
      </c>
      <c r="C90" t="inlineStr">
        <is>
          <t>Price_BOM_VL_VLS_Imp_310</t>
        </is>
      </c>
      <c r="D90" t="inlineStr"/>
      <c r="E90" s="123" t="inlineStr">
        <is>
          <t>:2095-5_VL:2095-5_VLS:</t>
        </is>
      </c>
      <c r="F90" s="123" t="inlineStr">
        <is>
          <t>:2095-5 VL:2095-5 VLS:</t>
        </is>
      </c>
      <c r="G90" s="123" t="inlineStr">
        <is>
          <t>X4</t>
        </is>
      </c>
      <c r="H90" s="123" t="inlineStr">
        <is>
          <t>ImpMatl_Silicon_Bronze_ASTM-B584_C87600</t>
        </is>
      </c>
      <c r="I90" s="6" t="inlineStr">
        <is>
          <t>Silicon Bronze, ASTM-B584, C87600</t>
        </is>
      </c>
      <c r="J90" s="6" t="inlineStr">
        <is>
          <t>B21</t>
        </is>
      </c>
      <c r="K90" s="6" t="inlineStr">
        <is>
          <t>Coating_Epoxy</t>
        </is>
      </c>
      <c r="L90" s="6" t="inlineStr">
        <is>
          <t>Stainless Steel, AISI-303</t>
        </is>
      </c>
      <c r="M90" s="6" t="inlineStr">
        <is>
          <t>Steel, Cold Drawn C1018</t>
        </is>
      </c>
      <c r="N90" s="1" t="inlineStr">
        <is>
          <t>RTF</t>
        </is>
      </c>
      <c r="O90" s="6" t="inlineStr"/>
      <c r="P90" s="6" t="inlineStr">
        <is>
          <t>A101740</t>
        </is>
      </c>
      <c r="Q90" s="6" t="n">
        <v>0</v>
      </c>
      <c r="R90" s="6" t="inlineStr">
        <is>
          <t>LT040</t>
        </is>
      </c>
      <c r="S90" s="13" t="n">
        <v>14</v>
      </c>
      <c r="T90" t="inlineStr"/>
      <c r="U90" s="80" t="inlineStr"/>
      <c r="V90" t="inlineStr"/>
      <c r="W90" t="inlineStr"/>
      <c r="X90" t="inlineStr"/>
      <c r="Y90" t="inlineStr"/>
    </row>
    <row r="91">
      <c r="A91" t="inlineStr"/>
      <c r="B91" s="13" t="inlineStr">
        <is>
          <t>N</t>
        </is>
      </c>
      <c r="C91" t="inlineStr">
        <is>
          <t>Price_BOM_VL_VLS_Imp_311</t>
        </is>
      </c>
      <c r="D91" t="inlineStr"/>
      <c r="E91" s="123" t="inlineStr">
        <is>
          <t>:2095-5_VL:2095-5_VLS:</t>
        </is>
      </c>
      <c r="F91" s="123" t="inlineStr">
        <is>
          <t>:2095-5 VL:2095-5 VLS:</t>
        </is>
      </c>
      <c r="G91" s="123" t="inlineStr">
        <is>
          <t>X4</t>
        </is>
      </c>
      <c r="H91" t="inlineStr">
        <is>
          <t>ImpMatl_NiAl-Bronze_ASTM-B148_C95400</t>
        </is>
      </c>
      <c r="I91" s="6" t="inlineStr">
        <is>
          <t>Nickel Aluminum Bronze ASTM B148 UNS C95400</t>
        </is>
      </c>
      <c r="J91" s="6" t="inlineStr">
        <is>
          <t>B22</t>
        </is>
      </c>
      <c r="K91" s="6" t="inlineStr">
        <is>
          <t>Coating_Epoxy</t>
        </is>
      </c>
      <c r="L91" s="6" t="inlineStr">
        <is>
          <t>Stainless Steel, AISI-303</t>
        </is>
      </c>
      <c r="M91" s="6" t="inlineStr">
        <is>
          <t>Steel, Cold Drawn C1018</t>
        </is>
      </c>
      <c r="N91" s="1" t="inlineStr">
        <is>
          <t>RTF</t>
        </is>
      </c>
      <c r="O91" s="1" t="inlineStr"/>
      <c r="P91" t="inlineStr">
        <is>
          <t>A102220</t>
        </is>
      </c>
      <c r="Q91" t="n">
        <v>128</v>
      </c>
      <c r="R91" s="6" t="inlineStr">
        <is>
          <t>LT250</t>
        </is>
      </c>
      <c r="S91" s="13" t="n">
        <v>8</v>
      </c>
      <c r="T91" t="inlineStr"/>
      <c r="U91" s="80" t="inlineStr"/>
      <c r="V91" t="inlineStr"/>
      <c r="W91" t="inlineStr"/>
      <c r="X91" t="inlineStr"/>
      <c r="Y91" t="inlineStr"/>
    </row>
    <row r="92">
      <c r="A92" t="inlineStr"/>
      <c r="B92" s="13" t="inlineStr">
        <is>
          <t>Y</t>
        </is>
      </c>
      <c r="C92" t="inlineStr">
        <is>
          <t>Price_BOM_VL_VLS_Imp_312</t>
        </is>
      </c>
      <c r="D92" t="inlineStr">
        <is>
          <t>Price_BOM_VL_VLS_Imp_312</t>
        </is>
      </c>
      <c r="E92" s="123" t="inlineStr">
        <is>
          <t>:2095-9_VL:2095-9_VLS:</t>
        </is>
      </c>
      <c r="F92" s="123" t="inlineStr">
        <is>
          <t>:2095-9 VL:2095-9 VLS:</t>
        </is>
      </c>
      <c r="G92" s="123" t="inlineStr">
        <is>
          <t>X3</t>
        </is>
      </c>
      <c r="H92" s="123" t="inlineStr">
        <is>
          <t>ImpMatl_Silicon_Bronze_ASTM-B584_C87600</t>
        </is>
      </c>
      <c r="I92" s="6" t="inlineStr">
        <is>
          <t>Silicon Bronze, ASTM-B584, C87600</t>
        </is>
      </c>
      <c r="J92" s="6" t="inlineStr">
        <is>
          <t>B21</t>
        </is>
      </c>
      <c r="K92" s="6" t="inlineStr">
        <is>
          <t>Coating_Standard</t>
        </is>
      </c>
      <c r="L92" s="6" t="inlineStr">
        <is>
          <t>Stainless Steel, AISI-303</t>
        </is>
      </c>
      <c r="M92" s="6" t="inlineStr">
        <is>
          <t>Steel, Cold Drawn C1018</t>
        </is>
      </c>
      <c r="N92" s="1" t="inlineStr">
        <is>
          <t>96699320</t>
        </is>
      </c>
      <c r="O92" s="6" t="inlineStr">
        <is>
          <t>IMP,L,15959,X3,B21</t>
        </is>
      </c>
      <c r="P92" s="6" t="inlineStr">
        <is>
          <t>A101746</t>
        </is>
      </c>
      <c r="Q92" s="6" t="n">
        <v>0</v>
      </c>
      <c r="R92" s="6" t="inlineStr">
        <is>
          <t>LT027</t>
        </is>
      </c>
      <c r="S92" s="13" t="n">
        <v>0</v>
      </c>
      <c r="T92" t="inlineStr"/>
      <c r="U92" s="80" t="inlineStr"/>
      <c r="V92" t="inlineStr"/>
      <c r="W92" t="inlineStr"/>
      <c r="X92" t="inlineStr"/>
      <c r="Y92" t="inlineStr"/>
    </row>
    <row r="93">
      <c r="A93" t="inlineStr"/>
      <c r="B93" s="13" t="inlineStr">
        <is>
          <t>N</t>
        </is>
      </c>
      <c r="C93" t="inlineStr">
        <is>
          <t>Price_BOM_VL_VLS_Imp_313</t>
        </is>
      </c>
      <c r="D93" t="inlineStr"/>
      <c r="E93" s="123" t="inlineStr">
        <is>
          <t>:2095-9_VL:2095-9_VLS:</t>
        </is>
      </c>
      <c r="F93" s="123" t="inlineStr">
        <is>
          <t>:2095-9 VL:2095-9 VLS:</t>
        </is>
      </c>
      <c r="G93" s="123" t="inlineStr">
        <is>
          <t>X3</t>
        </is>
      </c>
      <c r="H93" t="inlineStr">
        <is>
          <t>ImpMatl_SS_AISI-304</t>
        </is>
      </c>
      <c r="I93" s="6" t="inlineStr">
        <is>
          <t>Stainless Steel, AISI-304</t>
        </is>
      </c>
      <c r="J93" s="6" t="inlineStr">
        <is>
          <t>H304</t>
        </is>
      </c>
      <c r="K93" s="6" t="inlineStr">
        <is>
          <t>Coating_Standard</t>
        </is>
      </c>
      <c r="L93" s="6" t="inlineStr">
        <is>
          <t>Stainless Steel, AISI-303</t>
        </is>
      </c>
      <c r="M93" s="6" t="inlineStr">
        <is>
          <t>Stainless Steel, AISI 316</t>
        </is>
      </c>
      <c r="N93" s="1" t="inlineStr">
        <is>
          <t>98876028</t>
        </is>
      </c>
      <c r="O93" s="1" t="inlineStr">
        <is>
          <t>IMP,L,15959,X3,H304</t>
        </is>
      </c>
      <c r="P93" t="inlineStr">
        <is>
          <t>A101750</t>
        </is>
      </c>
      <c r="Q93" t="n">
        <v>0</v>
      </c>
      <c r="R93" s="6" t="inlineStr">
        <is>
          <t>LT027</t>
        </is>
      </c>
      <c r="S93" s="13" t="n">
        <v>0</v>
      </c>
      <c r="T93" t="inlineStr"/>
      <c r="U93" s="80" t="inlineStr"/>
      <c r="V93" t="inlineStr"/>
      <c r="W93" t="inlineStr"/>
      <c r="X93" t="inlineStr"/>
      <c r="Y93" t="inlineStr"/>
    </row>
    <row r="94">
      <c r="A94" t="inlineStr"/>
      <c r="B94" s="13" t="inlineStr">
        <is>
          <t>N</t>
        </is>
      </c>
      <c r="C94" t="inlineStr">
        <is>
          <t>Price_BOM_VL_VLS_Imp_315</t>
        </is>
      </c>
      <c r="D94" t="inlineStr"/>
      <c r="E94" s="123" t="inlineStr">
        <is>
          <t>:2095-9_VL:2095-9_VLS:</t>
        </is>
      </c>
      <c r="F94" s="123" t="inlineStr">
        <is>
          <t>:2095-9 VL:2095-9 VLS:</t>
        </is>
      </c>
      <c r="G94" s="123" t="inlineStr">
        <is>
          <t>X3</t>
        </is>
      </c>
      <c r="H94" s="123" t="inlineStr">
        <is>
          <t>ImpMatl_NiAl-Bronze_ASTM-B148_C95400</t>
        </is>
      </c>
      <c r="I94" s="6" t="inlineStr">
        <is>
          <t>Nickel Aluminum Bronze ASTM B148 UNS C95400</t>
        </is>
      </c>
      <c r="J94" s="6" t="inlineStr">
        <is>
          <t>B22</t>
        </is>
      </c>
      <c r="K94" s="6" t="inlineStr">
        <is>
          <t>Coating_Standard</t>
        </is>
      </c>
      <c r="L94" s="6" t="inlineStr">
        <is>
          <t>Stainless Steel, AISI-303</t>
        </is>
      </c>
      <c r="M94" s="6" t="inlineStr">
        <is>
          <t>Steel, Cold Drawn C1018</t>
        </is>
      </c>
      <c r="N94" s="1" t="inlineStr">
        <is>
          <t>97777979</t>
        </is>
      </c>
      <c r="O94" s="6" t="inlineStr"/>
      <c r="P94" s="6" t="inlineStr">
        <is>
          <t>A102221</t>
        </is>
      </c>
      <c r="Q94" s="6" t="n">
        <v>128</v>
      </c>
      <c r="R94" s="6" t="inlineStr">
        <is>
          <t>LT027</t>
        </is>
      </c>
      <c r="S94" s="13" t="n">
        <v>0</v>
      </c>
      <c r="T94" t="inlineStr"/>
      <c r="U94" s="80" t="inlineStr"/>
      <c r="V94" t="inlineStr"/>
      <c r="W94" t="inlineStr"/>
      <c r="X94" t="inlineStr"/>
      <c r="Y94" t="inlineStr"/>
    </row>
    <row r="95">
      <c r="A95" t="inlineStr"/>
      <c r="B95" s="13" t="inlineStr">
        <is>
          <t>N</t>
        </is>
      </c>
      <c r="C95" t="inlineStr">
        <is>
          <t>Price_BOM_VL_VLS_Imp_316</t>
        </is>
      </c>
      <c r="D95" t="inlineStr"/>
      <c r="E95" s="123" t="inlineStr">
        <is>
          <t>:2095-9_VL:2095-9_VLS:</t>
        </is>
      </c>
      <c r="F95" s="123" t="inlineStr">
        <is>
          <t>:2095-9 VL:2095-9 VLS:</t>
        </is>
      </c>
      <c r="G95" s="123" t="inlineStr">
        <is>
          <t>X3</t>
        </is>
      </c>
      <c r="H95" t="inlineStr">
        <is>
          <t>ImpMatl_Silicon_Bronze_ASTM-B584_C87600</t>
        </is>
      </c>
      <c r="I95" s="6" t="inlineStr">
        <is>
          <t>Silicon Bronze, ASTM-B584, C87600</t>
        </is>
      </c>
      <c r="J95" s="6" t="inlineStr">
        <is>
          <t>B21</t>
        </is>
      </c>
      <c r="K95" s="6" t="inlineStr">
        <is>
          <t>Coating_Scotchkote134_interior</t>
        </is>
      </c>
      <c r="L95" s="6" t="inlineStr">
        <is>
          <t>Stainless Steel, AISI-303</t>
        </is>
      </c>
      <c r="M95" s="6" t="inlineStr">
        <is>
          <t>Steel, Cold Drawn C1018</t>
        </is>
      </c>
      <c r="N95" s="1" t="inlineStr">
        <is>
          <t>RTF</t>
        </is>
      </c>
      <c r="O95" s="1" t="inlineStr"/>
      <c r="P95" t="inlineStr">
        <is>
          <t>A101746</t>
        </is>
      </c>
      <c r="Q95" t="n">
        <v>0</v>
      </c>
      <c r="R95" s="6" t="inlineStr">
        <is>
          <t>LT040</t>
        </is>
      </c>
      <c r="S95" s="13" t="n">
        <v>14</v>
      </c>
      <c r="T95" t="inlineStr"/>
      <c r="U95" s="80" t="inlineStr"/>
      <c r="V95" t="inlineStr"/>
      <c r="W95" t="inlineStr"/>
      <c r="X95" t="inlineStr"/>
      <c r="Y95" t="inlineStr"/>
    </row>
    <row r="96">
      <c r="A96" t="inlineStr"/>
      <c r="B96" s="13" t="inlineStr">
        <is>
          <t>N</t>
        </is>
      </c>
      <c r="C96" t="inlineStr">
        <is>
          <t>Price_BOM_VL_VLS_Imp_317</t>
        </is>
      </c>
      <c r="D96" t="inlineStr"/>
      <c r="E96" s="123" t="inlineStr">
        <is>
          <t>:2095-9_VL:2095-9_VLS:</t>
        </is>
      </c>
      <c r="F96" s="123" t="inlineStr">
        <is>
          <t>:2095-9 VL:2095-9 VLS:</t>
        </is>
      </c>
      <c r="G96" s="123" t="inlineStr">
        <is>
          <t>X3</t>
        </is>
      </c>
      <c r="H96" s="123" t="inlineStr">
        <is>
          <t>ImpMatl_NiAl-Bronze_ASTM-B148_C95400</t>
        </is>
      </c>
      <c r="I96" s="6" t="inlineStr">
        <is>
          <t>Nickel Aluminum Bronze ASTM B148 UNS C95400</t>
        </is>
      </c>
      <c r="J96" s="6" t="inlineStr">
        <is>
          <t>B22</t>
        </is>
      </c>
      <c r="K96" s="6" t="inlineStr">
        <is>
          <t>Coating_Scotchkote134_interior</t>
        </is>
      </c>
      <c r="L96" s="6" t="inlineStr">
        <is>
          <t>Stainless Steel, AISI-303</t>
        </is>
      </c>
      <c r="M96" s="6" t="inlineStr">
        <is>
          <t>Steel, Cold Drawn C1018</t>
        </is>
      </c>
      <c r="N96" s="1" t="inlineStr">
        <is>
          <t>97777979</t>
        </is>
      </c>
      <c r="O96" s="6" t="inlineStr"/>
      <c r="P96" s="6" t="inlineStr">
        <is>
          <t>A102221</t>
        </is>
      </c>
      <c r="Q96" s="6" t="n">
        <v>128</v>
      </c>
      <c r="R96" s="6" t="inlineStr">
        <is>
          <t>LT250</t>
        </is>
      </c>
      <c r="S96" s="13" t="n">
        <v>8</v>
      </c>
      <c r="T96" t="inlineStr"/>
      <c r="U96" s="80" t="inlineStr"/>
      <c r="V96" t="inlineStr"/>
      <c r="W96" t="inlineStr"/>
      <c r="X96" t="inlineStr"/>
      <c r="Y96" t="inlineStr"/>
    </row>
    <row r="97">
      <c r="A97" t="inlineStr"/>
      <c r="B97" s="13" t="inlineStr">
        <is>
          <t>N</t>
        </is>
      </c>
      <c r="C97" t="inlineStr">
        <is>
          <t>Price_BOM_VL_VLS_Imp_318</t>
        </is>
      </c>
      <c r="D97" t="inlineStr"/>
      <c r="E97" s="123" t="inlineStr">
        <is>
          <t>:2095-9_VL:2095-9_VLS:</t>
        </is>
      </c>
      <c r="F97" s="123" t="inlineStr">
        <is>
          <t>:2095-9 VL:2095-9 VLS:</t>
        </is>
      </c>
      <c r="G97" s="123" t="inlineStr">
        <is>
          <t>X3</t>
        </is>
      </c>
      <c r="H97" t="inlineStr">
        <is>
          <t>ImpMatl_Silicon_Bronze_ASTM-B584_C87600</t>
        </is>
      </c>
      <c r="I97" s="6" t="inlineStr">
        <is>
          <t>Silicon Bronze, ASTM-B584, C87600</t>
        </is>
      </c>
      <c r="J97" s="6" t="inlineStr">
        <is>
          <t>B21</t>
        </is>
      </c>
      <c r="K97" s="6" t="inlineStr">
        <is>
          <t>Coating_Scotchkote134_interior_exterior</t>
        </is>
      </c>
      <c r="L97" s="6" t="inlineStr">
        <is>
          <t>Stainless Steel, AISI-303</t>
        </is>
      </c>
      <c r="M97" s="6" t="inlineStr">
        <is>
          <t>Steel, Cold Drawn C1018</t>
        </is>
      </c>
      <c r="N97" s="1" t="inlineStr">
        <is>
          <t>RTF</t>
        </is>
      </c>
      <c r="O97" s="1" t="inlineStr"/>
      <c r="P97" t="inlineStr">
        <is>
          <t>A101746</t>
        </is>
      </c>
      <c r="Q97" t="n">
        <v>0</v>
      </c>
      <c r="R97" s="6" t="inlineStr">
        <is>
          <t>LT040</t>
        </is>
      </c>
      <c r="S97" s="13" t="n">
        <v>14</v>
      </c>
      <c r="T97" t="inlineStr"/>
      <c r="U97" s="80" t="inlineStr"/>
      <c r="V97" t="inlineStr"/>
      <c r="W97" t="inlineStr"/>
      <c r="X97" t="inlineStr"/>
      <c r="Y97" t="inlineStr"/>
    </row>
    <row r="98">
      <c r="A98" t="inlineStr"/>
      <c r="B98" s="13" t="inlineStr">
        <is>
          <t>N</t>
        </is>
      </c>
      <c r="C98" t="inlineStr">
        <is>
          <t>Price_BOM_VL_VLS_Imp_319</t>
        </is>
      </c>
      <c r="D98" t="inlineStr"/>
      <c r="E98" s="123" t="inlineStr">
        <is>
          <t>:2095-9_VL:2095-9_VLS:</t>
        </is>
      </c>
      <c r="F98" s="123" t="inlineStr">
        <is>
          <t>:2095-9 VL:2095-9 VLS:</t>
        </is>
      </c>
      <c r="G98" s="123" t="inlineStr">
        <is>
          <t>X3</t>
        </is>
      </c>
      <c r="H98" s="123" t="inlineStr">
        <is>
          <t>ImpMatl_NiAl-Bronze_ASTM-B148_C95400</t>
        </is>
      </c>
      <c r="I98" s="6" t="inlineStr">
        <is>
          <t>Nickel Aluminum Bronze ASTM B148 UNS C95400</t>
        </is>
      </c>
      <c r="J98" s="6" t="inlineStr">
        <is>
          <t>B22</t>
        </is>
      </c>
      <c r="K98" s="6" t="inlineStr">
        <is>
          <t>Coating_Scotchkote134_interior_exterior</t>
        </is>
      </c>
      <c r="L98" s="6" t="inlineStr">
        <is>
          <t>Stainless Steel, AISI-303</t>
        </is>
      </c>
      <c r="M98" s="6" t="inlineStr">
        <is>
          <t>Steel, Cold Drawn C1018</t>
        </is>
      </c>
      <c r="N98" s="1" t="inlineStr">
        <is>
          <t>97777979</t>
        </is>
      </c>
      <c r="O98" s="6" t="inlineStr"/>
      <c r="P98" s="6" t="inlineStr">
        <is>
          <t>A102221</t>
        </is>
      </c>
      <c r="Q98" s="6" t="n">
        <v>128</v>
      </c>
      <c r="R98" s="6" t="inlineStr">
        <is>
          <t>LT250</t>
        </is>
      </c>
      <c r="S98" s="13" t="n">
        <v>8</v>
      </c>
      <c r="T98" t="inlineStr"/>
      <c r="U98" s="80" t="inlineStr"/>
      <c r="V98" t="inlineStr"/>
      <c r="W98" t="inlineStr"/>
      <c r="X98" t="inlineStr"/>
      <c r="Y98" t="inlineStr"/>
    </row>
    <row r="99">
      <c r="A99" t="inlineStr"/>
      <c r="B99" s="13" t="inlineStr">
        <is>
          <t>N</t>
        </is>
      </c>
      <c r="C99" t="inlineStr">
        <is>
          <t>Price_BOM_VL_VLS_Imp_320</t>
        </is>
      </c>
      <c r="D99" t="inlineStr"/>
      <c r="E99" s="123" t="inlineStr">
        <is>
          <t>:2095-9_VL:2095-9_VLS:</t>
        </is>
      </c>
      <c r="F99" s="123" t="inlineStr">
        <is>
          <t>:2095-9 VL:2095-9 VLS:</t>
        </is>
      </c>
      <c r="G99" s="123" t="inlineStr">
        <is>
          <t>X3</t>
        </is>
      </c>
      <c r="H99" t="inlineStr">
        <is>
          <t>ImpMatl_Silicon_Bronze_ASTM-B584_C87600</t>
        </is>
      </c>
      <c r="I99" s="6" t="inlineStr">
        <is>
          <t>Silicon Bronze, ASTM-B584, C87600</t>
        </is>
      </c>
      <c r="J99" s="6" t="inlineStr">
        <is>
          <t>B21</t>
        </is>
      </c>
      <c r="K99" s="6" t="inlineStr">
        <is>
          <t>Coating_Scotchkote134_interior_exterior_IncludeImpeller</t>
        </is>
      </c>
      <c r="L99" s="6" t="inlineStr">
        <is>
          <t>Stainless Steel, AISI-303</t>
        </is>
      </c>
      <c r="M99" s="6" t="inlineStr">
        <is>
          <t>Steel, Cold Drawn C1018</t>
        </is>
      </c>
      <c r="N99" s="1" t="inlineStr">
        <is>
          <t>RTF</t>
        </is>
      </c>
      <c r="O99" s="1" t="inlineStr"/>
      <c r="P99" t="inlineStr">
        <is>
          <t>A101746</t>
        </is>
      </c>
      <c r="Q99" t="n">
        <v>0</v>
      </c>
      <c r="R99" s="6" t="inlineStr">
        <is>
          <t>LT040</t>
        </is>
      </c>
      <c r="S99" s="13" t="n">
        <v>14</v>
      </c>
      <c r="T99" t="inlineStr"/>
      <c r="U99" s="80" t="inlineStr"/>
      <c r="V99" t="inlineStr"/>
      <c r="W99" t="inlineStr"/>
      <c r="X99" t="inlineStr"/>
      <c r="Y99" t="inlineStr"/>
    </row>
    <row r="100">
      <c r="A100" t="inlineStr"/>
      <c r="B100" s="13" t="inlineStr">
        <is>
          <t>N</t>
        </is>
      </c>
      <c r="C100" t="inlineStr">
        <is>
          <t>Price_BOM_VL_VLS_Imp_321</t>
        </is>
      </c>
      <c r="D100" t="inlineStr"/>
      <c r="E100" s="123" t="inlineStr">
        <is>
          <t>:2095-9_VL:2095-9_VLS:</t>
        </is>
      </c>
      <c r="F100" s="123" t="inlineStr">
        <is>
          <t>:2095-9 VL:2095-9 VLS:</t>
        </is>
      </c>
      <c r="G100" s="123" t="inlineStr">
        <is>
          <t>X3</t>
        </is>
      </c>
      <c r="H100" s="123" t="inlineStr">
        <is>
          <t>ImpMatl_NiAl-Bronze_ASTM-B148_C95400</t>
        </is>
      </c>
      <c r="I100" s="6" t="inlineStr">
        <is>
          <t>Nickel Aluminum Bronze ASTM B148 UNS C95400</t>
        </is>
      </c>
      <c r="J100" s="6" t="inlineStr">
        <is>
          <t>B22</t>
        </is>
      </c>
      <c r="K100" s="6" t="inlineStr">
        <is>
          <t>Coating_Scotchkote134_interior_exterior_IncludeImpeller</t>
        </is>
      </c>
      <c r="L100" s="6" t="inlineStr">
        <is>
          <t>Stainless Steel, AISI-303</t>
        </is>
      </c>
      <c r="M100" s="6" t="inlineStr">
        <is>
          <t>Steel, Cold Drawn C1018</t>
        </is>
      </c>
      <c r="N100" s="1" t="inlineStr">
        <is>
          <t>RTF</t>
        </is>
      </c>
      <c r="O100" s="6" t="inlineStr"/>
      <c r="P100" s="6" t="inlineStr">
        <is>
          <t>A102221</t>
        </is>
      </c>
      <c r="Q100" s="6" t="n">
        <v>128</v>
      </c>
      <c r="R100" s="6" t="inlineStr">
        <is>
          <t>LT250</t>
        </is>
      </c>
      <c r="S100" s="13" t="n">
        <v>8</v>
      </c>
      <c r="T100" t="inlineStr"/>
      <c r="U100" s="80" t="inlineStr"/>
      <c r="V100" t="inlineStr"/>
      <c r="W100" t="inlineStr"/>
      <c r="X100" t="inlineStr"/>
      <c r="Y100" t="inlineStr"/>
    </row>
    <row r="101">
      <c r="A101" t="inlineStr"/>
      <c r="B101" s="13" t="inlineStr">
        <is>
          <t>N</t>
        </is>
      </c>
      <c r="C101" t="inlineStr">
        <is>
          <t>Price_BOM_VL_VLS_Imp_322</t>
        </is>
      </c>
      <c r="D101" t="inlineStr"/>
      <c r="E101" s="123" t="inlineStr">
        <is>
          <t>:2095-9_VL:2095-9_VLS:</t>
        </is>
      </c>
      <c r="F101" s="123" t="inlineStr">
        <is>
          <t>:2095-9 VL:2095-9 VLS:</t>
        </is>
      </c>
      <c r="G101" s="123" t="inlineStr">
        <is>
          <t>X3</t>
        </is>
      </c>
      <c r="H101" s="123" t="inlineStr">
        <is>
          <t>ImpMatl_Silicon_Bronze_ASTM-B584_C87600</t>
        </is>
      </c>
      <c r="I101" s="6" t="inlineStr">
        <is>
          <t>Silicon Bronze, ASTM-B584, C87600</t>
        </is>
      </c>
      <c r="J101" s="6" t="inlineStr">
        <is>
          <t>B21</t>
        </is>
      </c>
      <c r="K101" s="6" t="inlineStr">
        <is>
          <t>Coating_Scotchkote134_interior_IncludeImpeller</t>
        </is>
      </c>
      <c r="L101" s="6" t="inlineStr">
        <is>
          <t>Stainless Steel, AISI-303</t>
        </is>
      </c>
      <c r="M101" s="6" t="inlineStr">
        <is>
          <t>Steel, Cold Drawn C1018</t>
        </is>
      </c>
      <c r="N101" s="96" t="inlineStr">
        <is>
          <t>RTF</t>
        </is>
      </c>
      <c r="O101" s="94" t="inlineStr"/>
      <c r="P101" t="inlineStr">
        <is>
          <t>A101746</t>
        </is>
      </c>
      <c r="Q101" t="n">
        <v>0</v>
      </c>
      <c r="R101" s="6" t="inlineStr">
        <is>
          <t>LT040</t>
        </is>
      </c>
      <c r="S101" s="13" t="n">
        <v>14</v>
      </c>
      <c r="T101" t="inlineStr"/>
      <c r="U101" s="80" t="inlineStr"/>
      <c r="V101" t="inlineStr"/>
      <c r="W101" t="inlineStr"/>
      <c r="X101" t="inlineStr"/>
      <c r="Y101" t="inlineStr"/>
    </row>
    <row r="102">
      <c r="A102" t="inlineStr"/>
      <c r="B102" s="13" t="inlineStr">
        <is>
          <t>N</t>
        </is>
      </c>
      <c r="C102" t="inlineStr">
        <is>
          <t>Price_BOM_VL_VLS_Imp_323</t>
        </is>
      </c>
      <c r="D102" t="inlineStr"/>
      <c r="E102" s="123" t="inlineStr">
        <is>
          <t>:2095-9_VL:2095-9_VLS:</t>
        </is>
      </c>
      <c r="F102" s="123" t="inlineStr">
        <is>
          <t>:2095-9 VL:2095-9 VLS:</t>
        </is>
      </c>
      <c r="G102" s="123" t="inlineStr">
        <is>
          <t>X3</t>
        </is>
      </c>
      <c r="H102" s="123" t="inlineStr">
        <is>
          <t>ImpMatl_NiAl-Bronze_ASTM-B148_C95400</t>
        </is>
      </c>
      <c r="I102" s="6" t="inlineStr">
        <is>
          <t>Nickel Aluminum Bronze ASTM B148 UNS C95400</t>
        </is>
      </c>
      <c r="J102" s="6" t="inlineStr">
        <is>
          <t>B22</t>
        </is>
      </c>
      <c r="K102" s="6" t="inlineStr">
        <is>
          <t>Coating_Scotchkote134_interior_IncludeImpeller</t>
        </is>
      </c>
      <c r="L102" s="6" t="inlineStr">
        <is>
          <t>Stainless Steel, AISI-303</t>
        </is>
      </c>
      <c r="M102" s="6" t="inlineStr">
        <is>
          <t>Steel, Cold Drawn C1018</t>
        </is>
      </c>
      <c r="N102" s="1" t="inlineStr">
        <is>
          <t>RTF</t>
        </is>
      </c>
      <c r="O102" s="6" t="inlineStr"/>
      <c r="P102" s="6" t="inlineStr">
        <is>
          <t>A102221</t>
        </is>
      </c>
      <c r="Q102" s="6" t="n">
        <v>128</v>
      </c>
      <c r="R102" s="6" t="inlineStr">
        <is>
          <t>LT250</t>
        </is>
      </c>
      <c r="S102" s="13" t="n">
        <v>8</v>
      </c>
      <c r="T102" t="inlineStr"/>
      <c r="U102" s="80" t="inlineStr"/>
      <c r="V102" t="inlineStr"/>
      <c r="W102" t="inlineStr"/>
      <c r="X102" t="inlineStr"/>
      <c r="Y102" t="inlineStr"/>
    </row>
    <row r="103">
      <c r="A103" t="inlineStr"/>
      <c r="B103" s="13" t="inlineStr">
        <is>
          <t>N</t>
        </is>
      </c>
      <c r="C103" t="inlineStr">
        <is>
          <t>Price_BOM_VL_VLS_Imp_324</t>
        </is>
      </c>
      <c r="D103" t="inlineStr"/>
      <c r="E103" s="123" t="inlineStr">
        <is>
          <t>:2095-9_VL:2095-9_VLS:</t>
        </is>
      </c>
      <c r="F103" s="123" t="inlineStr">
        <is>
          <t>:2095-9 VL:2095-9 VLS:</t>
        </is>
      </c>
      <c r="G103" s="123" t="inlineStr">
        <is>
          <t>X3</t>
        </is>
      </c>
      <c r="H103" t="inlineStr">
        <is>
          <t>ImpMatl_Silicon_Bronze_ASTM-B584_C87600</t>
        </is>
      </c>
      <c r="I103" s="6" t="inlineStr">
        <is>
          <t>Silicon Bronze, ASTM-B584, C87600</t>
        </is>
      </c>
      <c r="J103" s="6" t="inlineStr">
        <is>
          <t>B21</t>
        </is>
      </c>
      <c r="K103" s="6" t="inlineStr">
        <is>
          <t>Coating_Special</t>
        </is>
      </c>
      <c r="L103" s="6" t="inlineStr">
        <is>
          <t>Stainless Steel, AISI-303</t>
        </is>
      </c>
      <c r="M103" s="6" t="inlineStr">
        <is>
          <t>Steel, Cold Drawn C1018</t>
        </is>
      </c>
      <c r="N103" t="inlineStr">
        <is>
          <t>RTF</t>
        </is>
      </c>
      <c r="O103" s="1" t="inlineStr"/>
      <c r="P103" t="inlineStr">
        <is>
          <t>A101746</t>
        </is>
      </c>
      <c r="Q103" t="n">
        <v>0</v>
      </c>
      <c r="R103" s="6" t="inlineStr">
        <is>
          <t>LT040</t>
        </is>
      </c>
      <c r="S103" s="13" t="n">
        <v>14</v>
      </c>
      <c r="T103" t="inlineStr"/>
      <c r="U103" s="80" t="inlineStr"/>
      <c r="V103" t="inlineStr"/>
      <c r="W103" t="inlineStr"/>
      <c r="X103" t="inlineStr"/>
      <c r="Y103" t="inlineStr"/>
    </row>
    <row r="104">
      <c r="A104" t="inlineStr"/>
      <c r="B104" s="13" t="inlineStr">
        <is>
          <t>N</t>
        </is>
      </c>
      <c r="C104" t="inlineStr">
        <is>
          <t>Price_BOM_VL_VLS_Imp_325</t>
        </is>
      </c>
      <c r="D104" t="inlineStr"/>
      <c r="E104" s="123" t="inlineStr">
        <is>
          <t>:2095-9_VL:2095-9_VLS:</t>
        </is>
      </c>
      <c r="F104" s="123" t="inlineStr">
        <is>
          <t>:2095-9 VL:2095-9 VLS:</t>
        </is>
      </c>
      <c r="G104" s="123" t="inlineStr">
        <is>
          <t>X3</t>
        </is>
      </c>
      <c r="H104" s="123" t="inlineStr">
        <is>
          <t>ImpMatl_NiAl-Bronze_ASTM-B148_C95400</t>
        </is>
      </c>
      <c r="I104" s="6" t="inlineStr">
        <is>
          <t>Nickel Aluminum Bronze ASTM B148 UNS C95400</t>
        </is>
      </c>
      <c r="J104" s="6" t="inlineStr">
        <is>
          <t>B22</t>
        </is>
      </c>
      <c r="K104" s="6" t="inlineStr">
        <is>
          <t>Coating_Special</t>
        </is>
      </c>
      <c r="L104" s="6" t="inlineStr">
        <is>
          <t>Stainless Steel, AISI-303</t>
        </is>
      </c>
      <c r="M104" s="6" t="inlineStr">
        <is>
          <t>Steel, Cold Drawn C1018</t>
        </is>
      </c>
      <c r="N104" s="1" t="inlineStr">
        <is>
          <t>RTF</t>
        </is>
      </c>
      <c r="O104" s="6" t="inlineStr"/>
      <c r="P104" s="6" t="inlineStr">
        <is>
          <t>A102221</t>
        </is>
      </c>
      <c r="Q104" s="6" t="n">
        <v>128</v>
      </c>
      <c r="R104" s="6" t="inlineStr">
        <is>
          <t>LT250</t>
        </is>
      </c>
      <c r="S104" s="13" t="n">
        <v>8</v>
      </c>
      <c r="T104" t="inlineStr"/>
      <c r="U104" s="80" t="inlineStr"/>
      <c r="V104" t="inlineStr"/>
      <c r="W104" t="inlineStr"/>
      <c r="X104" t="inlineStr"/>
      <c r="Y104" t="inlineStr"/>
    </row>
    <row r="105">
      <c r="A105" t="inlineStr"/>
      <c r="B105" s="13" t="inlineStr">
        <is>
          <t>N</t>
        </is>
      </c>
      <c r="C105" t="inlineStr">
        <is>
          <t>Price_BOM_VL_VLS_Imp_326</t>
        </is>
      </c>
      <c r="D105" t="inlineStr"/>
      <c r="E105" s="123" t="inlineStr">
        <is>
          <t>:2095-9_VL:2095-9_VLS:</t>
        </is>
      </c>
      <c r="F105" s="123" t="inlineStr">
        <is>
          <t>:2095-9 VL:2095-9 VLS:</t>
        </is>
      </c>
      <c r="G105" s="123" t="inlineStr">
        <is>
          <t>X3</t>
        </is>
      </c>
      <c r="H105" t="inlineStr">
        <is>
          <t>ImpMatl_Silicon_Bronze_ASTM-B584_C87600</t>
        </is>
      </c>
      <c r="I105" s="6" t="inlineStr">
        <is>
          <t>Silicon Bronze, ASTM-B584, C87600</t>
        </is>
      </c>
      <c r="J105" s="6" t="inlineStr">
        <is>
          <t>B21</t>
        </is>
      </c>
      <c r="K105" s="6" t="inlineStr">
        <is>
          <t>Coating_Epoxy</t>
        </is>
      </c>
      <c r="L105" s="6" t="inlineStr">
        <is>
          <t>Stainless Steel, AISI-303</t>
        </is>
      </c>
      <c r="M105" s="6" t="inlineStr">
        <is>
          <t>Steel, Cold Drawn C1018</t>
        </is>
      </c>
      <c r="N105" s="1" t="inlineStr">
        <is>
          <t>RTF</t>
        </is>
      </c>
      <c r="O105" s="1" t="inlineStr"/>
      <c r="P105" t="inlineStr">
        <is>
          <t>A101746</t>
        </is>
      </c>
      <c r="Q105" t="n">
        <v>0</v>
      </c>
      <c r="R105" s="6" t="inlineStr">
        <is>
          <t>LT040</t>
        </is>
      </c>
      <c r="S105" s="13" t="n">
        <v>14</v>
      </c>
      <c r="T105" t="inlineStr"/>
      <c r="U105" s="80" t="inlineStr"/>
      <c r="V105" t="inlineStr"/>
      <c r="W105" t="inlineStr"/>
      <c r="X105" t="inlineStr"/>
      <c r="Y105" t="inlineStr"/>
    </row>
    <row r="106">
      <c r="A106" t="inlineStr"/>
      <c r="B106" s="13" t="inlineStr">
        <is>
          <t>N</t>
        </is>
      </c>
      <c r="C106" t="inlineStr">
        <is>
          <t>Price_BOM_VL_VLS_Imp_327</t>
        </is>
      </c>
      <c r="D106" t="inlineStr"/>
      <c r="E106" s="123" t="inlineStr">
        <is>
          <t>:2095-9_VL:2095-9_VLS:</t>
        </is>
      </c>
      <c r="F106" s="123" t="inlineStr">
        <is>
          <t>:2095-9 VL:2095-9 VLS:</t>
        </is>
      </c>
      <c r="G106" s="123" t="inlineStr">
        <is>
          <t>X3</t>
        </is>
      </c>
      <c r="H106" s="123" t="inlineStr">
        <is>
          <t>ImpMatl_NiAl-Bronze_ASTM-B148_C95400</t>
        </is>
      </c>
      <c r="I106" s="6" t="inlineStr">
        <is>
          <t>Nickel Aluminum Bronze ASTM B148 UNS C95400</t>
        </is>
      </c>
      <c r="J106" s="6" t="inlineStr">
        <is>
          <t>B22</t>
        </is>
      </c>
      <c r="K106" s="6" t="inlineStr">
        <is>
          <t>Coating_Epoxy</t>
        </is>
      </c>
      <c r="L106" s="6" t="inlineStr">
        <is>
          <t>Stainless Steel, AISI-303</t>
        </is>
      </c>
      <c r="M106" s="6" t="inlineStr">
        <is>
          <t>Steel, Cold Drawn C1018</t>
        </is>
      </c>
      <c r="N106" s="1" t="inlineStr">
        <is>
          <t>RTF</t>
        </is>
      </c>
      <c r="O106" s="6" t="inlineStr"/>
      <c r="P106" s="6" t="inlineStr">
        <is>
          <t>A102221</t>
        </is>
      </c>
      <c r="Q106" s="6" t="n">
        <v>128</v>
      </c>
      <c r="R106" s="6" t="inlineStr">
        <is>
          <t>LT250</t>
        </is>
      </c>
      <c r="S106" s="13" t="n">
        <v>8</v>
      </c>
      <c r="T106" t="inlineStr"/>
      <c r="U106" s="80" t="inlineStr"/>
      <c r="V106" t="inlineStr"/>
      <c r="W106" t="inlineStr"/>
      <c r="X106" t="inlineStr"/>
      <c r="Y106" t="inlineStr"/>
    </row>
    <row r="107">
      <c r="A107" t="inlineStr"/>
      <c r="B107" s="13" t="inlineStr">
        <is>
          <t>Y</t>
        </is>
      </c>
      <c r="C107" t="inlineStr">
        <is>
          <t>Price_BOM_VL_VLS_Imp_328</t>
        </is>
      </c>
      <c r="D107" t="inlineStr">
        <is>
          <t>Price_BOM_VL_VLS_Imp_328</t>
        </is>
      </c>
      <c r="E107" s="123" t="inlineStr">
        <is>
          <t>:2095-9_VL:2095-9_VLS:</t>
        </is>
      </c>
      <c r="F107" s="123" t="inlineStr">
        <is>
          <t>:2095-9 VL:2095-9 VLS:</t>
        </is>
      </c>
      <c r="G107" s="123" t="inlineStr">
        <is>
          <t>X4</t>
        </is>
      </c>
      <c r="H107" t="inlineStr">
        <is>
          <t>ImpMatl_Silicon_Bronze_ASTM-B584_C87600</t>
        </is>
      </c>
      <c r="I107" s="6" t="inlineStr">
        <is>
          <t>Silicon Bronze, ASTM-B584, C87600</t>
        </is>
      </c>
      <c r="J107" s="6" t="inlineStr">
        <is>
          <t>B21</t>
        </is>
      </c>
      <c r="K107" s="6" t="inlineStr">
        <is>
          <t>Coating_Standard</t>
        </is>
      </c>
      <c r="L107" s="6" t="inlineStr">
        <is>
          <t>Stainless Steel, AISI-303</t>
        </is>
      </c>
      <c r="M107" s="6" t="inlineStr">
        <is>
          <t>Steel, Cold Drawn C1018</t>
        </is>
      </c>
      <c r="N107" s="1" t="inlineStr">
        <is>
          <t>96699323</t>
        </is>
      </c>
      <c r="O107" s="1" t="inlineStr">
        <is>
          <t>IMP,L,15959,X4,B21</t>
        </is>
      </c>
      <c r="P107" t="inlineStr">
        <is>
          <t>A101752</t>
        </is>
      </c>
      <c r="Q107" t="n">
        <v>0</v>
      </c>
      <c r="R107" s="6" t="inlineStr">
        <is>
          <t>LT027</t>
        </is>
      </c>
      <c r="S107" s="13" t="n">
        <v>0</v>
      </c>
      <c r="T107" t="inlineStr"/>
      <c r="U107" s="80" t="inlineStr"/>
      <c r="V107" t="inlineStr"/>
      <c r="W107" t="inlineStr"/>
      <c r="X107" t="inlineStr"/>
      <c r="Y107" t="inlineStr"/>
    </row>
    <row r="108">
      <c r="A108" t="inlineStr"/>
      <c r="B108" s="13" t="inlineStr">
        <is>
          <t>N</t>
        </is>
      </c>
      <c r="C108" t="inlineStr">
        <is>
          <t>Price_BOM_VL_VLS_Imp_329</t>
        </is>
      </c>
      <c r="D108" t="inlineStr"/>
      <c r="E108" s="123" t="inlineStr">
        <is>
          <t>:2095-9_VL:2095-9_VLS:</t>
        </is>
      </c>
      <c r="F108" s="123" t="inlineStr">
        <is>
          <t>:2095-9 VL:2095-9 VLS:</t>
        </is>
      </c>
      <c r="G108" s="123" t="inlineStr">
        <is>
          <t>X4</t>
        </is>
      </c>
      <c r="H108" s="123" t="inlineStr">
        <is>
          <t>ImpMatl_SS_AISI-304</t>
        </is>
      </c>
      <c r="I108" s="6" t="inlineStr">
        <is>
          <t>Stainless Steel, AISI-304</t>
        </is>
      </c>
      <c r="J108" s="6" t="inlineStr">
        <is>
          <t>H304</t>
        </is>
      </c>
      <c r="K108" s="6" t="inlineStr">
        <is>
          <t>Coating_Standard</t>
        </is>
      </c>
      <c r="L108" s="6" t="inlineStr">
        <is>
          <t>Stainless Steel, AISI-303</t>
        </is>
      </c>
      <c r="M108" s="6" t="inlineStr">
        <is>
          <t>Stainless Steel, AISI 316</t>
        </is>
      </c>
      <c r="N108" s="1" t="inlineStr">
        <is>
          <t>98876061</t>
        </is>
      </c>
      <c r="O108" s="6" t="inlineStr">
        <is>
          <t>IMP,L,15959,X4,H304</t>
        </is>
      </c>
      <c r="P108" s="6" t="inlineStr">
        <is>
          <t>A101756</t>
        </is>
      </c>
      <c r="Q108" s="6" t="n">
        <v>0</v>
      </c>
      <c r="R108" s="6" t="inlineStr">
        <is>
          <t>LT027</t>
        </is>
      </c>
      <c r="S108" s="13" t="n">
        <v>0</v>
      </c>
      <c r="T108" t="inlineStr"/>
      <c r="U108" s="80" t="inlineStr"/>
      <c r="V108" t="inlineStr"/>
      <c r="W108" t="inlineStr"/>
      <c r="X108" t="inlineStr"/>
      <c r="Y108" t="inlineStr"/>
    </row>
    <row r="109">
      <c r="A109" t="inlineStr"/>
      <c r="B109" s="13" t="inlineStr">
        <is>
          <t>N</t>
        </is>
      </c>
      <c r="C109" t="inlineStr">
        <is>
          <t>Price_BOM_VL_VLS_Imp_331</t>
        </is>
      </c>
      <c r="D109" t="inlineStr"/>
      <c r="E109" s="123" t="inlineStr">
        <is>
          <t>:2095-9_VL:2095-9_VLS:</t>
        </is>
      </c>
      <c r="F109" s="123" t="inlineStr">
        <is>
          <t>:2095-9 VL:2095-9 VLS:</t>
        </is>
      </c>
      <c r="G109" s="123" t="inlineStr">
        <is>
          <t>X4</t>
        </is>
      </c>
      <c r="H109" t="inlineStr">
        <is>
          <t>ImpMatl_NiAl-Bronze_ASTM-B148_C95400</t>
        </is>
      </c>
      <c r="I109" s="6" t="inlineStr">
        <is>
          <t>Nickel Aluminum Bronze ASTM B148 UNS C95400</t>
        </is>
      </c>
      <c r="J109" s="6" t="inlineStr">
        <is>
          <t>B22</t>
        </is>
      </c>
      <c r="K109" s="6" t="inlineStr">
        <is>
          <t>Coating_Standard</t>
        </is>
      </c>
      <c r="L109" s="6" t="inlineStr">
        <is>
          <t>Stainless Steel, AISI-303</t>
        </is>
      </c>
      <c r="M109" s="6" t="inlineStr">
        <is>
          <t>Steel, Cold Drawn C1018</t>
        </is>
      </c>
      <c r="N109" s="1" t="inlineStr">
        <is>
          <t>97777980</t>
        </is>
      </c>
      <c r="O109" s="1" t="inlineStr"/>
      <c r="P109" t="inlineStr">
        <is>
          <t>A102222</t>
        </is>
      </c>
      <c r="Q109" t="n">
        <v>128</v>
      </c>
      <c r="R109" s="6" t="inlineStr">
        <is>
          <t>LT027</t>
        </is>
      </c>
      <c r="S109" s="13" t="n">
        <v>0</v>
      </c>
      <c r="T109" t="inlineStr"/>
      <c r="U109" s="80" t="inlineStr"/>
      <c r="V109" t="inlineStr"/>
      <c r="W109" t="inlineStr"/>
      <c r="X109" t="inlineStr"/>
      <c r="Y109" t="inlineStr"/>
    </row>
    <row r="110">
      <c r="A110" t="inlineStr"/>
      <c r="B110" s="13" t="inlineStr">
        <is>
          <t>N</t>
        </is>
      </c>
      <c r="C110" t="inlineStr">
        <is>
          <t>Price_BOM_VL_VLS_Imp_332</t>
        </is>
      </c>
      <c r="D110" t="inlineStr"/>
      <c r="E110" s="123" t="inlineStr">
        <is>
          <t>:2095-9_VL:2095-9_VLS:</t>
        </is>
      </c>
      <c r="F110" s="123" t="inlineStr">
        <is>
          <t>:2095-9 VL:2095-9 VLS:</t>
        </is>
      </c>
      <c r="G110" s="123" t="inlineStr">
        <is>
          <t>X4</t>
        </is>
      </c>
      <c r="H110" s="123" t="inlineStr">
        <is>
          <t>ImpMatl_Silicon_Bronze_ASTM-B584_C87600</t>
        </is>
      </c>
      <c r="I110" s="6" t="inlineStr">
        <is>
          <t>Silicon Bronze, ASTM-B584, C87600</t>
        </is>
      </c>
      <c r="J110" s="6" t="inlineStr">
        <is>
          <t>B21</t>
        </is>
      </c>
      <c r="K110" s="6" t="inlineStr">
        <is>
          <t>Coating_Scotchkote134_interior</t>
        </is>
      </c>
      <c r="L110" s="6" t="inlineStr">
        <is>
          <t>Stainless Steel, AISI-303</t>
        </is>
      </c>
      <c r="M110" s="6" t="inlineStr">
        <is>
          <t>Steel, Cold Drawn C1018</t>
        </is>
      </c>
      <c r="N110" s="1" t="inlineStr">
        <is>
          <t>RTF</t>
        </is>
      </c>
      <c r="O110" s="6" t="inlineStr"/>
      <c r="P110" s="6" t="inlineStr">
        <is>
          <t>A101752</t>
        </is>
      </c>
      <c r="Q110" s="6" t="n">
        <v>0</v>
      </c>
      <c r="R110" s="6" t="inlineStr">
        <is>
          <t>LT040</t>
        </is>
      </c>
      <c r="S110" s="13" t="n">
        <v>14</v>
      </c>
      <c r="T110" t="inlineStr"/>
      <c r="U110" s="80" t="inlineStr"/>
      <c r="V110" t="inlineStr"/>
      <c r="W110" t="inlineStr"/>
      <c r="X110" t="inlineStr"/>
      <c r="Y110" t="inlineStr"/>
    </row>
    <row r="111">
      <c r="A111" t="inlineStr"/>
      <c r="B111" s="13" t="inlineStr">
        <is>
          <t>N</t>
        </is>
      </c>
      <c r="C111" t="inlineStr">
        <is>
          <t>Price_BOM_VL_VLS_Imp_333</t>
        </is>
      </c>
      <c r="D111" t="inlineStr"/>
      <c r="E111" s="123" t="inlineStr">
        <is>
          <t>:2095-9_VL:2095-9_VLS:</t>
        </is>
      </c>
      <c r="F111" s="123" t="inlineStr">
        <is>
          <t>:2095-9 VL:2095-9 VLS:</t>
        </is>
      </c>
      <c r="G111" s="123" t="inlineStr">
        <is>
          <t>X4</t>
        </is>
      </c>
      <c r="H111" t="inlineStr">
        <is>
          <t>ImpMatl_NiAl-Bronze_ASTM-B148_C95400</t>
        </is>
      </c>
      <c r="I111" s="6" t="inlineStr">
        <is>
          <t>Nickel Aluminum Bronze ASTM B148 UNS C95400</t>
        </is>
      </c>
      <c r="J111" s="6" t="inlineStr">
        <is>
          <t>B22</t>
        </is>
      </c>
      <c r="K111" s="6" t="inlineStr">
        <is>
          <t>Coating_Scotchkote134_interior</t>
        </is>
      </c>
      <c r="L111" s="6" t="inlineStr">
        <is>
          <t>Stainless Steel, AISI-303</t>
        </is>
      </c>
      <c r="M111" s="6" t="inlineStr">
        <is>
          <t>Steel, Cold Drawn C1018</t>
        </is>
      </c>
      <c r="N111" s="1" t="inlineStr">
        <is>
          <t>RTF</t>
        </is>
      </c>
      <c r="O111" s="1" t="inlineStr"/>
      <c r="P111" t="inlineStr">
        <is>
          <t>A102222</t>
        </is>
      </c>
      <c r="Q111" t="n">
        <v>128</v>
      </c>
      <c r="R111" s="6" t="inlineStr">
        <is>
          <t>LT250</t>
        </is>
      </c>
      <c r="S111" s="13" t="n">
        <v>8</v>
      </c>
      <c r="T111" t="inlineStr"/>
      <c r="U111" s="80" t="inlineStr"/>
      <c r="V111" t="inlineStr"/>
      <c r="W111" t="inlineStr"/>
      <c r="X111" t="inlineStr"/>
      <c r="Y111" t="inlineStr"/>
    </row>
    <row r="112">
      <c r="A112" t="inlineStr"/>
      <c r="B112" s="13" t="inlineStr">
        <is>
          <t>N</t>
        </is>
      </c>
      <c r="C112" t="inlineStr">
        <is>
          <t>Price_BOM_VL_VLS_Imp_334</t>
        </is>
      </c>
      <c r="D112" t="inlineStr"/>
      <c r="E112" s="123" t="inlineStr">
        <is>
          <t>:2095-9_VL:2095-9_VLS:</t>
        </is>
      </c>
      <c r="F112" s="123" t="inlineStr">
        <is>
          <t>:2095-9 VL:2095-9 VLS:</t>
        </is>
      </c>
      <c r="G112" s="123" t="inlineStr">
        <is>
          <t>X4</t>
        </is>
      </c>
      <c r="H112" s="123" t="inlineStr">
        <is>
          <t>ImpMatl_Silicon_Bronze_ASTM-B584_C87600</t>
        </is>
      </c>
      <c r="I112" s="6" t="inlineStr">
        <is>
          <t>Silicon Bronze, ASTM-B584, C87600</t>
        </is>
      </c>
      <c r="J112" s="6" t="inlineStr">
        <is>
          <t>B21</t>
        </is>
      </c>
      <c r="K112" s="6" t="inlineStr">
        <is>
          <t>Coating_Scotchkote134_interior_exterior</t>
        </is>
      </c>
      <c r="L112" s="6" t="inlineStr">
        <is>
          <t>Stainless Steel, AISI-303</t>
        </is>
      </c>
      <c r="M112" s="6" t="inlineStr">
        <is>
          <t>Steel, Cold Drawn C1018</t>
        </is>
      </c>
      <c r="N112" s="1" t="inlineStr">
        <is>
          <t>RTF</t>
        </is>
      </c>
      <c r="O112" s="6" t="inlineStr"/>
      <c r="P112" s="6" t="inlineStr">
        <is>
          <t>A101752</t>
        </is>
      </c>
      <c r="Q112" s="6" t="n">
        <v>0</v>
      </c>
      <c r="R112" s="6" t="inlineStr">
        <is>
          <t>LT040</t>
        </is>
      </c>
      <c r="S112" s="13" t="n">
        <v>14</v>
      </c>
      <c r="T112" t="inlineStr"/>
      <c r="U112" s="80" t="inlineStr"/>
      <c r="V112" t="inlineStr"/>
      <c r="W112" t="inlineStr"/>
      <c r="X112" t="inlineStr"/>
      <c r="Y112" t="inlineStr"/>
    </row>
    <row r="113">
      <c r="A113" t="inlineStr"/>
      <c r="B113" s="13" t="inlineStr">
        <is>
          <t>N</t>
        </is>
      </c>
      <c r="C113" t="inlineStr">
        <is>
          <t>Price_BOM_VL_VLS_Imp_335</t>
        </is>
      </c>
      <c r="D113" t="inlineStr"/>
      <c r="E113" s="123" t="inlineStr">
        <is>
          <t>:2095-9_VL:2095-9_VLS:</t>
        </is>
      </c>
      <c r="F113" s="123" t="inlineStr">
        <is>
          <t>:2095-9 VL:2095-9 VLS:</t>
        </is>
      </c>
      <c r="G113" s="123" t="inlineStr">
        <is>
          <t>X4</t>
        </is>
      </c>
      <c r="H113" t="inlineStr">
        <is>
          <t>ImpMatl_NiAl-Bronze_ASTM-B148_C95400</t>
        </is>
      </c>
      <c r="I113" s="6" t="inlineStr">
        <is>
          <t>Nickel Aluminum Bronze ASTM B148 UNS C95400</t>
        </is>
      </c>
      <c r="J113" s="6" t="inlineStr">
        <is>
          <t>B22</t>
        </is>
      </c>
      <c r="K113" s="6" t="inlineStr">
        <is>
          <t>Coating_Scotchkote134_interior_exterior</t>
        </is>
      </c>
      <c r="L113" s="6" t="inlineStr">
        <is>
          <t>Stainless Steel, AISI-303</t>
        </is>
      </c>
      <c r="M113" s="6" t="inlineStr">
        <is>
          <t>Steel, Cold Drawn C1018</t>
        </is>
      </c>
      <c r="N113" s="1" t="inlineStr">
        <is>
          <t>RTF</t>
        </is>
      </c>
      <c r="O113" s="1" t="inlineStr"/>
      <c r="P113" t="inlineStr">
        <is>
          <t>A102222</t>
        </is>
      </c>
      <c r="Q113" t="n">
        <v>128</v>
      </c>
      <c r="R113" s="6" t="inlineStr">
        <is>
          <t>LT250</t>
        </is>
      </c>
      <c r="S113" s="13" t="n">
        <v>8</v>
      </c>
      <c r="T113" t="inlineStr"/>
      <c r="U113" s="80" t="inlineStr"/>
      <c r="V113" t="inlineStr"/>
      <c r="W113" t="inlineStr"/>
      <c r="X113" t="inlineStr"/>
      <c r="Y113" t="inlineStr"/>
    </row>
    <row r="114">
      <c r="A114" t="inlineStr"/>
      <c r="B114" s="13" t="inlineStr">
        <is>
          <t>N</t>
        </is>
      </c>
      <c r="C114" t="inlineStr">
        <is>
          <t>Price_BOM_VL_VLS_Imp_336</t>
        </is>
      </c>
      <c r="D114" t="inlineStr"/>
      <c r="E114" s="123" t="inlineStr">
        <is>
          <t>:2095-9_VL:2095-9_VLS:</t>
        </is>
      </c>
      <c r="F114" s="123" t="inlineStr">
        <is>
          <t>:2095-9 VL:2095-9 VLS:</t>
        </is>
      </c>
      <c r="G114" s="123" t="inlineStr">
        <is>
          <t>X4</t>
        </is>
      </c>
      <c r="H114" s="123" t="inlineStr">
        <is>
          <t>ImpMatl_Silicon_Bronze_ASTM-B584_C87600</t>
        </is>
      </c>
      <c r="I114" s="6" t="inlineStr">
        <is>
          <t>Silicon Bronze, ASTM-B584, C87600</t>
        </is>
      </c>
      <c r="J114" s="6" t="inlineStr">
        <is>
          <t>B21</t>
        </is>
      </c>
      <c r="K114" s="6" t="inlineStr">
        <is>
          <t>Coating_Scotchkote134_interior_exterior_IncludeImpeller</t>
        </is>
      </c>
      <c r="L114" s="6" t="inlineStr">
        <is>
          <t>Stainless Steel, AISI-303</t>
        </is>
      </c>
      <c r="M114" s="6" t="inlineStr">
        <is>
          <t>Steel, Cold Drawn C1018</t>
        </is>
      </c>
      <c r="N114" s="1" t="inlineStr">
        <is>
          <t>RTF</t>
        </is>
      </c>
      <c r="O114" s="6" t="inlineStr"/>
      <c r="P114" s="6" t="inlineStr">
        <is>
          <t>A101752</t>
        </is>
      </c>
      <c r="Q114" s="6" t="n">
        <v>0</v>
      </c>
      <c r="R114" s="6" t="inlineStr">
        <is>
          <t>LT040</t>
        </is>
      </c>
      <c r="S114" s="13" t="n">
        <v>14</v>
      </c>
      <c r="T114" t="inlineStr"/>
      <c r="U114" s="80" t="inlineStr"/>
      <c r="V114" t="inlineStr"/>
      <c r="W114" t="inlineStr"/>
      <c r="X114" t="inlineStr"/>
      <c r="Y114" t="inlineStr"/>
    </row>
    <row r="115">
      <c r="A115" t="inlineStr"/>
      <c r="B115" s="13" t="inlineStr">
        <is>
          <t>N</t>
        </is>
      </c>
      <c r="C115" t="inlineStr">
        <is>
          <t>Price_BOM_VL_VLS_Imp_337</t>
        </is>
      </c>
      <c r="D115" t="inlineStr"/>
      <c r="E115" s="123" t="inlineStr">
        <is>
          <t>:2095-9_VL:2095-9_VLS:</t>
        </is>
      </c>
      <c r="F115" s="123" t="inlineStr">
        <is>
          <t>:2095-9 VL:2095-9 VLS:</t>
        </is>
      </c>
      <c r="G115" s="123" t="inlineStr">
        <is>
          <t>X4</t>
        </is>
      </c>
      <c r="H115" t="inlineStr">
        <is>
          <t>ImpMatl_NiAl-Bronze_ASTM-B148_C95400</t>
        </is>
      </c>
      <c r="I115" s="6" t="inlineStr">
        <is>
          <t>Nickel Aluminum Bronze ASTM B148 UNS C95400</t>
        </is>
      </c>
      <c r="J115" s="6" t="inlineStr">
        <is>
          <t>B22</t>
        </is>
      </c>
      <c r="K115" s="6" t="inlineStr">
        <is>
          <t>Coating_Scotchkote134_interior_exterior_IncludeImpeller</t>
        </is>
      </c>
      <c r="L115" s="6" t="inlineStr">
        <is>
          <t>Stainless Steel, AISI-303</t>
        </is>
      </c>
      <c r="M115" s="6" t="inlineStr">
        <is>
          <t>Steel, Cold Drawn C1018</t>
        </is>
      </c>
      <c r="N115" s="1" t="inlineStr">
        <is>
          <t>RTF</t>
        </is>
      </c>
      <c r="O115" s="1" t="inlineStr"/>
      <c r="P115" t="inlineStr">
        <is>
          <t>A102222</t>
        </is>
      </c>
      <c r="Q115" t="n">
        <v>128</v>
      </c>
      <c r="R115" s="6" t="inlineStr">
        <is>
          <t>LT250</t>
        </is>
      </c>
      <c r="S115" s="13" t="n">
        <v>8</v>
      </c>
      <c r="T115" t="inlineStr"/>
      <c r="U115" s="80" t="inlineStr"/>
      <c r="V115" t="inlineStr"/>
      <c r="W115" t="inlineStr"/>
      <c r="X115" t="inlineStr"/>
      <c r="Y115" t="inlineStr"/>
    </row>
    <row r="116">
      <c r="A116" t="inlineStr"/>
      <c r="B116" s="13" t="inlineStr">
        <is>
          <t>N</t>
        </is>
      </c>
      <c r="C116" t="inlineStr">
        <is>
          <t>Price_BOM_VL_VLS_Imp_338</t>
        </is>
      </c>
      <c r="D116" t="inlineStr"/>
      <c r="E116" s="123" t="inlineStr">
        <is>
          <t>:2095-9_VL:2095-9_VLS:</t>
        </is>
      </c>
      <c r="F116" s="123" t="inlineStr">
        <is>
          <t>:2095-9 VL:2095-9 VLS:</t>
        </is>
      </c>
      <c r="G116" s="123" t="inlineStr">
        <is>
          <t>X4</t>
        </is>
      </c>
      <c r="H116" s="123" t="inlineStr">
        <is>
          <t>ImpMatl_Silicon_Bronze_ASTM-B584_C87600</t>
        </is>
      </c>
      <c r="I116" s="6" t="inlineStr">
        <is>
          <t>Silicon Bronze, ASTM-B584, C87600</t>
        </is>
      </c>
      <c r="J116" s="6" t="inlineStr">
        <is>
          <t>B21</t>
        </is>
      </c>
      <c r="K116" s="6" t="inlineStr">
        <is>
          <t>Coating_Scotchkote134_interior_IncludeImpeller</t>
        </is>
      </c>
      <c r="L116" s="6" t="inlineStr">
        <is>
          <t>Stainless Steel, AISI-303</t>
        </is>
      </c>
      <c r="M116" s="6" t="inlineStr">
        <is>
          <t>Steel, Cold Drawn C1018</t>
        </is>
      </c>
      <c r="N116" s="1" t="inlineStr">
        <is>
          <t>RTF</t>
        </is>
      </c>
      <c r="O116" s="6" t="inlineStr"/>
      <c r="P116" s="6" t="inlineStr">
        <is>
          <t>A101752</t>
        </is>
      </c>
      <c r="Q116" s="6" t="n">
        <v>0</v>
      </c>
      <c r="R116" s="6" t="inlineStr">
        <is>
          <t>LT040</t>
        </is>
      </c>
      <c r="S116" s="13" t="n">
        <v>14</v>
      </c>
      <c r="T116" t="inlineStr"/>
      <c r="U116" s="80" t="inlineStr"/>
      <c r="V116" t="inlineStr"/>
      <c r="W116" t="inlineStr"/>
      <c r="X116" t="inlineStr"/>
      <c r="Y116" t="inlineStr"/>
    </row>
    <row r="117">
      <c r="A117" t="inlineStr"/>
      <c r="B117" s="13" t="inlineStr">
        <is>
          <t>N</t>
        </is>
      </c>
      <c r="C117" t="inlineStr">
        <is>
          <t>Price_BOM_VL_VLS_Imp_339</t>
        </is>
      </c>
      <c r="D117" t="inlineStr"/>
      <c r="E117" s="123" t="inlineStr">
        <is>
          <t>:2095-9_VL:2095-9_VLS:</t>
        </is>
      </c>
      <c r="F117" s="123" t="inlineStr">
        <is>
          <t>:2095-9 VL:2095-9 VLS:</t>
        </is>
      </c>
      <c r="G117" s="123" t="inlineStr">
        <is>
          <t>X4</t>
        </is>
      </c>
      <c r="H117" s="123" t="inlineStr">
        <is>
          <t>ImpMatl_NiAl-Bronze_ASTM-B148_C95400</t>
        </is>
      </c>
      <c r="I117" s="6" t="inlineStr">
        <is>
          <t>Nickel Aluminum Bronze ASTM B148 UNS C95400</t>
        </is>
      </c>
      <c r="J117" s="6" t="inlineStr">
        <is>
          <t>B22</t>
        </is>
      </c>
      <c r="K117" s="6" t="inlineStr">
        <is>
          <t>Coating_Scotchkote134_interior_IncludeImpeller</t>
        </is>
      </c>
      <c r="L117" s="6" t="inlineStr">
        <is>
          <t>Stainless Steel, AISI-303</t>
        </is>
      </c>
      <c r="M117" s="6" t="inlineStr">
        <is>
          <t>Steel, Cold Drawn C1018</t>
        </is>
      </c>
      <c r="N117" s="96" t="inlineStr">
        <is>
          <t>RTF</t>
        </is>
      </c>
      <c r="O117" s="94" t="inlineStr"/>
      <c r="P117" t="inlineStr">
        <is>
          <t>A102222</t>
        </is>
      </c>
      <c r="Q117" t="n">
        <v>128</v>
      </c>
      <c r="R117" s="6" t="inlineStr">
        <is>
          <t>LT250</t>
        </is>
      </c>
      <c r="S117" s="13" t="n">
        <v>8</v>
      </c>
      <c r="T117" t="inlineStr"/>
      <c r="U117" s="80" t="inlineStr"/>
      <c r="V117" t="inlineStr"/>
      <c r="W117" t="inlineStr"/>
      <c r="X117" t="inlineStr"/>
      <c r="Y117" t="inlineStr"/>
    </row>
    <row r="118">
      <c r="A118" t="inlineStr"/>
      <c r="B118" s="13" t="inlineStr">
        <is>
          <t>N</t>
        </is>
      </c>
      <c r="C118" t="inlineStr">
        <is>
          <t>Price_BOM_VL_VLS_Imp_340</t>
        </is>
      </c>
      <c r="D118" t="inlineStr"/>
      <c r="E118" s="123" t="inlineStr">
        <is>
          <t>:2095-9_VL:2095-9_VLS:</t>
        </is>
      </c>
      <c r="F118" s="123" t="inlineStr">
        <is>
          <t>:2095-9 VL:2095-9 VLS:</t>
        </is>
      </c>
      <c r="G118" s="123" t="inlineStr">
        <is>
          <t>X4</t>
        </is>
      </c>
      <c r="H118" t="inlineStr">
        <is>
          <t>ImpMatl_Silicon_Bronze_ASTM-B584_C87600</t>
        </is>
      </c>
      <c r="I118" s="6" t="inlineStr">
        <is>
          <t>Silicon Bronze, ASTM-B584, C87600</t>
        </is>
      </c>
      <c r="J118" s="6" t="inlineStr">
        <is>
          <t>B21</t>
        </is>
      </c>
      <c r="K118" s="6" t="inlineStr">
        <is>
          <t>Coating_Special</t>
        </is>
      </c>
      <c r="L118" s="6" t="inlineStr">
        <is>
          <t>Stainless Steel, AISI-303</t>
        </is>
      </c>
      <c r="M118" s="6" t="inlineStr">
        <is>
          <t>Steel, Cold Drawn C1018</t>
        </is>
      </c>
      <c r="N118" t="inlineStr">
        <is>
          <t>RTF</t>
        </is>
      </c>
      <c r="O118" s="1" t="inlineStr"/>
      <c r="P118" t="inlineStr">
        <is>
          <t>A101752</t>
        </is>
      </c>
      <c r="Q118" t="n">
        <v>0</v>
      </c>
      <c r="R118" s="6" t="inlineStr">
        <is>
          <t>LT040</t>
        </is>
      </c>
      <c r="S118" s="13" t="n">
        <v>14</v>
      </c>
      <c r="T118" t="inlineStr"/>
      <c r="U118" s="80" t="inlineStr"/>
      <c r="V118" t="inlineStr"/>
      <c r="W118" t="inlineStr"/>
      <c r="X118" t="inlineStr"/>
      <c r="Y118" t="inlineStr"/>
    </row>
    <row r="119">
      <c r="A119" t="inlineStr"/>
      <c r="B119" s="13" t="inlineStr">
        <is>
          <t>N</t>
        </is>
      </c>
      <c r="C119" t="inlineStr">
        <is>
          <t>Price_BOM_VL_VLS_Imp_341</t>
        </is>
      </c>
      <c r="D119" t="inlineStr"/>
      <c r="E119" s="123" t="inlineStr">
        <is>
          <t>:2095-9_VL:2095-9_VLS:</t>
        </is>
      </c>
      <c r="F119" s="123" t="inlineStr">
        <is>
          <t>:2095-9 VL:2095-9 VLS:</t>
        </is>
      </c>
      <c r="G119" s="123" t="inlineStr">
        <is>
          <t>X4</t>
        </is>
      </c>
      <c r="H119" s="123" t="inlineStr">
        <is>
          <t>ImpMatl_NiAl-Bronze_ASTM-B148_C95400</t>
        </is>
      </c>
      <c r="I119" s="6" t="inlineStr">
        <is>
          <t>Nickel Aluminum Bronze ASTM B148 UNS C95400</t>
        </is>
      </c>
      <c r="J119" s="6" t="inlineStr">
        <is>
          <t>B22</t>
        </is>
      </c>
      <c r="K119" s="6" t="inlineStr">
        <is>
          <t>Coating_Special</t>
        </is>
      </c>
      <c r="L119" s="6" t="inlineStr">
        <is>
          <t>Stainless Steel, AISI-303</t>
        </is>
      </c>
      <c r="M119" s="6" t="inlineStr">
        <is>
          <t>Steel, Cold Drawn C1018</t>
        </is>
      </c>
      <c r="N119" s="1" t="inlineStr">
        <is>
          <t>RTF</t>
        </is>
      </c>
      <c r="O119" s="6" t="inlineStr"/>
      <c r="P119" s="6" t="inlineStr">
        <is>
          <t>A102222</t>
        </is>
      </c>
      <c r="Q119" s="6" t="n">
        <v>128</v>
      </c>
      <c r="R119" s="6" t="inlineStr">
        <is>
          <t>LT250</t>
        </is>
      </c>
      <c r="S119" s="13" t="n">
        <v>8</v>
      </c>
      <c r="T119" t="inlineStr"/>
      <c r="U119" s="80" t="inlineStr"/>
      <c r="V119" t="inlineStr"/>
      <c r="W119" t="inlineStr"/>
      <c r="X119" t="inlineStr"/>
      <c r="Y119" t="inlineStr"/>
    </row>
    <row r="120">
      <c r="A120" t="inlineStr"/>
      <c r="B120" s="13" t="inlineStr">
        <is>
          <t>N</t>
        </is>
      </c>
      <c r="C120" t="inlineStr">
        <is>
          <t>Price_BOM_VL_VLS_Imp_342</t>
        </is>
      </c>
      <c r="D120" t="inlineStr"/>
      <c r="E120" s="123" t="inlineStr">
        <is>
          <t>:2095-9_VL:2095-9_VLS:</t>
        </is>
      </c>
      <c r="F120" s="123" t="inlineStr">
        <is>
          <t>:2095-9 VL:2095-9 VLS:</t>
        </is>
      </c>
      <c r="G120" s="123" t="inlineStr">
        <is>
          <t>X4</t>
        </is>
      </c>
      <c r="H120" t="inlineStr">
        <is>
          <t>ImpMatl_Silicon_Bronze_ASTM-B584_C87600</t>
        </is>
      </c>
      <c r="I120" s="6" t="inlineStr">
        <is>
          <t>Silicon Bronze, ASTM-B584, C87600</t>
        </is>
      </c>
      <c r="J120" s="6" t="inlineStr">
        <is>
          <t>B21</t>
        </is>
      </c>
      <c r="K120" s="6" t="inlineStr">
        <is>
          <t>Coating_Epoxy</t>
        </is>
      </c>
      <c r="L120" s="6" t="inlineStr">
        <is>
          <t>Stainless Steel, AISI-303</t>
        </is>
      </c>
      <c r="M120" s="6" t="inlineStr">
        <is>
          <t>Steel, Cold Drawn C1018</t>
        </is>
      </c>
      <c r="N120" s="1" t="inlineStr">
        <is>
          <t>RTF</t>
        </is>
      </c>
      <c r="O120" s="1" t="inlineStr"/>
      <c r="P120" t="inlineStr">
        <is>
          <t>A101752</t>
        </is>
      </c>
      <c r="Q120" t="n">
        <v>0</v>
      </c>
      <c r="R120" s="6" t="inlineStr">
        <is>
          <t>LT040</t>
        </is>
      </c>
      <c r="S120" s="13" t="n">
        <v>14</v>
      </c>
      <c r="T120" t="inlineStr"/>
      <c r="U120" s="80" t="inlineStr"/>
      <c r="V120" t="inlineStr"/>
      <c r="W120" t="inlineStr"/>
      <c r="X120" t="inlineStr"/>
      <c r="Y120" t="inlineStr"/>
    </row>
    <row r="121">
      <c r="A121" t="inlineStr"/>
      <c r="B121" s="13" t="inlineStr">
        <is>
          <t>N</t>
        </is>
      </c>
      <c r="C121" t="inlineStr">
        <is>
          <t>Price_BOM_VL_VLS_Imp_343</t>
        </is>
      </c>
      <c r="D121" t="inlineStr"/>
      <c r="E121" s="123" t="inlineStr">
        <is>
          <t>:2095-9_VL:2095-9_VLS:</t>
        </is>
      </c>
      <c r="F121" s="123" t="inlineStr">
        <is>
          <t>:2095-9 VL:2095-9 VLS:</t>
        </is>
      </c>
      <c r="G121" s="123" t="inlineStr">
        <is>
          <t>X4</t>
        </is>
      </c>
      <c r="H121" s="123" t="inlineStr">
        <is>
          <t>ImpMatl_NiAl-Bronze_ASTM-B148_C95400</t>
        </is>
      </c>
      <c r="I121" s="6" t="inlineStr">
        <is>
          <t>Nickel Aluminum Bronze ASTM B148 UNS C95400</t>
        </is>
      </c>
      <c r="J121" s="6" t="inlineStr">
        <is>
          <t>B22</t>
        </is>
      </c>
      <c r="K121" s="6" t="inlineStr">
        <is>
          <t>Coating_Epoxy</t>
        </is>
      </c>
      <c r="L121" s="6" t="inlineStr">
        <is>
          <t>Stainless Steel, AISI-303</t>
        </is>
      </c>
      <c r="M121" s="6" t="inlineStr">
        <is>
          <t>Steel, Cold Drawn C1018</t>
        </is>
      </c>
      <c r="N121" s="1" t="inlineStr">
        <is>
          <t>RTF</t>
        </is>
      </c>
      <c r="O121" s="6" t="inlineStr"/>
      <c r="P121" s="6" t="inlineStr">
        <is>
          <t>A102222</t>
        </is>
      </c>
      <c r="Q121" s="6" t="n">
        <v>128</v>
      </c>
      <c r="R121" s="6" t="inlineStr">
        <is>
          <t>LT250</t>
        </is>
      </c>
      <c r="S121" s="13" t="n">
        <v>8</v>
      </c>
      <c r="T121" t="inlineStr"/>
      <c r="U121" s="80" t="inlineStr"/>
      <c r="V121" t="inlineStr"/>
      <c r="W121" t="inlineStr"/>
      <c r="X121" t="inlineStr"/>
      <c r="Y121" t="inlineStr"/>
    </row>
    <row r="122">
      <c r="A122" t="inlineStr"/>
      <c r="B122" s="13" t="inlineStr">
        <is>
          <t>Y</t>
        </is>
      </c>
      <c r="C122" t="inlineStr">
        <is>
          <t>Price_BOM_VL_VLS_Imp_344</t>
        </is>
      </c>
      <c r="D122" t="inlineStr">
        <is>
          <t>Price_BOM_VL_VLS_Imp_344</t>
        </is>
      </c>
      <c r="E122" s="123" t="inlineStr">
        <is>
          <t>:2512-1_VL:2512-1_VLS:</t>
        </is>
      </c>
      <c r="F122" s="123" t="inlineStr">
        <is>
          <t>:2512-1 VL:2512-1 VLS:</t>
        </is>
      </c>
      <c r="G122" s="123" t="inlineStr">
        <is>
          <t>X3</t>
        </is>
      </c>
      <c r="H122" t="inlineStr">
        <is>
          <t>ImpMatl_Silicon_Bronze_ASTM-B584_C87600</t>
        </is>
      </c>
      <c r="I122" s="6" t="inlineStr">
        <is>
          <t>Silicon Bronze, ASTM-B584, C87600</t>
        </is>
      </c>
      <c r="J122" s="6" t="inlineStr">
        <is>
          <t>B21</t>
        </is>
      </c>
      <c r="K122" s="6" t="inlineStr">
        <is>
          <t>Coating_Standard</t>
        </is>
      </c>
      <c r="L122" s="6" t="inlineStr">
        <is>
          <t>Stainless Steel, AISI-303</t>
        </is>
      </c>
      <c r="M122" s="6" t="inlineStr">
        <is>
          <t>Steel, Cold Drawn C1018</t>
        </is>
      </c>
      <c r="N122" s="1" t="inlineStr">
        <is>
          <t>96769178</t>
        </is>
      </c>
      <c r="O122" s="1" t="inlineStr">
        <is>
          <t>IMP,L,20121,X3,B21</t>
        </is>
      </c>
      <c r="P122" t="inlineStr">
        <is>
          <t>A101791</t>
        </is>
      </c>
      <c r="Q122" t="n">
        <v>0</v>
      </c>
      <c r="R122" s="6" t="inlineStr">
        <is>
          <t>LT027</t>
        </is>
      </c>
      <c r="S122" s="13" t="n">
        <v>0</v>
      </c>
      <c r="T122" t="inlineStr"/>
      <c r="U122" s="80" t="inlineStr"/>
      <c r="V122" t="inlineStr"/>
      <c r="W122" t="inlineStr"/>
      <c r="X122" t="inlineStr"/>
      <c r="Y122" t="inlineStr"/>
    </row>
    <row r="123">
      <c r="A123" t="inlineStr"/>
      <c r="B123" s="13" t="inlineStr">
        <is>
          <t>N</t>
        </is>
      </c>
      <c r="C123" t="inlineStr">
        <is>
          <t>Price_BOM_VL_VLS_Imp_346</t>
        </is>
      </c>
      <c r="D123" t="inlineStr"/>
      <c r="E123" s="123" t="inlineStr">
        <is>
          <t>:2512-1_VL:2512-1_VLS:</t>
        </is>
      </c>
      <c r="F123" s="123" t="inlineStr">
        <is>
          <t>:2512-1 VL:2512-1 VLS:</t>
        </is>
      </c>
      <c r="G123" s="123" t="inlineStr">
        <is>
          <t>X3</t>
        </is>
      </c>
      <c r="H123" s="123" t="inlineStr">
        <is>
          <t>ImpMatl_SS_AISI-304</t>
        </is>
      </c>
      <c r="I123" s="6" t="inlineStr">
        <is>
          <t>Stainless Steel, AISI-304</t>
        </is>
      </c>
      <c r="J123" s="6" t="inlineStr">
        <is>
          <t>H304</t>
        </is>
      </c>
      <c r="K123" s="6" t="inlineStr">
        <is>
          <t>Coating_Standard</t>
        </is>
      </c>
      <c r="L123" s="6" t="inlineStr">
        <is>
          <t>Stainless Steel, AISI-303</t>
        </is>
      </c>
      <c r="M123" s="6" t="inlineStr">
        <is>
          <t>Stainless Steel, AISI 316</t>
        </is>
      </c>
      <c r="N123" s="1" t="inlineStr">
        <is>
          <t>98876071</t>
        </is>
      </c>
      <c r="O123" s="6" t="inlineStr">
        <is>
          <t>IMP,L,20121,X3,H304</t>
        </is>
      </c>
      <c r="P123" s="6" t="inlineStr">
        <is>
          <t>A101796</t>
        </is>
      </c>
      <c r="Q123" s="6" t="n">
        <v>0</v>
      </c>
      <c r="R123" s="6" t="inlineStr">
        <is>
          <t>LT027</t>
        </is>
      </c>
      <c r="S123" s="13" t="n">
        <v>0</v>
      </c>
      <c r="T123" t="inlineStr"/>
      <c r="U123" s="80" t="inlineStr"/>
      <c r="V123" t="inlineStr"/>
      <c r="W123" t="inlineStr"/>
      <c r="X123" t="inlineStr"/>
      <c r="Y123" t="inlineStr"/>
    </row>
    <row r="124">
      <c r="A124" t="inlineStr"/>
      <c r="B124" s="13" t="inlineStr">
        <is>
          <t>N</t>
        </is>
      </c>
      <c r="C124" t="inlineStr">
        <is>
          <t>Price_BOM_VL_VLS_Imp_348</t>
        </is>
      </c>
      <c r="D124" t="inlineStr"/>
      <c r="E124" s="123" t="inlineStr">
        <is>
          <t>:2512-1_VL:2512-1_VLS:</t>
        </is>
      </c>
      <c r="F124" s="123" t="inlineStr">
        <is>
          <t>:2512-1 VL:2512-1 VLS:</t>
        </is>
      </c>
      <c r="G124" s="123" t="inlineStr">
        <is>
          <t>X3</t>
        </is>
      </c>
      <c r="H124" t="inlineStr">
        <is>
          <t>ImpMatl_NiAl-Bronze_ASTM-B148_C95400</t>
        </is>
      </c>
      <c r="I124" s="6" t="inlineStr">
        <is>
          <t>Nickel Aluminum Bronze ASTM B148 UNS C95400</t>
        </is>
      </c>
      <c r="J124" s="6" t="inlineStr">
        <is>
          <t>B22</t>
        </is>
      </c>
      <c r="K124" s="6" t="inlineStr">
        <is>
          <t>Coating_Standard</t>
        </is>
      </c>
      <c r="L124" s="6" t="inlineStr">
        <is>
          <t>Stainless Steel, AISI-303</t>
        </is>
      </c>
      <c r="M124" s="6" t="inlineStr">
        <is>
          <t>Steel, Cold Drawn C1018</t>
        </is>
      </c>
      <c r="N124" s="1" t="inlineStr">
        <is>
          <t>97778012</t>
        </is>
      </c>
      <c r="O124" s="1" t="inlineStr"/>
      <c r="P124" t="inlineStr">
        <is>
          <t>A102228</t>
        </is>
      </c>
      <c r="Q124" t="n">
        <v>289</v>
      </c>
      <c r="R124" s="6" t="inlineStr">
        <is>
          <t>LT027</t>
        </is>
      </c>
      <c r="S124" s="13" t="n">
        <v>0</v>
      </c>
      <c r="T124" t="inlineStr"/>
      <c r="U124" s="80" t="inlineStr"/>
      <c r="V124" t="inlineStr"/>
      <c r="W124" t="inlineStr"/>
      <c r="X124" t="inlineStr"/>
      <c r="Y124" t="inlineStr"/>
    </row>
    <row r="125">
      <c r="A125" t="inlineStr"/>
      <c r="B125" s="13" t="inlineStr">
        <is>
          <t>N</t>
        </is>
      </c>
      <c r="C125" t="inlineStr">
        <is>
          <t>Price_BOM_VL_VLS_Imp_349</t>
        </is>
      </c>
      <c r="D125" t="inlineStr"/>
      <c r="E125" s="123" t="inlineStr">
        <is>
          <t>:2512-1_VL:2512-1_VLS:</t>
        </is>
      </c>
      <c r="F125" s="123" t="inlineStr">
        <is>
          <t>:2512-1 VL:2512-1 VLS:</t>
        </is>
      </c>
      <c r="G125" s="123" t="inlineStr">
        <is>
          <t>X3</t>
        </is>
      </c>
      <c r="H125" s="123" t="inlineStr">
        <is>
          <t>ImpMatl_Silicon_Bronze_ASTM-B584_C87600</t>
        </is>
      </c>
      <c r="I125" s="6" t="inlineStr">
        <is>
          <t>Silicon Bronze, ASTM-B584, C87600</t>
        </is>
      </c>
      <c r="J125" s="6" t="inlineStr">
        <is>
          <t>B21</t>
        </is>
      </c>
      <c r="K125" s="6" t="inlineStr">
        <is>
          <t>Coating_Scotchkote134_interior</t>
        </is>
      </c>
      <c r="L125" s="6" t="inlineStr">
        <is>
          <t>Stainless Steel, AISI-303</t>
        </is>
      </c>
      <c r="M125" s="6" t="inlineStr">
        <is>
          <t>Steel, Cold Drawn C1018</t>
        </is>
      </c>
      <c r="N125" s="1" t="inlineStr">
        <is>
          <t>RTF</t>
        </is>
      </c>
      <c r="O125" s="6" t="inlineStr"/>
      <c r="P125" s="6" t="inlineStr">
        <is>
          <t>A101791</t>
        </is>
      </c>
      <c r="Q125" s="6" t="n">
        <v>0</v>
      </c>
      <c r="R125" s="6" t="inlineStr">
        <is>
          <t>LT040</t>
        </is>
      </c>
      <c r="S125" s="13" t="n">
        <v>14</v>
      </c>
      <c r="T125" t="inlineStr"/>
      <c r="U125" s="80" t="inlineStr"/>
      <c r="V125" t="inlineStr"/>
      <c r="W125" t="inlineStr"/>
      <c r="X125" t="inlineStr"/>
      <c r="Y125" t="inlineStr"/>
    </row>
    <row r="126">
      <c r="A126" t="inlineStr"/>
      <c r="B126" s="13" t="inlineStr">
        <is>
          <t>N</t>
        </is>
      </c>
      <c r="C126" t="inlineStr">
        <is>
          <t>Price_BOM_VL_VLS_Imp_350</t>
        </is>
      </c>
      <c r="D126" t="inlineStr"/>
      <c r="E126" s="123" t="inlineStr">
        <is>
          <t>:2512-1_VL:2512-1_VLS:</t>
        </is>
      </c>
      <c r="F126" s="123" t="inlineStr">
        <is>
          <t>:2512-1 VL:2512-1 VLS:</t>
        </is>
      </c>
      <c r="G126" s="123" t="inlineStr">
        <is>
          <t>X3</t>
        </is>
      </c>
      <c r="H126" t="inlineStr">
        <is>
          <t>ImpMatl_NiAl-Bronze_ASTM-B148_C95400</t>
        </is>
      </c>
      <c r="I126" s="6" t="inlineStr">
        <is>
          <t>Nickel Aluminum Bronze ASTM B148 UNS C95400</t>
        </is>
      </c>
      <c r="J126" s="6" t="inlineStr">
        <is>
          <t>B22</t>
        </is>
      </c>
      <c r="K126" s="6" t="inlineStr">
        <is>
          <t>Coating_Scotchkote134_interior</t>
        </is>
      </c>
      <c r="L126" s="6" t="inlineStr">
        <is>
          <t>Stainless Steel, AISI-303</t>
        </is>
      </c>
      <c r="M126" s="6" t="inlineStr">
        <is>
          <t>Steel, Cold Drawn C1018</t>
        </is>
      </c>
      <c r="N126" s="1" t="inlineStr">
        <is>
          <t>RTF</t>
        </is>
      </c>
      <c r="O126" s="1" t="inlineStr"/>
      <c r="P126" t="inlineStr">
        <is>
          <t>A102228</t>
        </is>
      </c>
      <c r="Q126" t="n">
        <v>289</v>
      </c>
      <c r="R126" s="6" t="inlineStr">
        <is>
          <t>LT250</t>
        </is>
      </c>
      <c r="S126" s="13" t="n">
        <v>8</v>
      </c>
      <c r="T126" t="inlineStr"/>
      <c r="U126" s="80" t="inlineStr"/>
      <c r="V126" t="inlineStr"/>
      <c r="W126" t="inlineStr"/>
      <c r="X126" t="inlineStr"/>
      <c r="Y126" t="inlineStr"/>
    </row>
    <row r="127">
      <c r="A127" t="inlineStr"/>
      <c r="B127" s="13" t="inlineStr">
        <is>
          <t>N</t>
        </is>
      </c>
      <c r="C127" t="inlineStr">
        <is>
          <t>Price_BOM_VL_VLS_Imp_351</t>
        </is>
      </c>
      <c r="D127" t="inlineStr"/>
      <c r="E127" s="123" t="inlineStr">
        <is>
          <t>:2512-1_VL:2512-1_VLS:</t>
        </is>
      </c>
      <c r="F127" s="123" t="inlineStr">
        <is>
          <t>:2512-1 VL:2512-1 VLS:</t>
        </is>
      </c>
      <c r="G127" s="123" t="inlineStr">
        <is>
          <t>X3</t>
        </is>
      </c>
      <c r="H127" s="123" t="inlineStr">
        <is>
          <t>ImpMatl_Silicon_Bronze_ASTM-B584_C87600</t>
        </is>
      </c>
      <c r="I127" s="6" t="inlineStr">
        <is>
          <t>Silicon Bronze, ASTM-B584, C87600</t>
        </is>
      </c>
      <c r="J127" s="6" t="inlineStr">
        <is>
          <t>B21</t>
        </is>
      </c>
      <c r="K127" s="6" t="inlineStr">
        <is>
          <t>Coating_Scotchkote134_interior_exterior</t>
        </is>
      </c>
      <c r="L127" s="6" t="inlineStr">
        <is>
          <t>Stainless Steel, AISI-303</t>
        </is>
      </c>
      <c r="M127" s="6" t="inlineStr">
        <is>
          <t>Steel, Cold Drawn C1018</t>
        </is>
      </c>
      <c r="N127" s="1" t="inlineStr">
        <is>
          <t>RTF</t>
        </is>
      </c>
      <c r="O127" s="6" t="inlineStr"/>
      <c r="P127" s="6" t="inlineStr">
        <is>
          <t>A101791</t>
        </is>
      </c>
      <c r="Q127" s="6" t="n">
        <v>0</v>
      </c>
      <c r="R127" s="6" t="inlineStr">
        <is>
          <t>LT040</t>
        </is>
      </c>
      <c r="S127" s="13" t="n">
        <v>14</v>
      </c>
      <c r="T127" t="inlineStr"/>
      <c r="U127" s="80" t="inlineStr"/>
      <c r="V127" t="inlineStr"/>
      <c r="W127" t="inlineStr"/>
      <c r="X127" t="inlineStr"/>
      <c r="Y127" t="inlineStr"/>
    </row>
    <row r="128">
      <c r="A128" t="inlineStr"/>
      <c r="B128" s="13" t="inlineStr">
        <is>
          <t>N</t>
        </is>
      </c>
      <c r="C128" t="inlineStr">
        <is>
          <t>Price_BOM_VL_VLS_Imp_352</t>
        </is>
      </c>
      <c r="D128" t="inlineStr"/>
      <c r="E128" s="123" t="inlineStr">
        <is>
          <t>:2512-1_VL:2512-1_VLS:</t>
        </is>
      </c>
      <c r="F128" s="123" t="inlineStr">
        <is>
          <t>:2512-1 VL:2512-1 VLS:</t>
        </is>
      </c>
      <c r="G128" s="123" t="inlineStr">
        <is>
          <t>X3</t>
        </is>
      </c>
      <c r="H128" t="inlineStr">
        <is>
          <t>ImpMatl_NiAl-Bronze_ASTM-B148_C95400</t>
        </is>
      </c>
      <c r="I128" s="6" t="inlineStr">
        <is>
          <t>Nickel Aluminum Bronze ASTM B148 UNS C95400</t>
        </is>
      </c>
      <c r="J128" s="6" t="inlineStr">
        <is>
          <t>B22</t>
        </is>
      </c>
      <c r="K128" s="6" t="inlineStr">
        <is>
          <t>Coating_Scotchkote134_interior_exterior</t>
        </is>
      </c>
      <c r="L128" s="6" t="inlineStr">
        <is>
          <t>Stainless Steel, AISI-303</t>
        </is>
      </c>
      <c r="M128" s="6" t="inlineStr">
        <is>
          <t>Steel, Cold Drawn C1018</t>
        </is>
      </c>
      <c r="N128" s="1" t="inlineStr">
        <is>
          <t>RTF</t>
        </is>
      </c>
      <c r="O128" s="1" t="inlineStr"/>
      <c r="P128" t="inlineStr">
        <is>
          <t>A102228</t>
        </is>
      </c>
      <c r="Q128" t="n">
        <v>289</v>
      </c>
      <c r="R128" s="6" t="inlineStr">
        <is>
          <t>LT250</t>
        </is>
      </c>
      <c r="S128" s="13" t="n">
        <v>8</v>
      </c>
      <c r="T128" t="inlineStr"/>
      <c r="U128" s="80" t="inlineStr"/>
      <c r="V128" t="inlineStr"/>
      <c r="W128" t="inlineStr"/>
      <c r="X128" t="inlineStr"/>
      <c r="Y128" t="inlineStr"/>
    </row>
    <row r="129">
      <c r="A129" t="inlineStr"/>
      <c r="B129" s="13" t="inlineStr">
        <is>
          <t>N</t>
        </is>
      </c>
      <c r="C129" t="inlineStr">
        <is>
          <t>Price_BOM_VL_VLS_Imp_353</t>
        </is>
      </c>
      <c r="D129" t="inlineStr"/>
      <c r="E129" s="123" t="inlineStr">
        <is>
          <t>:2512-1_VL:2512-1_VLS:</t>
        </is>
      </c>
      <c r="F129" s="123" t="inlineStr">
        <is>
          <t>:2512-1 VL:2512-1 VLS:</t>
        </is>
      </c>
      <c r="G129" s="123" t="inlineStr">
        <is>
          <t>X3</t>
        </is>
      </c>
      <c r="H129" s="123" t="inlineStr">
        <is>
          <t>ImpMatl_Silicon_Bronze_ASTM-B584_C87600</t>
        </is>
      </c>
      <c r="I129" s="6" t="inlineStr">
        <is>
          <t>Silicon Bronze, ASTM-B584, C87600</t>
        </is>
      </c>
      <c r="J129" s="6" t="inlineStr">
        <is>
          <t>B21</t>
        </is>
      </c>
      <c r="K129" s="6" t="inlineStr">
        <is>
          <t>Coating_Scotchkote134_interior_exterior_IncludeImpeller</t>
        </is>
      </c>
      <c r="L129" s="6" t="inlineStr">
        <is>
          <t>Stainless Steel, AISI-303</t>
        </is>
      </c>
      <c r="M129" s="6" t="inlineStr">
        <is>
          <t>Steel, Cold Drawn C1018</t>
        </is>
      </c>
      <c r="N129" s="1" t="inlineStr">
        <is>
          <t>RTF</t>
        </is>
      </c>
      <c r="O129" s="6" t="inlineStr"/>
      <c r="P129" s="6" t="inlineStr">
        <is>
          <t>A101791</t>
        </is>
      </c>
      <c r="Q129" s="6" t="n">
        <v>0</v>
      </c>
      <c r="R129" s="6" t="inlineStr">
        <is>
          <t>LT040</t>
        </is>
      </c>
      <c r="S129" s="13" t="n">
        <v>14</v>
      </c>
      <c r="T129" t="inlineStr"/>
      <c r="U129" s="80" t="inlineStr"/>
      <c r="V129" t="inlineStr"/>
      <c r="W129" t="inlineStr"/>
      <c r="X129" t="inlineStr"/>
      <c r="Y129" t="inlineStr"/>
    </row>
    <row r="130">
      <c r="A130" t="inlineStr"/>
      <c r="B130" s="13" t="inlineStr">
        <is>
          <t>N</t>
        </is>
      </c>
      <c r="C130" t="inlineStr">
        <is>
          <t>Price_BOM_VL_VLS_Imp_354</t>
        </is>
      </c>
      <c r="D130" t="inlineStr"/>
      <c r="E130" s="123" t="inlineStr">
        <is>
          <t>:2512-1_VL:2512-1_VLS:</t>
        </is>
      </c>
      <c r="F130" s="123" t="inlineStr">
        <is>
          <t>:2512-1 VL:2512-1 VLS:</t>
        </is>
      </c>
      <c r="G130" s="123" t="inlineStr">
        <is>
          <t>X3</t>
        </is>
      </c>
      <c r="H130" t="inlineStr">
        <is>
          <t>ImpMatl_NiAl-Bronze_ASTM-B148_C95400</t>
        </is>
      </c>
      <c r="I130" s="6" t="inlineStr">
        <is>
          <t>Nickel Aluminum Bronze ASTM B148 UNS C95400</t>
        </is>
      </c>
      <c r="J130" s="6" t="inlineStr">
        <is>
          <t>B22</t>
        </is>
      </c>
      <c r="K130" s="6" t="inlineStr">
        <is>
          <t>Coating_Scotchkote134_interior_exterior_IncludeImpeller</t>
        </is>
      </c>
      <c r="L130" s="6" t="inlineStr">
        <is>
          <t>Stainless Steel, AISI-303</t>
        </is>
      </c>
      <c r="M130" s="6" t="inlineStr">
        <is>
          <t>Steel, Cold Drawn C1018</t>
        </is>
      </c>
      <c r="N130" s="1" t="inlineStr">
        <is>
          <t>RTF</t>
        </is>
      </c>
      <c r="O130" s="1" t="inlineStr"/>
      <c r="P130" t="inlineStr">
        <is>
          <t>A102228</t>
        </is>
      </c>
      <c r="Q130" t="n">
        <v>289</v>
      </c>
      <c r="R130" s="6" t="inlineStr">
        <is>
          <t>LT250</t>
        </is>
      </c>
      <c r="S130" s="13" t="n">
        <v>8</v>
      </c>
      <c r="T130" t="inlineStr"/>
      <c r="U130" s="80" t="inlineStr"/>
      <c r="V130" t="inlineStr"/>
      <c r="W130" t="inlineStr"/>
      <c r="X130" t="inlineStr"/>
      <c r="Y130" t="inlineStr"/>
    </row>
    <row r="131">
      <c r="A131" t="inlineStr"/>
      <c r="B131" s="13" t="inlineStr">
        <is>
          <t>N</t>
        </is>
      </c>
      <c r="C131" t="inlineStr">
        <is>
          <t>Price_BOM_VL_VLS_Imp_355</t>
        </is>
      </c>
      <c r="D131" t="inlineStr"/>
      <c r="E131" s="123" t="inlineStr">
        <is>
          <t>:2512-1_VL:2512-1_VLS:</t>
        </is>
      </c>
      <c r="F131" s="123" t="inlineStr">
        <is>
          <t>:2512-1 VL:2512-1 VLS:</t>
        </is>
      </c>
      <c r="G131" s="123" t="inlineStr">
        <is>
          <t>X3</t>
        </is>
      </c>
      <c r="H131" s="123" t="inlineStr">
        <is>
          <t>ImpMatl_Silicon_Bronze_ASTM-B584_C87600</t>
        </is>
      </c>
      <c r="I131" s="6" t="inlineStr">
        <is>
          <t>Silicon Bronze, ASTM-B584, C87600</t>
        </is>
      </c>
      <c r="J131" s="6" t="inlineStr">
        <is>
          <t>B21</t>
        </is>
      </c>
      <c r="K131" s="6" t="inlineStr">
        <is>
          <t>Coating_Scotchkote134_interior_IncludeImpeller</t>
        </is>
      </c>
      <c r="L131" s="6" t="inlineStr">
        <is>
          <t>Stainless Steel, AISI-303</t>
        </is>
      </c>
      <c r="M131" s="6" t="inlineStr">
        <is>
          <t>Steel, Cold Drawn C1018</t>
        </is>
      </c>
      <c r="N131" s="1" t="inlineStr">
        <is>
          <t>RTF</t>
        </is>
      </c>
      <c r="O131" s="6" t="inlineStr"/>
      <c r="P131" s="6" t="inlineStr">
        <is>
          <t>A101791</t>
        </is>
      </c>
      <c r="Q131" s="6" t="n">
        <v>0</v>
      </c>
      <c r="R131" s="6" t="inlineStr">
        <is>
          <t>LT040</t>
        </is>
      </c>
      <c r="S131" s="13" t="n">
        <v>14</v>
      </c>
      <c r="T131" t="inlineStr"/>
      <c r="U131" s="80" t="inlineStr"/>
      <c r="V131" t="inlineStr"/>
      <c r="W131" t="inlineStr"/>
      <c r="X131" t="inlineStr"/>
      <c r="Y131" t="inlineStr"/>
    </row>
    <row r="132">
      <c r="A132" t="inlineStr"/>
      <c r="B132" s="13" t="inlineStr">
        <is>
          <t>N</t>
        </is>
      </c>
      <c r="C132" t="inlineStr">
        <is>
          <t>Price_BOM_VL_VLS_Imp_356</t>
        </is>
      </c>
      <c r="D132" t="inlineStr"/>
      <c r="E132" s="123" t="inlineStr">
        <is>
          <t>:2512-1_VL:2512-1_VLS:</t>
        </is>
      </c>
      <c r="F132" s="123" t="inlineStr">
        <is>
          <t>:2512-1 VL:2512-1 VLS:</t>
        </is>
      </c>
      <c r="G132" s="123" t="inlineStr">
        <is>
          <t>X3</t>
        </is>
      </c>
      <c r="H132" s="123" t="inlineStr">
        <is>
          <t>ImpMatl_NiAl-Bronze_ASTM-B148_C95400</t>
        </is>
      </c>
      <c r="I132" s="6" t="inlineStr">
        <is>
          <t>Nickel Aluminum Bronze ASTM B148 UNS C95400</t>
        </is>
      </c>
      <c r="J132" s="6" t="inlineStr">
        <is>
          <t>B22</t>
        </is>
      </c>
      <c r="K132" s="6" t="inlineStr">
        <is>
          <t>Coating_Scotchkote134_interior_IncludeImpeller</t>
        </is>
      </c>
      <c r="L132" s="6" t="inlineStr">
        <is>
          <t>Stainless Steel, AISI-303</t>
        </is>
      </c>
      <c r="M132" s="6" t="inlineStr">
        <is>
          <t>Steel, Cold Drawn C1018</t>
        </is>
      </c>
      <c r="N132" s="96" t="inlineStr">
        <is>
          <t>RTF</t>
        </is>
      </c>
      <c r="O132" s="94" t="inlineStr"/>
      <c r="P132" t="inlineStr">
        <is>
          <t>A102228</t>
        </is>
      </c>
      <c r="Q132" t="n">
        <v>289</v>
      </c>
      <c r="R132" s="6" t="inlineStr">
        <is>
          <t>LT250</t>
        </is>
      </c>
      <c r="S132" s="13" t="n">
        <v>8</v>
      </c>
      <c r="T132" t="inlineStr"/>
      <c r="U132" s="80" t="inlineStr"/>
      <c r="V132" t="inlineStr"/>
      <c r="W132" t="inlineStr"/>
      <c r="X132" t="inlineStr"/>
      <c r="Y132" t="inlineStr"/>
    </row>
    <row r="133">
      <c r="A133" t="inlineStr"/>
      <c r="B133" s="13" t="inlineStr">
        <is>
          <t>N</t>
        </is>
      </c>
      <c r="C133" t="inlineStr">
        <is>
          <t>Price_BOM_VL_VLS_Imp_357</t>
        </is>
      </c>
      <c r="D133" t="inlineStr"/>
      <c r="E133" s="123" t="inlineStr">
        <is>
          <t>:2512-1_VL:2512-1_VLS:</t>
        </is>
      </c>
      <c r="F133" s="123" t="inlineStr">
        <is>
          <t>:2512-1 VL:2512-1 VLS:</t>
        </is>
      </c>
      <c r="G133" s="123" t="inlineStr">
        <is>
          <t>X3</t>
        </is>
      </c>
      <c r="H133" t="inlineStr">
        <is>
          <t>ImpMatl_Silicon_Bronze_ASTM-B584_C87600</t>
        </is>
      </c>
      <c r="I133" s="6" t="inlineStr">
        <is>
          <t>Silicon Bronze, ASTM-B584, C87600</t>
        </is>
      </c>
      <c r="J133" s="6" t="inlineStr">
        <is>
          <t>B21</t>
        </is>
      </c>
      <c r="K133" s="6" t="inlineStr">
        <is>
          <t>Coating_Special</t>
        </is>
      </c>
      <c r="L133" s="6" t="inlineStr">
        <is>
          <t>Stainless Steel, AISI-303</t>
        </is>
      </c>
      <c r="M133" s="6" t="inlineStr">
        <is>
          <t>Steel, Cold Drawn C1018</t>
        </is>
      </c>
      <c r="N133" t="inlineStr">
        <is>
          <t>RTF</t>
        </is>
      </c>
      <c r="O133" s="1" t="inlineStr"/>
      <c r="P133" t="inlineStr">
        <is>
          <t>A101791</t>
        </is>
      </c>
      <c r="Q133" t="n">
        <v>0</v>
      </c>
      <c r="R133" s="6" t="inlineStr">
        <is>
          <t>LT040</t>
        </is>
      </c>
      <c r="S133" s="13" t="n">
        <v>14</v>
      </c>
      <c r="T133" t="inlineStr"/>
      <c r="U133" s="80" t="inlineStr"/>
      <c r="V133" t="inlineStr"/>
      <c r="W133" t="inlineStr"/>
      <c r="X133" t="inlineStr"/>
      <c r="Y133" t="inlineStr"/>
    </row>
    <row r="134">
      <c r="A134" t="inlineStr"/>
      <c r="B134" s="13" t="inlineStr">
        <is>
          <t>N</t>
        </is>
      </c>
      <c r="C134" t="inlineStr">
        <is>
          <t>Price_BOM_VL_VLS_Imp_358</t>
        </is>
      </c>
      <c r="D134" t="inlineStr"/>
      <c r="E134" s="123" t="inlineStr">
        <is>
          <t>:2512-1_VL:2512-1_VLS:</t>
        </is>
      </c>
      <c r="F134" s="123" t="inlineStr">
        <is>
          <t>:2512-1 VL:2512-1 VLS:</t>
        </is>
      </c>
      <c r="G134" s="123" t="inlineStr">
        <is>
          <t>X3</t>
        </is>
      </c>
      <c r="H134" s="123" t="inlineStr">
        <is>
          <t>ImpMatl_NiAl-Bronze_ASTM-B148_C95400</t>
        </is>
      </c>
      <c r="I134" s="6" t="inlineStr">
        <is>
          <t>Nickel Aluminum Bronze ASTM B148 UNS C95400</t>
        </is>
      </c>
      <c r="J134" s="6" t="inlineStr">
        <is>
          <t>B22</t>
        </is>
      </c>
      <c r="K134" s="6" t="inlineStr">
        <is>
          <t>Coating_Special</t>
        </is>
      </c>
      <c r="L134" s="6" t="inlineStr">
        <is>
          <t>Stainless Steel, AISI-303</t>
        </is>
      </c>
      <c r="M134" s="6" t="inlineStr">
        <is>
          <t>Steel, Cold Drawn C1018</t>
        </is>
      </c>
      <c r="N134" s="1" t="inlineStr">
        <is>
          <t>RTF</t>
        </is>
      </c>
      <c r="O134" s="6" t="inlineStr"/>
      <c r="P134" s="6" t="inlineStr">
        <is>
          <t>A102228</t>
        </is>
      </c>
      <c r="Q134" s="6" t="n">
        <v>289</v>
      </c>
      <c r="R134" s="6" t="inlineStr">
        <is>
          <t>LT250</t>
        </is>
      </c>
      <c r="S134" s="13" t="n">
        <v>8</v>
      </c>
      <c r="T134" t="inlineStr"/>
      <c r="U134" s="80" t="inlineStr"/>
      <c r="V134" t="inlineStr"/>
      <c r="W134" t="inlineStr"/>
      <c r="X134" t="inlineStr"/>
      <c r="Y134" t="inlineStr"/>
    </row>
    <row r="135">
      <c r="A135" t="inlineStr"/>
      <c r="B135" s="13" t="inlineStr">
        <is>
          <t>N</t>
        </is>
      </c>
      <c r="C135" t="inlineStr">
        <is>
          <t>Price_BOM_VL_VLS_Imp_359</t>
        </is>
      </c>
      <c r="D135" t="inlineStr"/>
      <c r="E135" s="123" t="inlineStr">
        <is>
          <t>:2512-1_VL:2512-1_VLS:</t>
        </is>
      </c>
      <c r="F135" s="123" t="inlineStr">
        <is>
          <t>:2512-1 VL:2512-1 VLS:</t>
        </is>
      </c>
      <c r="G135" s="123" t="inlineStr">
        <is>
          <t>X3</t>
        </is>
      </c>
      <c r="H135" t="inlineStr">
        <is>
          <t>ImpMatl_Silicon_Bronze_ASTM-B584_C87600</t>
        </is>
      </c>
      <c r="I135" s="6" t="inlineStr">
        <is>
          <t>Silicon Bronze, ASTM-B584, C87600</t>
        </is>
      </c>
      <c r="J135" s="6" t="inlineStr">
        <is>
          <t>B21</t>
        </is>
      </c>
      <c r="K135" s="6" t="inlineStr">
        <is>
          <t>Coating_Epoxy</t>
        </is>
      </c>
      <c r="L135" s="6" t="inlineStr">
        <is>
          <t>Stainless Steel, AISI-303</t>
        </is>
      </c>
      <c r="M135" s="6" t="inlineStr">
        <is>
          <t>Steel, Cold Drawn C1018</t>
        </is>
      </c>
      <c r="N135" s="1" t="inlineStr">
        <is>
          <t>RTF</t>
        </is>
      </c>
      <c r="O135" s="1" t="inlineStr"/>
      <c r="P135" t="inlineStr">
        <is>
          <t>A101791</t>
        </is>
      </c>
      <c r="Q135" t="n">
        <v>0</v>
      </c>
      <c r="R135" s="6" t="inlineStr">
        <is>
          <t>LT040</t>
        </is>
      </c>
      <c r="S135" s="13" t="n">
        <v>14</v>
      </c>
      <c r="T135" t="inlineStr"/>
      <c r="U135" s="80" t="inlineStr"/>
      <c r="V135" t="inlineStr"/>
      <c r="W135" t="inlineStr"/>
      <c r="X135" t="inlineStr"/>
      <c r="Y135" t="inlineStr"/>
    </row>
    <row r="136">
      <c r="A136" t="inlineStr"/>
      <c r="B136" s="13" t="inlineStr">
        <is>
          <t>Y</t>
        </is>
      </c>
      <c r="C136" t="inlineStr">
        <is>
          <t>Price_BOM_VL_VLS_Imp_360</t>
        </is>
      </c>
      <c r="D136" t="inlineStr">
        <is>
          <t>Price_BOM_VL_VLS_Imp_360</t>
        </is>
      </c>
      <c r="E136" s="123" t="inlineStr">
        <is>
          <t>:2512-1_VL:2512-1_VLS:</t>
        </is>
      </c>
      <c r="F136" s="123" t="inlineStr">
        <is>
          <t>:2512-1 VL:2512-1 VLS:</t>
        </is>
      </c>
      <c r="G136" s="123" t="inlineStr">
        <is>
          <t>XA</t>
        </is>
      </c>
      <c r="H136" s="123" t="inlineStr">
        <is>
          <t>ImpMatl_Silicon_Bronze_ASTM-B584_C87600</t>
        </is>
      </c>
      <c r="I136" s="6" t="inlineStr">
        <is>
          <t>Silicon Bronze, ASTM-B584, C87600</t>
        </is>
      </c>
      <c r="J136" s="6" t="inlineStr">
        <is>
          <t>B21</t>
        </is>
      </c>
      <c r="K136" s="6" t="inlineStr">
        <is>
          <t>Coating_Standard</t>
        </is>
      </c>
      <c r="L136" s="6" t="inlineStr">
        <is>
          <t>Stainless Steel, AISI-303</t>
        </is>
      </c>
      <c r="M136" s="6" t="inlineStr">
        <is>
          <t>Steel, Cold Drawn C1018</t>
        </is>
      </c>
      <c r="N136" s="1" t="inlineStr">
        <is>
          <t>96769181</t>
        </is>
      </c>
      <c r="O136" s="6" t="inlineStr">
        <is>
          <t>IMP,L,20121,XA,B21</t>
        </is>
      </c>
      <c r="P136" s="6" t="inlineStr">
        <is>
          <t>A101798</t>
        </is>
      </c>
      <c r="Q136" s="6" t="n">
        <v>0</v>
      </c>
      <c r="R136" s="6" t="inlineStr">
        <is>
          <t>LT027</t>
        </is>
      </c>
      <c r="S136" s="13" t="n">
        <v>0</v>
      </c>
      <c r="T136" t="inlineStr"/>
      <c r="U136" s="80" t="inlineStr"/>
      <c r="V136" t="inlineStr"/>
      <c r="W136" t="inlineStr"/>
      <c r="X136" t="inlineStr"/>
      <c r="Y136" t="inlineStr"/>
    </row>
    <row r="137">
      <c r="A137" t="inlineStr"/>
      <c r="B137" s="13" t="inlineStr">
        <is>
          <t>N</t>
        </is>
      </c>
      <c r="C137" t="inlineStr">
        <is>
          <t>Price_BOM_VL_VLS_Imp_363</t>
        </is>
      </c>
      <c r="D137" t="inlineStr"/>
      <c r="E137" s="123" t="inlineStr">
        <is>
          <t>:2512-1_VL:2512-1_VLS:</t>
        </is>
      </c>
      <c r="F137" s="123" t="inlineStr">
        <is>
          <t>:2512-1 VL:2512-1 VLS:</t>
        </is>
      </c>
      <c r="G137" s="123" t="inlineStr">
        <is>
          <t>XA</t>
        </is>
      </c>
      <c r="H137" t="inlineStr">
        <is>
          <t>ImpMatl_NiAl-Bronze_ASTM-B148_C95400</t>
        </is>
      </c>
      <c r="I137" s="6" t="inlineStr">
        <is>
          <t>Nickel Aluminum Bronze ASTM B148 UNS C95400</t>
        </is>
      </c>
      <c r="J137" s="6" t="inlineStr">
        <is>
          <t>B22</t>
        </is>
      </c>
      <c r="K137" s="6" t="inlineStr">
        <is>
          <t>Coating_Standard</t>
        </is>
      </c>
      <c r="L137" s="6" t="inlineStr">
        <is>
          <t>Stainless Steel, AISI-303</t>
        </is>
      </c>
      <c r="M137" s="6" t="inlineStr">
        <is>
          <t>Steel, Cold Drawn C1018</t>
        </is>
      </c>
      <c r="N137" s="1" t="inlineStr">
        <is>
          <t>97778032</t>
        </is>
      </c>
      <c r="O137" s="80" t="inlineStr"/>
      <c r="P137" t="inlineStr">
        <is>
          <t>A102229</t>
        </is>
      </c>
      <c r="Q137" t="n">
        <v>288</v>
      </c>
      <c r="R137" s="6" t="inlineStr">
        <is>
          <t>LT027</t>
        </is>
      </c>
      <c r="S137" s="13" t="n">
        <v>0</v>
      </c>
      <c r="T137" t="inlineStr"/>
      <c r="U137" s="80" t="inlineStr"/>
      <c r="V137" t="inlineStr"/>
      <c r="W137" t="inlineStr"/>
      <c r="X137" t="inlineStr"/>
      <c r="Y137" t="inlineStr"/>
    </row>
    <row r="138">
      <c r="A138" t="inlineStr"/>
      <c r="B138" s="13" t="inlineStr">
        <is>
          <t>N</t>
        </is>
      </c>
      <c r="C138" t="inlineStr">
        <is>
          <t>Price_BOM_VL_VLS_Imp_364</t>
        </is>
      </c>
      <c r="D138" t="inlineStr"/>
      <c r="E138" s="123" t="inlineStr">
        <is>
          <t>:2512-1_VL:2512-1_VLS:</t>
        </is>
      </c>
      <c r="F138" s="123" t="inlineStr">
        <is>
          <t>:2512-1 VL:2512-1 VLS:</t>
        </is>
      </c>
      <c r="G138" s="123" t="inlineStr">
        <is>
          <t>XA</t>
        </is>
      </c>
      <c r="H138" t="inlineStr">
        <is>
          <t>ImpMatl_Silicon_Bronze_ASTM-B584_C87600</t>
        </is>
      </c>
      <c r="I138" s="6" t="inlineStr">
        <is>
          <t>Silicon Bronze, ASTM-B584, C87600</t>
        </is>
      </c>
      <c r="J138" s="6" t="inlineStr">
        <is>
          <t>B21</t>
        </is>
      </c>
      <c r="K138" s="6" t="inlineStr">
        <is>
          <t>Coating_Scotchkote134_interior</t>
        </is>
      </c>
      <c r="L138" s="6" t="inlineStr">
        <is>
          <t>Stainless Steel, AISI-303</t>
        </is>
      </c>
      <c r="M138" s="6" t="inlineStr">
        <is>
          <t>Steel, Cold Drawn C1018</t>
        </is>
      </c>
      <c r="N138" s="1" t="inlineStr">
        <is>
          <t>RTF</t>
        </is>
      </c>
      <c r="O138" s="1" t="inlineStr"/>
      <c r="P138" t="inlineStr">
        <is>
          <t>A101798</t>
        </is>
      </c>
      <c r="Q138" t="n">
        <v>0</v>
      </c>
      <c r="R138" s="6" t="inlineStr">
        <is>
          <t>LT040</t>
        </is>
      </c>
      <c r="S138" s="13" t="n">
        <v>14</v>
      </c>
      <c r="T138" t="inlineStr"/>
      <c r="U138" s="80" t="inlineStr"/>
      <c r="V138" t="inlineStr"/>
      <c r="W138" t="inlineStr"/>
      <c r="X138" t="inlineStr"/>
      <c r="Y138" t="inlineStr"/>
    </row>
    <row r="139">
      <c r="A139" t="inlineStr"/>
      <c r="B139" s="13" t="inlineStr">
        <is>
          <t>N</t>
        </is>
      </c>
      <c r="C139" t="inlineStr">
        <is>
          <t>Price_BOM_VL_VLS_Imp_365</t>
        </is>
      </c>
      <c r="D139" t="inlineStr"/>
      <c r="E139" s="123" t="inlineStr">
        <is>
          <t>:2512-1_VL:2512-1_VLS:</t>
        </is>
      </c>
      <c r="F139" s="123" t="inlineStr">
        <is>
          <t>:2512-1 VL:2512-1 VLS:</t>
        </is>
      </c>
      <c r="G139" s="123" t="inlineStr">
        <is>
          <t>XA</t>
        </is>
      </c>
      <c r="H139" s="123" t="inlineStr">
        <is>
          <t>ImpMatl_NiAl-Bronze_ASTM-B148_C95400</t>
        </is>
      </c>
      <c r="I139" s="6" t="inlineStr">
        <is>
          <t>Nickel Aluminum Bronze ASTM B148 UNS C95400</t>
        </is>
      </c>
      <c r="J139" s="6" t="inlineStr">
        <is>
          <t>B22</t>
        </is>
      </c>
      <c r="K139" s="6" t="inlineStr">
        <is>
          <t>Coating_Scotchkote134_interior</t>
        </is>
      </c>
      <c r="L139" s="6" t="inlineStr">
        <is>
          <t>Stainless Steel, AISI-303</t>
        </is>
      </c>
      <c r="M139" s="6" t="inlineStr">
        <is>
          <t>Steel, Cold Drawn C1018</t>
        </is>
      </c>
      <c r="N139" s="1" t="inlineStr">
        <is>
          <t>RTF</t>
        </is>
      </c>
      <c r="O139" s="6" t="inlineStr"/>
      <c r="P139" s="6" t="inlineStr">
        <is>
          <t>A102229</t>
        </is>
      </c>
      <c r="Q139" s="6" t="n">
        <v>288</v>
      </c>
      <c r="R139" s="6" t="inlineStr">
        <is>
          <t>LT250</t>
        </is>
      </c>
      <c r="S139" s="13" t="n">
        <v>8</v>
      </c>
      <c r="T139" t="inlineStr"/>
      <c r="U139" s="80" t="inlineStr"/>
      <c r="V139" t="inlineStr"/>
      <c r="W139" t="inlineStr"/>
      <c r="X139" t="inlineStr"/>
      <c r="Y139" t="inlineStr"/>
    </row>
    <row r="140">
      <c r="A140" t="inlineStr"/>
      <c r="B140" s="13" t="inlineStr">
        <is>
          <t>N</t>
        </is>
      </c>
      <c r="C140" t="inlineStr">
        <is>
          <t>Price_BOM_VL_VLS_Imp_366</t>
        </is>
      </c>
      <c r="D140" t="inlineStr"/>
      <c r="E140" s="123" t="inlineStr">
        <is>
          <t>:2512-1_VL:2512-1_VLS:</t>
        </is>
      </c>
      <c r="F140" s="123" t="inlineStr">
        <is>
          <t>:2512-1 VL:2512-1 VLS:</t>
        </is>
      </c>
      <c r="G140" s="123" t="inlineStr">
        <is>
          <t>XA</t>
        </is>
      </c>
      <c r="H140" t="inlineStr">
        <is>
          <t>ImpMatl_Silicon_Bronze_ASTM-B584_C87600</t>
        </is>
      </c>
      <c r="I140" s="6" t="inlineStr">
        <is>
          <t>Silicon Bronze, ASTM-B584, C87600</t>
        </is>
      </c>
      <c r="J140" s="6" t="inlineStr">
        <is>
          <t>B21</t>
        </is>
      </c>
      <c r="K140" s="6" t="inlineStr">
        <is>
          <t>Coating_Scotchkote134_interior_exterior</t>
        </is>
      </c>
      <c r="L140" s="6" t="inlineStr">
        <is>
          <t>Stainless Steel, AISI-303</t>
        </is>
      </c>
      <c r="M140" s="6" t="inlineStr">
        <is>
          <t>Steel, Cold Drawn C1018</t>
        </is>
      </c>
      <c r="N140" s="1" t="inlineStr">
        <is>
          <t>RTF</t>
        </is>
      </c>
      <c r="O140" s="1" t="inlineStr"/>
      <c r="P140" t="inlineStr">
        <is>
          <t>A101798</t>
        </is>
      </c>
      <c r="Q140" t="n">
        <v>0</v>
      </c>
      <c r="R140" s="6" t="inlineStr">
        <is>
          <t>LT040</t>
        </is>
      </c>
      <c r="S140" s="13" t="n">
        <v>14</v>
      </c>
      <c r="T140" t="inlineStr"/>
      <c r="U140" s="80" t="inlineStr"/>
      <c r="V140" t="inlineStr"/>
      <c r="W140" t="inlineStr"/>
      <c r="X140" t="inlineStr"/>
      <c r="Y140" t="inlineStr"/>
    </row>
    <row r="141">
      <c r="A141" t="inlineStr"/>
      <c r="B141" s="13" t="inlineStr">
        <is>
          <t>N</t>
        </is>
      </c>
      <c r="C141" t="inlineStr">
        <is>
          <t>Price_BOM_VL_VLS_Imp_367</t>
        </is>
      </c>
      <c r="D141" t="inlineStr"/>
      <c r="E141" s="123" t="inlineStr">
        <is>
          <t>:2512-1_VL:2512-1_VLS:</t>
        </is>
      </c>
      <c r="F141" s="123" t="inlineStr">
        <is>
          <t>:2512-1 VL:2512-1 VLS:</t>
        </is>
      </c>
      <c r="G141" s="123" t="inlineStr">
        <is>
          <t>XA</t>
        </is>
      </c>
      <c r="H141" s="123" t="inlineStr">
        <is>
          <t>ImpMatl_NiAl-Bronze_ASTM-B148_C95400</t>
        </is>
      </c>
      <c r="I141" s="6" t="inlineStr">
        <is>
          <t>Nickel Aluminum Bronze ASTM B148 UNS C95400</t>
        </is>
      </c>
      <c r="J141" s="6" t="inlineStr">
        <is>
          <t>B22</t>
        </is>
      </c>
      <c r="K141" s="6" t="inlineStr">
        <is>
          <t>Coating_Scotchkote134_interior_exterior</t>
        </is>
      </c>
      <c r="L141" s="6" t="inlineStr">
        <is>
          <t>Stainless Steel, AISI-303</t>
        </is>
      </c>
      <c r="M141" s="6" t="inlineStr">
        <is>
          <t>Steel, Cold Drawn C1018</t>
        </is>
      </c>
      <c r="N141" s="1" t="inlineStr">
        <is>
          <t>RTF</t>
        </is>
      </c>
      <c r="O141" s="6" t="inlineStr"/>
      <c r="P141" s="6" t="inlineStr">
        <is>
          <t>A102229</t>
        </is>
      </c>
      <c r="Q141" s="6" t="n">
        <v>288</v>
      </c>
      <c r="R141" s="6" t="inlineStr">
        <is>
          <t>LT250</t>
        </is>
      </c>
      <c r="S141" s="13" t="n">
        <v>8</v>
      </c>
      <c r="T141" t="inlineStr"/>
      <c r="U141" s="80" t="inlineStr"/>
      <c r="V141" t="inlineStr"/>
      <c r="W141" t="inlineStr"/>
      <c r="X141" t="inlineStr"/>
      <c r="Y141" t="inlineStr"/>
    </row>
    <row r="142">
      <c r="A142" t="inlineStr"/>
      <c r="B142" s="13" t="inlineStr">
        <is>
          <t>N</t>
        </is>
      </c>
      <c r="C142" t="inlineStr">
        <is>
          <t>Price_BOM_VL_VLS_Imp_368</t>
        </is>
      </c>
      <c r="D142" t="inlineStr"/>
      <c r="E142" s="123" t="inlineStr">
        <is>
          <t>:2512-1_VL:2512-1_VLS:</t>
        </is>
      </c>
      <c r="F142" s="123" t="inlineStr">
        <is>
          <t>:2512-1 VL:2512-1 VLS:</t>
        </is>
      </c>
      <c r="G142" s="123" t="inlineStr">
        <is>
          <t>XA</t>
        </is>
      </c>
      <c r="H142" t="inlineStr">
        <is>
          <t>ImpMatl_Silicon_Bronze_ASTM-B584_C87600</t>
        </is>
      </c>
      <c r="I142" s="6" t="inlineStr">
        <is>
          <t>Silicon Bronze, ASTM-B584, C87600</t>
        </is>
      </c>
      <c r="J142" s="6" t="inlineStr">
        <is>
          <t>B21</t>
        </is>
      </c>
      <c r="K142" s="6" t="inlineStr">
        <is>
          <t>Coating_Scotchkote134_interior_exterior_IncludeImpeller</t>
        </is>
      </c>
      <c r="L142" s="6" t="inlineStr">
        <is>
          <t>Stainless Steel, AISI-303</t>
        </is>
      </c>
      <c r="M142" s="6" t="inlineStr">
        <is>
          <t>Steel, Cold Drawn C1018</t>
        </is>
      </c>
      <c r="N142" s="1" t="inlineStr">
        <is>
          <t>RTF</t>
        </is>
      </c>
      <c r="O142" s="1" t="inlineStr"/>
      <c r="P142" t="inlineStr">
        <is>
          <t>A101798</t>
        </is>
      </c>
      <c r="Q142" t="n">
        <v>0</v>
      </c>
      <c r="R142" s="6" t="inlineStr">
        <is>
          <t>LT040</t>
        </is>
      </c>
      <c r="S142" s="13" t="n">
        <v>14</v>
      </c>
      <c r="T142" t="inlineStr"/>
      <c r="U142" s="80" t="inlineStr"/>
      <c r="V142" t="inlineStr"/>
      <c r="W142" t="inlineStr"/>
      <c r="X142" t="inlineStr"/>
      <c r="Y142" t="inlineStr"/>
    </row>
    <row r="143">
      <c r="A143" t="inlineStr"/>
      <c r="B143" s="13" t="inlineStr">
        <is>
          <t>N</t>
        </is>
      </c>
      <c r="C143" t="inlineStr">
        <is>
          <t>Price_BOM_VL_VLS_Imp_369</t>
        </is>
      </c>
      <c r="D143" t="inlineStr"/>
      <c r="E143" s="123" t="inlineStr">
        <is>
          <t>:2512-1_VL:2512-1_VLS:</t>
        </is>
      </c>
      <c r="F143" s="123" t="inlineStr">
        <is>
          <t>:2512-1 VL:2512-1 VLS:</t>
        </is>
      </c>
      <c r="G143" s="123" t="inlineStr">
        <is>
          <t>XA</t>
        </is>
      </c>
      <c r="H143" s="123" t="inlineStr">
        <is>
          <t>ImpMatl_NiAl-Bronze_ASTM-B148_C95400</t>
        </is>
      </c>
      <c r="I143" s="6" t="inlineStr">
        <is>
          <t>Nickel Aluminum Bronze ASTM B148 UNS C95400</t>
        </is>
      </c>
      <c r="J143" s="6" t="inlineStr">
        <is>
          <t>B22</t>
        </is>
      </c>
      <c r="K143" s="6" t="inlineStr">
        <is>
          <t>Coating_Scotchkote134_interior_exterior_IncludeImpeller</t>
        </is>
      </c>
      <c r="L143" s="6" t="inlineStr">
        <is>
          <t>Stainless Steel, AISI-303</t>
        </is>
      </c>
      <c r="M143" s="6" t="inlineStr">
        <is>
          <t>Steel, Cold Drawn C1018</t>
        </is>
      </c>
      <c r="N143" s="1" t="inlineStr">
        <is>
          <t>RTF</t>
        </is>
      </c>
      <c r="O143" s="6" t="inlineStr"/>
      <c r="P143" s="6" t="inlineStr">
        <is>
          <t>A102229</t>
        </is>
      </c>
      <c r="Q143" s="6" t="n">
        <v>288</v>
      </c>
      <c r="R143" s="6" t="inlineStr">
        <is>
          <t>LT250</t>
        </is>
      </c>
      <c r="S143" s="13" t="n">
        <v>8</v>
      </c>
      <c r="T143" t="inlineStr"/>
      <c r="U143" s="80" t="inlineStr"/>
      <c r="V143" t="inlineStr"/>
      <c r="W143" t="inlineStr"/>
      <c r="X143" t="inlineStr"/>
      <c r="Y143" t="inlineStr"/>
    </row>
    <row r="144">
      <c r="A144" t="inlineStr"/>
      <c r="B144" s="13" t="inlineStr">
        <is>
          <t>N</t>
        </is>
      </c>
      <c r="C144" t="inlineStr">
        <is>
          <t>Price_BOM_VL_VLS_Imp_370</t>
        </is>
      </c>
      <c r="D144" t="inlineStr"/>
      <c r="E144" s="123" t="inlineStr">
        <is>
          <t>:2512-1_VL:2512-1_VLS:</t>
        </is>
      </c>
      <c r="F144" s="123" t="inlineStr">
        <is>
          <t>:2512-1 VL:2512-1 VLS:</t>
        </is>
      </c>
      <c r="G144" s="123" t="inlineStr">
        <is>
          <t>XA</t>
        </is>
      </c>
      <c r="H144" t="inlineStr">
        <is>
          <t>ImpMatl_Silicon_Bronze_ASTM-B584_C87600</t>
        </is>
      </c>
      <c r="I144" s="6" t="inlineStr">
        <is>
          <t>Silicon Bronze, ASTM-B584, C87600</t>
        </is>
      </c>
      <c r="J144" s="6" t="inlineStr">
        <is>
          <t>B21</t>
        </is>
      </c>
      <c r="K144" s="6" t="inlineStr">
        <is>
          <t>Coating_Scotchkote134_interior_IncludeImpeller</t>
        </is>
      </c>
      <c r="L144" s="6" t="inlineStr">
        <is>
          <t>Stainless Steel, AISI-303</t>
        </is>
      </c>
      <c r="M144" s="6" t="inlineStr">
        <is>
          <t>Steel, Cold Drawn C1018</t>
        </is>
      </c>
      <c r="N144" s="1" t="inlineStr">
        <is>
          <t>RTF</t>
        </is>
      </c>
      <c r="O144" s="1" t="inlineStr"/>
      <c r="P144" t="inlineStr">
        <is>
          <t>A101798</t>
        </is>
      </c>
      <c r="Q144" t="n">
        <v>0</v>
      </c>
      <c r="R144" s="6" t="inlineStr">
        <is>
          <t>LT040</t>
        </is>
      </c>
      <c r="S144" s="13" t="n">
        <v>14</v>
      </c>
      <c r="T144" t="inlineStr"/>
      <c r="U144" s="80" t="inlineStr"/>
      <c r="V144" t="inlineStr"/>
      <c r="W144" t="inlineStr"/>
      <c r="X144" t="inlineStr"/>
      <c r="Y144" t="inlineStr"/>
    </row>
    <row r="145">
      <c r="A145" t="inlineStr"/>
      <c r="B145" s="13" t="inlineStr">
        <is>
          <t>N</t>
        </is>
      </c>
      <c r="C145" t="inlineStr">
        <is>
          <t>Price_BOM_VL_VLS_Imp_371</t>
        </is>
      </c>
      <c r="D145" t="inlineStr"/>
      <c r="E145" s="123" t="inlineStr">
        <is>
          <t>:2512-1_VL:2512-1_VLS:</t>
        </is>
      </c>
      <c r="F145" s="123" t="inlineStr">
        <is>
          <t>:2512-1 VL:2512-1 VLS:</t>
        </is>
      </c>
      <c r="G145" s="123" t="inlineStr">
        <is>
          <t>XA</t>
        </is>
      </c>
      <c r="H145" s="123" t="inlineStr">
        <is>
          <t>ImpMatl_NiAl-Bronze_ASTM-B148_C95400</t>
        </is>
      </c>
      <c r="I145" s="6" t="inlineStr">
        <is>
          <t>Nickel Aluminum Bronze ASTM B148 UNS C95400</t>
        </is>
      </c>
      <c r="J145" s="6" t="inlineStr">
        <is>
          <t>B22</t>
        </is>
      </c>
      <c r="K145" s="6" t="inlineStr">
        <is>
          <t>Coating_Scotchkote134_interior_IncludeImpeller</t>
        </is>
      </c>
      <c r="L145" s="6" t="inlineStr">
        <is>
          <t>Stainless Steel, AISI-303</t>
        </is>
      </c>
      <c r="M145" s="6" t="inlineStr">
        <is>
          <t>Steel, Cold Drawn C1018</t>
        </is>
      </c>
      <c r="N145" s="1" t="inlineStr">
        <is>
          <t>RTF</t>
        </is>
      </c>
      <c r="O145" s="6" t="inlineStr"/>
      <c r="P145" s="6" t="inlineStr">
        <is>
          <t>A102229</t>
        </is>
      </c>
      <c r="Q145" s="6" t="n">
        <v>288</v>
      </c>
      <c r="R145" s="6" t="inlineStr">
        <is>
          <t>LT250</t>
        </is>
      </c>
      <c r="S145" s="13" t="n">
        <v>8</v>
      </c>
      <c r="T145" t="inlineStr"/>
      <c r="U145" s="80" t="inlineStr"/>
      <c r="V145" t="inlineStr"/>
      <c r="W145" t="inlineStr"/>
      <c r="X145" t="inlineStr"/>
      <c r="Y145" t="inlineStr"/>
    </row>
    <row r="146">
      <c r="A146" t="inlineStr"/>
      <c r="B146" s="13" t="inlineStr">
        <is>
          <t>N</t>
        </is>
      </c>
      <c r="C146" t="inlineStr">
        <is>
          <t>Price_BOM_VL_VLS_Imp_372</t>
        </is>
      </c>
      <c r="D146" t="inlineStr"/>
      <c r="E146" s="123" t="inlineStr">
        <is>
          <t>:2512-1_VL:2512-1_VLS:</t>
        </is>
      </c>
      <c r="F146" s="123" t="inlineStr">
        <is>
          <t>:2512-1 VL:2512-1 VLS:</t>
        </is>
      </c>
      <c r="G146" s="123" t="inlineStr">
        <is>
          <t>XA</t>
        </is>
      </c>
      <c r="H146" t="inlineStr">
        <is>
          <t>ImpMatl_Silicon_Bronze_ASTM-B584_C87600</t>
        </is>
      </c>
      <c r="I146" s="6" t="inlineStr">
        <is>
          <t>Silicon Bronze, ASTM-B584, C87600</t>
        </is>
      </c>
      <c r="J146" s="6" t="inlineStr">
        <is>
          <t>B21</t>
        </is>
      </c>
      <c r="K146" s="6" t="inlineStr">
        <is>
          <t>Coating_Special</t>
        </is>
      </c>
      <c r="L146" s="6" t="inlineStr">
        <is>
          <t>Stainless Steel, AISI-303</t>
        </is>
      </c>
      <c r="M146" s="6" t="inlineStr">
        <is>
          <t>Steel, Cold Drawn C1018</t>
        </is>
      </c>
      <c r="N146" s="1" t="inlineStr">
        <is>
          <t>RTF</t>
        </is>
      </c>
      <c r="O146" s="1" t="inlineStr"/>
      <c r="P146" t="inlineStr">
        <is>
          <t>A101798</t>
        </is>
      </c>
      <c r="Q146" t="n">
        <v>0</v>
      </c>
      <c r="R146" s="6" t="inlineStr">
        <is>
          <t>LT040</t>
        </is>
      </c>
      <c r="S146" s="13" t="n">
        <v>14</v>
      </c>
      <c r="T146" t="inlineStr"/>
      <c r="U146" s="80" t="inlineStr"/>
      <c r="V146" t="inlineStr"/>
      <c r="W146" t="inlineStr"/>
      <c r="X146" t="inlineStr"/>
      <c r="Y146" t="inlineStr"/>
    </row>
    <row r="147">
      <c r="A147" t="inlineStr"/>
      <c r="B147" s="13" t="inlineStr">
        <is>
          <t>N</t>
        </is>
      </c>
      <c r="C147" t="inlineStr">
        <is>
          <t>Price_BOM_VL_VLS_Imp_373</t>
        </is>
      </c>
      <c r="D147" t="inlineStr"/>
      <c r="E147" s="123" t="inlineStr">
        <is>
          <t>:2512-1_VL:2512-1_VLS:</t>
        </is>
      </c>
      <c r="F147" s="123" t="inlineStr">
        <is>
          <t>:2512-1 VL:2512-1 VLS:</t>
        </is>
      </c>
      <c r="G147" s="123" t="inlineStr">
        <is>
          <t>XA</t>
        </is>
      </c>
      <c r="H147" s="123" t="inlineStr">
        <is>
          <t>ImpMatl_NiAl-Bronze_ASTM-B148_C95400</t>
        </is>
      </c>
      <c r="I147" s="6" t="inlineStr">
        <is>
          <t>Nickel Aluminum Bronze ASTM B148 UNS C95400</t>
        </is>
      </c>
      <c r="J147" s="6" t="inlineStr">
        <is>
          <t>B22</t>
        </is>
      </c>
      <c r="K147" s="6" t="inlineStr">
        <is>
          <t>Coating_Special</t>
        </is>
      </c>
      <c r="L147" s="6" t="inlineStr">
        <is>
          <t>Stainless Steel, AISI-303</t>
        </is>
      </c>
      <c r="M147" s="6" t="inlineStr">
        <is>
          <t>Steel, Cold Drawn C1018</t>
        </is>
      </c>
      <c r="N147" s="1" t="inlineStr">
        <is>
          <t>RTF</t>
        </is>
      </c>
      <c r="O147" s="6" t="inlineStr"/>
      <c r="P147" s="6" t="inlineStr">
        <is>
          <t>A102229</t>
        </is>
      </c>
      <c r="Q147" s="6" t="n">
        <v>288</v>
      </c>
      <c r="R147" s="6" t="inlineStr">
        <is>
          <t>LT250</t>
        </is>
      </c>
      <c r="S147" s="13" t="n">
        <v>8</v>
      </c>
      <c r="T147" t="inlineStr"/>
      <c r="U147" s="80" t="inlineStr"/>
      <c r="V147" t="inlineStr"/>
      <c r="W147" t="inlineStr"/>
      <c r="X147" t="inlineStr"/>
      <c r="Y147" t="inlineStr"/>
    </row>
    <row r="148">
      <c r="A148" t="inlineStr"/>
      <c r="B148" s="13" t="inlineStr">
        <is>
          <t>N</t>
        </is>
      </c>
      <c r="C148" t="inlineStr">
        <is>
          <t>Price_BOM_VL_VLS_Imp_374</t>
        </is>
      </c>
      <c r="D148" t="inlineStr"/>
      <c r="E148" s="123" t="inlineStr">
        <is>
          <t>:2512-1_VL:2512-1_VLS:</t>
        </is>
      </c>
      <c r="F148" s="123" t="inlineStr">
        <is>
          <t>:2512-1 VL:2512-1 VLS:</t>
        </is>
      </c>
      <c r="G148" s="123" t="inlineStr">
        <is>
          <t>XA</t>
        </is>
      </c>
      <c r="H148" s="123" t="inlineStr">
        <is>
          <t>ImpMatl_Silicon_Bronze_ASTM-B584_C87600</t>
        </is>
      </c>
      <c r="I148" s="6" t="inlineStr">
        <is>
          <t>Silicon Bronze, ASTM-B584, C87600</t>
        </is>
      </c>
      <c r="J148" s="6" t="inlineStr">
        <is>
          <t>B21</t>
        </is>
      </c>
      <c r="K148" s="6" t="inlineStr">
        <is>
          <t>Coating_Epoxy</t>
        </is>
      </c>
      <c r="L148" s="6" t="inlineStr">
        <is>
          <t>Stainless Steel, AISI-303</t>
        </is>
      </c>
      <c r="M148" s="6" t="inlineStr">
        <is>
          <t>Steel, Cold Drawn C1018</t>
        </is>
      </c>
      <c r="N148" s="96" t="inlineStr">
        <is>
          <t>RTF</t>
        </is>
      </c>
      <c r="O148" s="94" t="inlineStr"/>
      <c r="P148" s="6" t="inlineStr">
        <is>
          <t>A101798</t>
        </is>
      </c>
      <c r="Q148" s="6" t="n">
        <v>0</v>
      </c>
      <c r="R148" s="6" t="inlineStr">
        <is>
          <t>LT040</t>
        </is>
      </c>
      <c r="S148" s="13" t="n">
        <v>14</v>
      </c>
      <c r="T148" t="inlineStr"/>
      <c r="U148" s="80" t="inlineStr"/>
      <c r="V148" t="inlineStr"/>
      <c r="W148" t="inlineStr"/>
      <c r="X148" t="inlineStr"/>
      <c r="Y148" t="inlineStr"/>
    </row>
    <row r="149">
      <c r="A149" t="inlineStr"/>
      <c r="B149" s="13" t="inlineStr">
        <is>
          <t>N</t>
        </is>
      </c>
      <c r="C149" t="inlineStr">
        <is>
          <t>Price_BOM_VL_VLS_Imp_375</t>
        </is>
      </c>
      <c r="D149" t="inlineStr"/>
      <c r="E149" s="123" t="inlineStr">
        <is>
          <t>:2512-1_VL:2512-1_VLS:</t>
        </is>
      </c>
      <c r="F149" s="123" t="inlineStr">
        <is>
          <t>:2512-1 VL:2512-1 VLS:</t>
        </is>
      </c>
      <c r="G149" s="123" t="inlineStr">
        <is>
          <t>XA</t>
        </is>
      </c>
      <c r="H149" t="inlineStr">
        <is>
          <t>ImpMatl_NiAl-Bronze_ASTM-B148_C95400</t>
        </is>
      </c>
      <c r="I149" s="6" t="inlineStr">
        <is>
          <t>Nickel Aluminum Bronze ASTM B148 UNS C95400</t>
        </is>
      </c>
      <c r="J149" s="6" t="inlineStr">
        <is>
          <t>B22</t>
        </is>
      </c>
      <c r="K149" s="6" t="inlineStr">
        <is>
          <t>Coating_Epoxy</t>
        </is>
      </c>
      <c r="L149" s="6" t="inlineStr">
        <is>
          <t>Stainless Steel, AISI-303</t>
        </is>
      </c>
      <c r="M149" s="6" t="inlineStr">
        <is>
          <t>Steel, Cold Drawn C1018</t>
        </is>
      </c>
      <c r="N149" t="inlineStr">
        <is>
          <t>RTF</t>
        </is>
      </c>
      <c r="O149" s="1" t="inlineStr"/>
      <c r="P149" t="inlineStr">
        <is>
          <t>A102229</t>
        </is>
      </c>
      <c r="Q149" t="n">
        <v>288</v>
      </c>
      <c r="R149" s="6" t="inlineStr">
        <is>
          <t>LT250</t>
        </is>
      </c>
      <c r="S149" s="13" t="n">
        <v>8</v>
      </c>
      <c r="T149" t="inlineStr"/>
      <c r="U149" s="80" t="inlineStr"/>
      <c r="V149" t="inlineStr"/>
      <c r="W149" t="inlineStr"/>
      <c r="X149" t="inlineStr"/>
      <c r="Y149" t="inlineStr"/>
    </row>
    <row r="150">
      <c r="A150" t="inlineStr"/>
      <c r="B150" s="13" t="inlineStr">
        <is>
          <t>Y</t>
        </is>
      </c>
      <c r="C150" t="inlineStr">
        <is>
          <t>Price_BOM_VL_VLS_Imp_376</t>
        </is>
      </c>
      <c r="D150" t="inlineStr">
        <is>
          <t>Price_BOM_VL_VLS_Imp_376</t>
        </is>
      </c>
      <c r="E150" s="123" t="inlineStr">
        <is>
          <t>:2570-9_VL:2570-9_VLS:</t>
        </is>
      </c>
      <c r="F150" s="123" t="inlineStr">
        <is>
          <t>:2570-9 VL:2570-9 VLS:</t>
        </is>
      </c>
      <c r="G150" s="123" t="inlineStr">
        <is>
          <t>X3</t>
        </is>
      </c>
      <c r="H150" s="123" t="inlineStr">
        <is>
          <t>ImpMatl_Silicon_Bronze_ASTM-B584_C87600</t>
        </is>
      </c>
      <c r="I150" s="6" t="inlineStr">
        <is>
          <t>Silicon Bronze, ASTM-B584, C87600</t>
        </is>
      </c>
      <c r="J150" s="6" t="inlineStr">
        <is>
          <t>B21</t>
        </is>
      </c>
      <c r="K150" s="6" t="inlineStr">
        <is>
          <t>Coating_Standard</t>
        </is>
      </c>
      <c r="L150" s="6" t="inlineStr">
        <is>
          <t>Stainless Steel, AISI-303</t>
        </is>
      </c>
      <c r="M150" s="6" t="inlineStr">
        <is>
          <t>Steel, Cold Drawn C1018</t>
        </is>
      </c>
      <c r="N150" s="1" t="inlineStr">
        <is>
          <t>96732772</t>
        </is>
      </c>
      <c r="O150" s="6" t="inlineStr">
        <is>
          <t>IMP,L,20709,X3,B21</t>
        </is>
      </c>
      <c r="P150" s="6" t="inlineStr">
        <is>
          <t>A101764</t>
        </is>
      </c>
      <c r="Q150" s="6" t="n">
        <v>0</v>
      </c>
      <c r="R150" s="6" t="inlineStr">
        <is>
          <t>LT027</t>
        </is>
      </c>
      <c r="S150" s="13" t="n">
        <v>0</v>
      </c>
      <c r="T150" t="inlineStr"/>
      <c r="U150" s="80" t="inlineStr"/>
      <c r="V150" t="inlineStr"/>
      <c r="W150" t="inlineStr"/>
      <c r="X150" t="inlineStr"/>
      <c r="Y150" t="inlineStr"/>
    </row>
    <row r="151">
      <c r="A151" t="inlineStr"/>
      <c r="B151" s="13" t="inlineStr">
        <is>
          <t>N</t>
        </is>
      </c>
      <c r="C151" t="inlineStr">
        <is>
          <t>Price_BOM_VL_VLS_Imp_377</t>
        </is>
      </c>
      <c r="D151" t="inlineStr"/>
      <c r="E151" s="123" t="inlineStr">
        <is>
          <t>:2570-9_VL:2570-9_VLS:</t>
        </is>
      </c>
      <c r="F151" s="123" t="inlineStr">
        <is>
          <t>:2570-9 VL:2570-9 VLS:</t>
        </is>
      </c>
      <c r="G151" s="123" t="inlineStr">
        <is>
          <t>X3</t>
        </is>
      </c>
      <c r="H151" t="inlineStr">
        <is>
          <t>ImpMatl_SS_AISI-304</t>
        </is>
      </c>
      <c r="I151" s="6" t="inlineStr">
        <is>
          <t>Stainless Steel, AISI-304</t>
        </is>
      </c>
      <c r="J151" s="6" t="inlineStr">
        <is>
          <t>H304</t>
        </is>
      </c>
      <c r="K151" s="6" t="inlineStr">
        <is>
          <t>Coating_Standard</t>
        </is>
      </c>
      <c r="L151" s="6" t="inlineStr">
        <is>
          <t>Stainless Steel, AISI-303</t>
        </is>
      </c>
      <c r="M151" s="6" t="inlineStr">
        <is>
          <t>Stainless Steel, AISI 316</t>
        </is>
      </c>
      <c r="N151" t="inlineStr">
        <is>
          <t>98876064</t>
        </is>
      </c>
      <c r="O151" s="1" t="inlineStr">
        <is>
          <t>IMP,L,20709,X3,H304</t>
        </is>
      </c>
      <c r="P151" t="inlineStr">
        <is>
          <t>A101768</t>
        </is>
      </c>
      <c r="Q151" t="n">
        <v>0</v>
      </c>
      <c r="R151" s="6" t="inlineStr">
        <is>
          <t>LT027</t>
        </is>
      </c>
      <c r="S151" s="13" t="n">
        <v>0</v>
      </c>
      <c r="T151" t="inlineStr"/>
      <c r="U151" s="80" t="inlineStr"/>
      <c r="V151" t="inlineStr"/>
      <c r="W151" t="inlineStr"/>
      <c r="X151" t="inlineStr"/>
      <c r="Y151" t="inlineStr"/>
    </row>
    <row r="152">
      <c r="A152" t="inlineStr"/>
      <c r="B152" s="13" t="inlineStr">
        <is>
          <t>N</t>
        </is>
      </c>
      <c r="C152" t="inlineStr">
        <is>
          <t>Price_BOM_VL_VLS_Imp_379</t>
        </is>
      </c>
      <c r="D152" t="inlineStr"/>
      <c r="E152" s="123" t="inlineStr">
        <is>
          <t>:2570-9_VL:2570-9_VLS:</t>
        </is>
      </c>
      <c r="F152" s="123" t="inlineStr">
        <is>
          <t>:2570-9 VL:2570-9 VLS:</t>
        </is>
      </c>
      <c r="G152" s="123" t="inlineStr">
        <is>
          <t>X3</t>
        </is>
      </c>
      <c r="H152" s="123" t="inlineStr">
        <is>
          <t>ImpMatl_NiAl-Bronze_ASTM-B148_C95400</t>
        </is>
      </c>
      <c r="I152" s="6" t="inlineStr">
        <is>
          <t>Nickel Aluminum Bronze ASTM B148 UNS C95400</t>
        </is>
      </c>
      <c r="J152" s="6" t="inlineStr">
        <is>
          <t>B22</t>
        </is>
      </c>
      <c r="K152" s="6" t="inlineStr">
        <is>
          <t>Coating_Standard</t>
        </is>
      </c>
      <c r="L152" s="6" t="inlineStr">
        <is>
          <t>Stainless Steel, AISI-303</t>
        </is>
      </c>
      <c r="M152" s="6" t="inlineStr">
        <is>
          <t>Steel, Cold Drawn C1018</t>
        </is>
      </c>
      <c r="N152" s="1" t="inlineStr">
        <is>
          <t>97778013</t>
        </is>
      </c>
      <c r="O152" s="6" t="inlineStr"/>
      <c r="P152" s="6" t="inlineStr">
        <is>
          <t>A102224</t>
        </is>
      </c>
      <c r="Q152" s="6" t="n">
        <v>84</v>
      </c>
      <c r="R152" s="6" t="inlineStr">
        <is>
          <t>LT027</t>
        </is>
      </c>
      <c r="S152" s="13" t="n">
        <v>0</v>
      </c>
      <c r="T152" t="inlineStr"/>
      <c r="U152" s="80" t="inlineStr"/>
      <c r="V152" t="inlineStr"/>
      <c r="W152" t="inlineStr"/>
      <c r="X152" t="inlineStr"/>
      <c r="Y152" t="inlineStr"/>
    </row>
    <row r="153">
      <c r="A153" t="inlineStr"/>
      <c r="B153" s="13" t="inlineStr">
        <is>
          <t>N</t>
        </is>
      </c>
      <c r="C153" t="inlineStr">
        <is>
          <t>Price_BOM_VL_VLS_Imp_380</t>
        </is>
      </c>
      <c r="D153" t="inlineStr"/>
      <c r="E153" s="123" t="inlineStr">
        <is>
          <t>:2570-9_VL:2570-9_VLS:</t>
        </is>
      </c>
      <c r="F153" s="123" t="inlineStr">
        <is>
          <t>:2570-9 VL:2570-9 VLS:</t>
        </is>
      </c>
      <c r="G153" s="123" t="inlineStr">
        <is>
          <t>X3</t>
        </is>
      </c>
      <c r="H153" t="inlineStr">
        <is>
          <t>ImpMatl_Silicon_Bronze_ASTM-B584_C87600</t>
        </is>
      </c>
      <c r="I153" s="6" t="inlineStr">
        <is>
          <t>Silicon Bronze, ASTM-B584, C87600</t>
        </is>
      </c>
      <c r="J153" s="6" t="inlineStr">
        <is>
          <t>B21</t>
        </is>
      </c>
      <c r="K153" s="6" t="inlineStr">
        <is>
          <t>Coating_Scotchkote134_interior</t>
        </is>
      </c>
      <c r="L153" s="6" t="inlineStr">
        <is>
          <t>Stainless Steel, AISI-303</t>
        </is>
      </c>
      <c r="M153" s="6" t="inlineStr">
        <is>
          <t>Steel, Cold Drawn C1018</t>
        </is>
      </c>
      <c r="N153" t="inlineStr">
        <is>
          <t>RTF</t>
        </is>
      </c>
      <c r="O153" s="1" t="inlineStr"/>
      <c r="P153" t="inlineStr">
        <is>
          <t>A101764</t>
        </is>
      </c>
      <c r="Q153" t="n">
        <v>0</v>
      </c>
      <c r="R153" s="6" t="inlineStr">
        <is>
          <t>LT040</t>
        </is>
      </c>
      <c r="S153" s="13" t="n">
        <v>14</v>
      </c>
      <c r="T153" t="inlineStr"/>
      <c r="U153" s="80" t="inlineStr"/>
      <c r="V153" t="inlineStr"/>
      <c r="W153" t="inlineStr"/>
      <c r="X153" t="inlineStr"/>
      <c r="Y153" t="inlineStr"/>
    </row>
    <row r="154">
      <c r="A154" t="inlineStr"/>
      <c r="B154" s="13" t="inlineStr">
        <is>
          <t>N</t>
        </is>
      </c>
      <c r="C154" t="inlineStr">
        <is>
          <t>Price_BOM_VL_VLS_Imp_381</t>
        </is>
      </c>
      <c r="D154" t="inlineStr"/>
      <c r="E154" s="123" t="inlineStr">
        <is>
          <t>:2570-9_VL:2570-9_VLS:</t>
        </is>
      </c>
      <c r="F154" s="123" t="inlineStr">
        <is>
          <t>:2570-9 VL:2570-9 VLS:</t>
        </is>
      </c>
      <c r="G154" s="123" t="inlineStr">
        <is>
          <t>X3</t>
        </is>
      </c>
      <c r="H154" s="123" t="inlineStr">
        <is>
          <t>ImpMatl_NiAl-Bronze_ASTM-B148_C95400</t>
        </is>
      </c>
      <c r="I154" s="6" t="inlineStr">
        <is>
          <t>Nickel Aluminum Bronze ASTM B148 UNS C95400</t>
        </is>
      </c>
      <c r="J154" s="6" t="inlineStr">
        <is>
          <t>B22</t>
        </is>
      </c>
      <c r="K154" s="6" t="inlineStr">
        <is>
          <t>Coating_Scotchkote134_interior</t>
        </is>
      </c>
      <c r="L154" s="6" t="inlineStr">
        <is>
          <t>Stainless Steel, AISI-303</t>
        </is>
      </c>
      <c r="M154" s="6" t="inlineStr">
        <is>
          <t>Steel, Cold Drawn C1018</t>
        </is>
      </c>
      <c r="N154" s="1" t="inlineStr">
        <is>
          <t>RTF</t>
        </is>
      </c>
      <c r="O154" s="6" t="inlineStr"/>
      <c r="P154" s="6" t="inlineStr">
        <is>
          <t>A102224</t>
        </is>
      </c>
      <c r="Q154" s="6" t="n">
        <v>84</v>
      </c>
      <c r="R154" s="6" t="inlineStr">
        <is>
          <t>LT250</t>
        </is>
      </c>
      <c r="S154" s="13" t="n">
        <v>8</v>
      </c>
      <c r="T154" t="inlineStr"/>
      <c r="U154" s="80" t="inlineStr"/>
      <c r="V154" t="inlineStr"/>
      <c r="W154" t="inlineStr"/>
      <c r="X154" t="inlineStr"/>
      <c r="Y154" t="inlineStr"/>
    </row>
    <row r="155">
      <c r="A155" t="inlineStr"/>
      <c r="B155" s="13" t="inlineStr">
        <is>
          <t>N</t>
        </is>
      </c>
      <c r="C155" t="inlineStr">
        <is>
          <t>Price_BOM_VL_VLS_Imp_382</t>
        </is>
      </c>
      <c r="D155" t="inlineStr"/>
      <c r="E155" s="123" t="inlineStr">
        <is>
          <t>:2570-9_VL:2570-9_VLS:</t>
        </is>
      </c>
      <c r="F155" s="123" t="inlineStr">
        <is>
          <t>:2570-9 VL:2570-9 VLS:</t>
        </is>
      </c>
      <c r="G155" s="123" t="inlineStr">
        <is>
          <t>X3</t>
        </is>
      </c>
      <c r="H155" t="inlineStr">
        <is>
          <t>ImpMatl_Silicon_Bronze_ASTM-B584_C87600</t>
        </is>
      </c>
      <c r="I155" s="6" t="inlineStr">
        <is>
          <t>Silicon Bronze, ASTM-B584, C87600</t>
        </is>
      </c>
      <c r="J155" s="6" t="inlineStr">
        <is>
          <t>B21</t>
        </is>
      </c>
      <c r="K155" s="6" t="inlineStr">
        <is>
          <t>Coating_Scotchkote134_interior_exterior</t>
        </is>
      </c>
      <c r="L155" s="6" t="inlineStr">
        <is>
          <t>Stainless Steel, AISI-303</t>
        </is>
      </c>
      <c r="M155" s="6" t="inlineStr">
        <is>
          <t>Steel, Cold Drawn C1018</t>
        </is>
      </c>
      <c r="N155" s="1" t="inlineStr">
        <is>
          <t>RTF</t>
        </is>
      </c>
      <c r="O155" s="1" t="inlineStr"/>
      <c r="P155" t="inlineStr">
        <is>
          <t>A101764</t>
        </is>
      </c>
      <c r="Q155" t="n">
        <v>0</v>
      </c>
      <c r="R155" s="6" t="inlineStr">
        <is>
          <t>LT040</t>
        </is>
      </c>
      <c r="S155" s="13" t="n">
        <v>14</v>
      </c>
      <c r="T155" t="inlineStr"/>
      <c r="U155" s="80" t="inlineStr"/>
      <c r="V155" t="inlineStr"/>
      <c r="W155" t="inlineStr"/>
      <c r="X155" t="inlineStr"/>
      <c r="Y155" t="inlineStr"/>
    </row>
    <row r="156">
      <c r="A156" t="inlineStr"/>
      <c r="B156" s="13" t="inlineStr">
        <is>
          <t>N</t>
        </is>
      </c>
      <c r="C156" t="inlineStr">
        <is>
          <t>Price_BOM_VL_VLS_Imp_383</t>
        </is>
      </c>
      <c r="D156" t="inlineStr"/>
      <c r="E156" s="123" t="inlineStr">
        <is>
          <t>:2570-9_VL:2570-9_VLS:</t>
        </is>
      </c>
      <c r="F156" s="123" t="inlineStr">
        <is>
          <t>:2570-9 VL:2570-9 VLS:</t>
        </is>
      </c>
      <c r="G156" s="123" t="inlineStr">
        <is>
          <t>X3</t>
        </is>
      </c>
      <c r="H156" s="123" t="inlineStr">
        <is>
          <t>ImpMatl_NiAl-Bronze_ASTM-B148_C95400</t>
        </is>
      </c>
      <c r="I156" s="6" t="inlineStr">
        <is>
          <t>Nickel Aluminum Bronze ASTM B148 UNS C95400</t>
        </is>
      </c>
      <c r="J156" s="6" t="inlineStr">
        <is>
          <t>B22</t>
        </is>
      </c>
      <c r="K156" s="6" t="inlineStr">
        <is>
          <t>Coating_Scotchkote134_interior_exterior</t>
        </is>
      </c>
      <c r="L156" s="6" t="inlineStr">
        <is>
          <t>Stainless Steel, AISI-303</t>
        </is>
      </c>
      <c r="M156" s="6" t="inlineStr">
        <is>
          <t>Steel, Cold Drawn C1018</t>
        </is>
      </c>
      <c r="N156" s="1" t="inlineStr">
        <is>
          <t>RTF</t>
        </is>
      </c>
      <c r="O156" s="6" t="inlineStr"/>
      <c r="P156" s="6" t="inlineStr">
        <is>
          <t>A102224</t>
        </is>
      </c>
      <c r="Q156" s="6" t="n">
        <v>84</v>
      </c>
      <c r="R156" s="6" t="inlineStr">
        <is>
          <t>LT250</t>
        </is>
      </c>
      <c r="S156" s="13" t="n">
        <v>8</v>
      </c>
      <c r="T156" t="inlineStr"/>
      <c r="U156" s="80" t="inlineStr"/>
      <c r="V156" t="inlineStr"/>
      <c r="W156" t="inlineStr"/>
      <c r="X156" t="inlineStr"/>
      <c r="Y156" t="inlineStr"/>
    </row>
    <row r="157">
      <c r="A157" t="inlineStr"/>
      <c r="B157" s="13" t="inlineStr">
        <is>
          <t>N</t>
        </is>
      </c>
      <c r="C157" t="inlineStr">
        <is>
          <t>Price_BOM_VL_VLS_Imp_384</t>
        </is>
      </c>
      <c r="D157" t="inlineStr"/>
      <c r="E157" s="123" t="inlineStr">
        <is>
          <t>:2570-9_VL:2570-9_VLS:</t>
        </is>
      </c>
      <c r="F157" s="123" t="inlineStr">
        <is>
          <t>:2570-9 VL:2570-9 VLS:</t>
        </is>
      </c>
      <c r="G157" s="123" t="inlineStr">
        <is>
          <t>X3</t>
        </is>
      </c>
      <c r="H157" t="inlineStr">
        <is>
          <t>ImpMatl_Silicon_Bronze_ASTM-B584_C87600</t>
        </is>
      </c>
      <c r="I157" s="6" t="inlineStr">
        <is>
          <t>Silicon Bronze, ASTM-B584, C87600</t>
        </is>
      </c>
      <c r="J157" s="6" t="inlineStr">
        <is>
          <t>B21</t>
        </is>
      </c>
      <c r="K157" s="6" t="inlineStr">
        <is>
          <t>Coating_Scotchkote134_interior_exterior_IncludeImpeller</t>
        </is>
      </c>
      <c r="L157" s="6" t="inlineStr">
        <is>
          <t>Stainless Steel, AISI-303</t>
        </is>
      </c>
      <c r="M157" s="6" t="inlineStr">
        <is>
          <t>Steel, Cold Drawn C1018</t>
        </is>
      </c>
      <c r="N157" s="1" t="inlineStr">
        <is>
          <t>RTF</t>
        </is>
      </c>
      <c r="O157" s="1" t="inlineStr"/>
      <c r="P157" t="inlineStr">
        <is>
          <t>A101764</t>
        </is>
      </c>
      <c r="Q157" t="n">
        <v>0</v>
      </c>
      <c r="R157" s="6" t="inlineStr">
        <is>
          <t>LT040</t>
        </is>
      </c>
      <c r="S157" s="13" t="n">
        <v>14</v>
      </c>
      <c r="T157" t="inlineStr"/>
      <c r="U157" s="80" t="inlineStr"/>
      <c r="V157" t="inlineStr"/>
      <c r="W157" t="inlineStr"/>
      <c r="X157" t="inlineStr"/>
      <c r="Y157" t="inlineStr"/>
    </row>
    <row r="158">
      <c r="A158" t="inlineStr"/>
      <c r="B158" s="13" t="inlineStr">
        <is>
          <t>N</t>
        </is>
      </c>
      <c r="C158" t="inlineStr">
        <is>
          <t>Price_BOM_VL_VLS_Imp_385</t>
        </is>
      </c>
      <c r="D158" t="inlineStr"/>
      <c r="E158" s="123" t="inlineStr">
        <is>
          <t>:2570-9_VL:2570-9_VLS:</t>
        </is>
      </c>
      <c r="F158" s="123" t="inlineStr">
        <is>
          <t>:2570-9 VL:2570-9 VLS:</t>
        </is>
      </c>
      <c r="G158" s="123" t="inlineStr">
        <is>
          <t>X3</t>
        </is>
      </c>
      <c r="H158" s="123" t="inlineStr">
        <is>
          <t>ImpMatl_NiAl-Bronze_ASTM-B148_C95400</t>
        </is>
      </c>
      <c r="I158" s="6" t="inlineStr">
        <is>
          <t>Nickel Aluminum Bronze ASTM B148 UNS C95400</t>
        </is>
      </c>
      <c r="J158" s="6" t="inlineStr">
        <is>
          <t>B22</t>
        </is>
      </c>
      <c r="K158" s="6" t="inlineStr">
        <is>
          <t>Coating_Scotchkote134_interior_exterior_IncludeImpeller</t>
        </is>
      </c>
      <c r="L158" s="6" t="inlineStr">
        <is>
          <t>Stainless Steel, AISI-303</t>
        </is>
      </c>
      <c r="M158" s="6" t="inlineStr">
        <is>
          <t>Steel, Cold Drawn C1018</t>
        </is>
      </c>
      <c r="N158" s="1" t="inlineStr">
        <is>
          <t>RTF</t>
        </is>
      </c>
      <c r="O158" s="6" t="inlineStr"/>
      <c r="P158" s="6" t="inlineStr">
        <is>
          <t>A102224</t>
        </is>
      </c>
      <c r="Q158" s="6" t="n">
        <v>84</v>
      </c>
      <c r="R158" s="6" t="inlineStr">
        <is>
          <t>LT250</t>
        </is>
      </c>
      <c r="S158" s="13" t="n">
        <v>8</v>
      </c>
      <c r="T158" t="inlineStr"/>
      <c r="U158" s="80" t="inlineStr"/>
      <c r="V158" t="inlineStr"/>
      <c r="W158" t="inlineStr"/>
      <c r="X158" t="inlineStr"/>
      <c r="Y158" t="inlineStr"/>
    </row>
    <row r="159">
      <c r="A159" t="inlineStr"/>
      <c r="B159" s="13" t="inlineStr">
        <is>
          <t>N</t>
        </is>
      </c>
      <c r="C159" t="inlineStr">
        <is>
          <t>Price_BOM_VL_VLS_Imp_386</t>
        </is>
      </c>
      <c r="D159" t="inlineStr"/>
      <c r="E159" s="123" t="inlineStr">
        <is>
          <t>:2570-9_VL:2570-9_VLS:</t>
        </is>
      </c>
      <c r="F159" s="123" t="inlineStr">
        <is>
          <t>:2570-9 VL:2570-9 VLS:</t>
        </is>
      </c>
      <c r="G159" s="123" t="inlineStr">
        <is>
          <t>X3</t>
        </is>
      </c>
      <c r="H159" t="inlineStr">
        <is>
          <t>ImpMatl_Silicon_Bronze_ASTM-B584_C87600</t>
        </is>
      </c>
      <c r="I159" s="6" t="inlineStr">
        <is>
          <t>Silicon Bronze, ASTM-B584, C87600</t>
        </is>
      </c>
      <c r="J159" s="6" t="inlineStr">
        <is>
          <t>B21</t>
        </is>
      </c>
      <c r="K159" s="6" t="inlineStr">
        <is>
          <t>Coating_Scotchkote134_interior_IncludeImpeller</t>
        </is>
      </c>
      <c r="L159" s="6" t="inlineStr">
        <is>
          <t>Stainless Steel, AISI-303</t>
        </is>
      </c>
      <c r="M159" s="6" t="inlineStr">
        <is>
          <t>Steel, Cold Drawn C1018</t>
        </is>
      </c>
      <c r="N159" s="1" t="inlineStr">
        <is>
          <t>RTF</t>
        </is>
      </c>
      <c r="O159" s="1" t="inlineStr"/>
      <c r="P159" t="inlineStr">
        <is>
          <t>A101764</t>
        </is>
      </c>
      <c r="Q159" t="n">
        <v>0</v>
      </c>
      <c r="R159" s="6" t="inlineStr">
        <is>
          <t>LT040</t>
        </is>
      </c>
      <c r="S159" s="13" t="n">
        <v>14</v>
      </c>
      <c r="T159" t="inlineStr"/>
      <c r="U159" s="80" t="inlineStr"/>
      <c r="V159" t="inlineStr"/>
      <c r="W159" t="inlineStr"/>
      <c r="X159" t="inlineStr"/>
      <c r="Y159" t="inlineStr"/>
    </row>
    <row r="160">
      <c r="A160" t="inlineStr"/>
      <c r="B160" s="13" t="inlineStr">
        <is>
          <t>N</t>
        </is>
      </c>
      <c r="C160" t="inlineStr">
        <is>
          <t>Price_BOM_VL_VLS_Imp_387</t>
        </is>
      </c>
      <c r="D160" t="inlineStr"/>
      <c r="E160" s="123" t="inlineStr">
        <is>
          <t>:2570-9_VL:2570-9_VLS:</t>
        </is>
      </c>
      <c r="F160" s="123" t="inlineStr">
        <is>
          <t>:2570-9 VL:2570-9 VLS:</t>
        </is>
      </c>
      <c r="G160" s="123" t="inlineStr">
        <is>
          <t>X3</t>
        </is>
      </c>
      <c r="H160" s="123" t="inlineStr">
        <is>
          <t>ImpMatl_NiAl-Bronze_ASTM-B148_C95400</t>
        </is>
      </c>
      <c r="I160" s="6" t="inlineStr">
        <is>
          <t>Nickel Aluminum Bronze ASTM B148 UNS C95400</t>
        </is>
      </c>
      <c r="J160" s="6" t="inlineStr">
        <is>
          <t>B22</t>
        </is>
      </c>
      <c r="K160" s="6" t="inlineStr">
        <is>
          <t>Coating_Scotchkote134_interior_IncludeImpeller</t>
        </is>
      </c>
      <c r="L160" s="6" t="inlineStr">
        <is>
          <t>Stainless Steel, AISI-303</t>
        </is>
      </c>
      <c r="M160" s="6" t="inlineStr">
        <is>
          <t>Steel, Cold Drawn C1018</t>
        </is>
      </c>
      <c r="N160" s="1" t="inlineStr">
        <is>
          <t>RTF</t>
        </is>
      </c>
      <c r="O160" s="6" t="inlineStr"/>
      <c r="P160" s="6" t="inlineStr">
        <is>
          <t>A102224</t>
        </is>
      </c>
      <c r="Q160" s="6" t="n">
        <v>84</v>
      </c>
      <c r="R160" s="6" t="inlineStr">
        <is>
          <t>LT250</t>
        </is>
      </c>
      <c r="S160" s="13" t="n">
        <v>8</v>
      </c>
      <c r="T160" t="inlineStr"/>
      <c r="U160" s="80" t="inlineStr"/>
      <c r="V160" t="inlineStr"/>
      <c r="W160" t="inlineStr"/>
      <c r="X160" t="inlineStr"/>
      <c r="Y160" t="inlineStr"/>
    </row>
    <row r="161">
      <c r="A161" t="inlineStr"/>
      <c r="B161" s="13" t="inlineStr">
        <is>
          <t>N</t>
        </is>
      </c>
      <c r="C161" t="inlineStr">
        <is>
          <t>Price_BOM_VL_VLS_Imp_388</t>
        </is>
      </c>
      <c r="D161" t="inlineStr"/>
      <c r="E161" s="123" t="inlineStr">
        <is>
          <t>:2570-9_VL:2570-9_VLS:</t>
        </is>
      </c>
      <c r="F161" s="123" t="inlineStr">
        <is>
          <t>:2570-9 VL:2570-9 VLS:</t>
        </is>
      </c>
      <c r="G161" s="123" t="inlineStr">
        <is>
          <t>X3</t>
        </is>
      </c>
      <c r="H161" t="inlineStr">
        <is>
          <t>ImpMatl_Silicon_Bronze_ASTM-B584_C87600</t>
        </is>
      </c>
      <c r="I161" s="6" t="inlineStr">
        <is>
          <t>Silicon Bronze, ASTM-B584, C87600</t>
        </is>
      </c>
      <c r="J161" s="6" t="inlineStr">
        <is>
          <t>B21</t>
        </is>
      </c>
      <c r="K161" s="6" t="inlineStr">
        <is>
          <t>Coating_Special</t>
        </is>
      </c>
      <c r="L161" s="6" t="inlineStr">
        <is>
          <t>Stainless Steel, AISI-303</t>
        </is>
      </c>
      <c r="M161" s="6" t="inlineStr">
        <is>
          <t>Steel, Cold Drawn C1018</t>
        </is>
      </c>
      <c r="N161" s="1" t="inlineStr">
        <is>
          <t>RTF</t>
        </is>
      </c>
      <c r="O161" s="1" t="inlineStr"/>
      <c r="P161" t="inlineStr">
        <is>
          <t>A101764</t>
        </is>
      </c>
      <c r="Q161" t="n">
        <v>0</v>
      </c>
      <c r="R161" s="6" t="inlineStr">
        <is>
          <t>LT040</t>
        </is>
      </c>
      <c r="S161" s="13" t="n">
        <v>14</v>
      </c>
      <c r="T161" t="inlineStr"/>
      <c r="U161" s="80" t="inlineStr"/>
      <c r="V161" t="inlineStr"/>
      <c r="W161" t="inlineStr"/>
      <c r="X161" t="inlineStr"/>
      <c r="Y161" t="inlineStr"/>
    </row>
    <row r="162">
      <c r="A162" t="inlineStr"/>
      <c r="B162" s="13" t="inlineStr">
        <is>
          <t>N</t>
        </is>
      </c>
      <c r="C162" t="inlineStr">
        <is>
          <t>Price_BOM_VL_VLS_Imp_389</t>
        </is>
      </c>
      <c r="D162" t="inlineStr"/>
      <c r="E162" s="123" t="inlineStr">
        <is>
          <t>:2570-9_VL:2570-9_VLS:</t>
        </is>
      </c>
      <c r="F162" s="123" t="inlineStr">
        <is>
          <t>:2570-9 VL:2570-9 VLS:</t>
        </is>
      </c>
      <c r="G162" s="123" t="inlineStr">
        <is>
          <t>X3</t>
        </is>
      </c>
      <c r="H162" s="123" t="inlineStr">
        <is>
          <t>ImpMatl_NiAl-Bronze_ASTM-B148_C95400</t>
        </is>
      </c>
      <c r="I162" s="6" t="inlineStr">
        <is>
          <t>Nickel Aluminum Bronze ASTM B148 UNS C95400</t>
        </is>
      </c>
      <c r="J162" s="6" t="inlineStr">
        <is>
          <t>B22</t>
        </is>
      </c>
      <c r="K162" s="6" t="inlineStr">
        <is>
          <t>Coating_Special</t>
        </is>
      </c>
      <c r="L162" s="6" t="inlineStr">
        <is>
          <t>Stainless Steel, AISI-303</t>
        </is>
      </c>
      <c r="M162" s="6" t="inlineStr">
        <is>
          <t>Steel, Cold Drawn C1018</t>
        </is>
      </c>
      <c r="N162" s="1" t="inlineStr">
        <is>
          <t>RTF</t>
        </is>
      </c>
      <c r="O162" s="6" t="inlineStr"/>
      <c r="P162" s="6" t="inlineStr">
        <is>
          <t>A102224</t>
        </is>
      </c>
      <c r="Q162" s="6" t="n">
        <v>84</v>
      </c>
      <c r="R162" s="6" t="inlineStr">
        <is>
          <t>LT250</t>
        </is>
      </c>
      <c r="S162" s="13" t="n">
        <v>8</v>
      </c>
      <c r="T162" t="inlineStr"/>
      <c r="U162" s="80" t="inlineStr"/>
      <c r="V162" t="inlineStr"/>
      <c r="W162" t="inlineStr"/>
      <c r="X162" t="inlineStr"/>
      <c r="Y162" t="inlineStr"/>
    </row>
    <row r="163">
      <c r="A163" t="inlineStr"/>
      <c r="B163" s="13" t="inlineStr">
        <is>
          <t>N</t>
        </is>
      </c>
      <c r="C163" t="inlineStr">
        <is>
          <t>Price_BOM_VL_VLS_Imp_390</t>
        </is>
      </c>
      <c r="D163" t="inlineStr"/>
      <c r="E163" s="123" t="inlineStr">
        <is>
          <t>:2570-9_VL:2570-9_VLS:</t>
        </is>
      </c>
      <c r="F163" s="123" t="inlineStr">
        <is>
          <t>:2570-9 VL:2570-9 VLS:</t>
        </is>
      </c>
      <c r="G163" s="123" t="inlineStr">
        <is>
          <t>X3</t>
        </is>
      </c>
      <c r="H163" s="123" t="inlineStr">
        <is>
          <t>ImpMatl_Silicon_Bronze_ASTM-B584_C87600</t>
        </is>
      </c>
      <c r="I163" s="6" t="inlineStr">
        <is>
          <t>Silicon Bronze, ASTM-B584, C87600</t>
        </is>
      </c>
      <c r="J163" s="6" t="inlineStr">
        <is>
          <t>B21</t>
        </is>
      </c>
      <c r="K163" s="6" t="inlineStr">
        <is>
          <t>Coating_Epoxy</t>
        </is>
      </c>
      <c r="L163" s="6" t="inlineStr">
        <is>
          <t>Stainless Steel, AISI-303</t>
        </is>
      </c>
      <c r="M163" s="6" t="inlineStr">
        <is>
          <t>Steel, Cold Drawn C1018</t>
        </is>
      </c>
      <c r="N163" s="96" t="inlineStr">
        <is>
          <t>RTF</t>
        </is>
      </c>
      <c r="O163" s="94" t="inlineStr"/>
      <c r="P163" s="6" t="inlineStr">
        <is>
          <t>A101764</t>
        </is>
      </c>
      <c r="Q163" s="6" t="n">
        <v>0</v>
      </c>
      <c r="R163" s="6" t="inlineStr">
        <is>
          <t>LT040</t>
        </is>
      </c>
      <c r="S163" s="13" t="n">
        <v>14</v>
      </c>
      <c r="T163" t="inlineStr"/>
      <c r="U163" s="80" t="inlineStr"/>
      <c r="V163" t="inlineStr"/>
      <c r="W163" t="inlineStr"/>
      <c r="X163" t="inlineStr"/>
      <c r="Y163" t="inlineStr"/>
    </row>
    <row r="164">
      <c r="A164" t="inlineStr"/>
      <c r="B164" s="13" t="inlineStr">
        <is>
          <t>N</t>
        </is>
      </c>
      <c r="C164" t="inlineStr">
        <is>
          <t>Price_BOM_VL_VLS_Imp_391</t>
        </is>
      </c>
      <c r="D164" t="inlineStr"/>
      <c r="E164" s="123" t="inlineStr">
        <is>
          <t>:2570-9_VL:2570-9_VLS:</t>
        </is>
      </c>
      <c r="F164" s="123" t="inlineStr">
        <is>
          <t>:2570-9 VL:2570-9 VLS:</t>
        </is>
      </c>
      <c r="G164" s="123" t="inlineStr">
        <is>
          <t>X3</t>
        </is>
      </c>
      <c r="H164" t="inlineStr">
        <is>
          <t>ImpMatl_NiAl-Bronze_ASTM-B148_C95400</t>
        </is>
      </c>
      <c r="I164" s="6" t="inlineStr">
        <is>
          <t>Nickel Aluminum Bronze ASTM B148 UNS C95400</t>
        </is>
      </c>
      <c r="J164" s="6" t="inlineStr">
        <is>
          <t>B22</t>
        </is>
      </c>
      <c r="K164" s="6" t="inlineStr">
        <is>
          <t>Coating_Epoxy</t>
        </is>
      </c>
      <c r="L164" s="6" t="inlineStr">
        <is>
          <t>Stainless Steel, AISI-303</t>
        </is>
      </c>
      <c r="M164" s="6" t="inlineStr">
        <is>
          <t>Steel, Cold Drawn C1018</t>
        </is>
      </c>
      <c r="N164" t="inlineStr">
        <is>
          <t>RTF</t>
        </is>
      </c>
      <c r="O164" s="1" t="inlineStr"/>
      <c r="P164" t="inlineStr">
        <is>
          <t>A102224</t>
        </is>
      </c>
      <c r="Q164" t="n">
        <v>84</v>
      </c>
      <c r="R164" s="6" t="inlineStr">
        <is>
          <t>LT250</t>
        </is>
      </c>
      <c r="S164" s="13" t="n">
        <v>8</v>
      </c>
      <c r="T164" t="inlineStr"/>
      <c r="U164" s="80" t="inlineStr"/>
      <c r="V164" t="inlineStr"/>
      <c r="W164" t="inlineStr"/>
      <c r="X164" t="inlineStr"/>
      <c r="Y164" t="inlineStr"/>
    </row>
    <row r="165">
      <c r="A165" t="inlineStr"/>
      <c r="B165" s="13" t="inlineStr">
        <is>
          <t>Y</t>
        </is>
      </c>
      <c r="C165" t="inlineStr">
        <is>
          <t>Price_BOM_VL_VLS_Imp_392</t>
        </is>
      </c>
      <c r="D165" t="inlineStr">
        <is>
          <t>Price_BOM_VL_VLS_Imp_392</t>
        </is>
      </c>
      <c r="E165" s="123" t="inlineStr">
        <is>
          <t>:2570-9_VL:2570-9_VLS:</t>
        </is>
      </c>
      <c r="F165" s="123" t="inlineStr">
        <is>
          <t>:2570-9 VL:2570-9 VLS:</t>
        </is>
      </c>
      <c r="G165" s="123" t="inlineStr">
        <is>
          <t>X4</t>
        </is>
      </c>
      <c r="H165" s="123" t="inlineStr">
        <is>
          <t>ImpMatl_Silicon_Bronze_ASTM-B584_C87600</t>
        </is>
      </c>
      <c r="I165" s="6" t="inlineStr">
        <is>
          <t>Silicon Bronze, ASTM-B584, C87600</t>
        </is>
      </c>
      <c r="J165" s="6" t="inlineStr">
        <is>
          <t>B21</t>
        </is>
      </c>
      <c r="K165" s="6" t="inlineStr">
        <is>
          <t>Coating_Standard</t>
        </is>
      </c>
      <c r="L165" s="6" t="inlineStr">
        <is>
          <t>Stainless Steel, AISI-303</t>
        </is>
      </c>
      <c r="M165" s="6" t="inlineStr">
        <is>
          <t>Steel, Cold Drawn C1018</t>
        </is>
      </c>
      <c r="N165" s="1" t="inlineStr">
        <is>
          <t>96732776</t>
        </is>
      </c>
      <c r="O165" s="6" t="inlineStr">
        <is>
          <t>IMP,L,20709,X4,B21</t>
        </is>
      </c>
      <c r="P165" s="6" t="inlineStr">
        <is>
          <t>A101770</t>
        </is>
      </c>
      <c r="Q165" s="6" t="n">
        <v>0</v>
      </c>
      <c r="R165" s="6" t="inlineStr">
        <is>
          <t>LT027</t>
        </is>
      </c>
      <c r="S165" s="13" t="n">
        <v>0</v>
      </c>
      <c r="T165" t="inlineStr"/>
      <c r="U165" s="80" t="inlineStr"/>
      <c r="V165" t="inlineStr"/>
      <c r="W165" t="inlineStr"/>
      <c r="X165" t="inlineStr"/>
      <c r="Y165" t="inlineStr"/>
    </row>
    <row r="166">
      <c r="A166" t="inlineStr"/>
      <c r="B166" s="13" t="inlineStr">
        <is>
          <t>N</t>
        </is>
      </c>
      <c r="C166" t="inlineStr">
        <is>
          <t>Price_BOM_VL_VLS_Imp_394</t>
        </is>
      </c>
      <c r="D166" t="inlineStr"/>
      <c r="E166" s="123" t="inlineStr">
        <is>
          <t>:2570-9_VL:2570-9_VLS:</t>
        </is>
      </c>
      <c r="F166" s="123" t="inlineStr">
        <is>
          <t>:2570-9 VL:2570-9 VLS:</t>
        </is>
      </c>
      <c r="G166" s="123" t="inlineStr">
        <is>
          <t>X4</t>
        </is>
      </c>
      <c r="H166" t="inlineStr">
        <is>
          <t>ImpMatl_SS_AISI-304</t>
        </is>
      </c>
      <c r="I166" s="6" t="inlineStr">
        <is>
          <t>Stainless Steel, AISI-304</t>
        </is>
      </c>
      <c r="J166" s="6" t="inlineStr">
        <is>
          <t>H304</t>
        </is>
      </c>
      <c r="K166" s="6" t="inlineStr">
        <is>
          <t>Coating_Standard</t>
        </is>
      </c>
      <c r="L166" s="6" t="inlineStr">
        <is>
          <t>Stainless Steel, AISI-303</t>
        </is>
      </c>
      <c r="M166" s="6" t="inlineStr">
        <is>
          <t>Stainless Steel, AISI 316</t>
        </is>
      </c>
      <c r="N166" s="1" t="inlineStr">
        <is>
          <t>98876066</t>
        </is>
      </c>
      <c r="O166" s="1" t="inlineStr">
        <is>
          <t>IMP,L,20709,X4,H304</t>
        </is>
      </c>
      <c r="P166" t="inlineStr">
        <is>
          <t>A101775</t>
        </is>
      </c>
      <c r="Q166" t="n">
        <v>0</v>
      </c>
      <c r="R166" s="6" t="inlineStr">
        <is>
          <t>LT027</t>
        </is>
      </c>
      <c r="S166" s="13" t="n">
        <v>0</v>
      </c>
      <c r="T166" t="inlineStr"/>
      <c r="U166" s="80" t="inlineStr"/>
      <c r="V166" t="inlineStr"/>
      <c r="W166" t="inlineStr"/>
      <c r="X166" t="inlineStr"/>
      <c r="Y166" t="inlineStr"/>
    </row>
    <row r="167">
      <c r="A167" t="inlineStr"/>
      <c r="B167" s="13" t="inlineStr">
        <is>
          <t>N</t>
        </is>
      </c>
      <c r="C167" t="inlineStr">
        <is>
          <t>Price_BOM_VL_VLS_Imp_396</t>
        </is>
      </c>
      <c r="D167" t="inlineStr"/>
      <c r="E167" s="123" t="inlineStr">
        <is>
          <t>:2570-9_VL:2570-9_VLS:</t>
        </is>
      </c>
      <c r="F167" s="123" t="inlineStr">
        <is>
          <t>:2570-9 VL:2570-9 VLS:</t>
        </is>
      </c>
      <c r="G167" s="123" t="inlineStr">
        <is>
          <t>X4</t>
        </is>
      </c>
      <c r="H167" s="123" t="inlineStr">
        <is>
          <t>ImpMatl_NiAl-Bronze_ASTM-B148_C95400</t>
        </is>
      </c>
      <c r="I167" s="6" t="inlineStr">
        <is>
          <t>Nickel Aluminum Bronze ASTM B148 UNS C95400</t>
        </is>
      </c>
      <c r="J167" s="6" t="inlineStr">
        <is>
          <t>B22</t>
        </is>
      </c>
      <c r="K167" s="6" t="inlineStr">
        <is>
          <t>Coating_Standard</t>
        </is>
      </c>
      <c r="L167" s="6" t="inlineStr">
        <is>
          <t>Stainless Steel, AISI-303</t>
        </is>
      </c>
      <c r="M167" s="6" t="inlineStr">
        <is>
          <t>Steel, Cold Drawn C1018</t>
        </is>
      </c>
      <c r="N167" s="1" t="inlineStr">
        <is>
          <t>97775275</t>
        </is>
      </c>
      <c r="O167" s="6" t="inlineStr"/>
      <c r="P167" s="6" t="inlineStr">
        <is>
          <t>A102225</t>
        </is>
      </c>
      <c r="Q167" s="6" t="n">
        <v>84</v>
      </c>
      <c r="R167" s="6" t="inlineStr">
        <is>
          <t>LT027</t>
        </is>
      </c>
      <c r="S167" s="13" t="n">
        <v>0</v>
      </c>
      <c r="T167" t="inlineStr"/>
      <c r="U167" s="80" t="inlineStr"/>
      <c r="V167" t="inlineStr"/>
      <c r="W167" t="inlineStr"/>
      <c r="X167" t="inlineStr"/>
      <c r="Y167" t="inlineStr"/>
    </row>
    <row r="168">
      <c r="A168" t="inlineStr"/>
      <c r="B168" s="13" t="inlineStr">
        <is>
          <t>N</t>
        </is>
      </c>
      <c r="C168" t="inlineStr">
        <is>
          <t>Price_BOM_VL_VLS_Imp_397</t>
        </is>
      </c>
      <c r="D168" t="inlineStr"/>
      <c r="E168" s="123" t="inlineStr">
        <is>
          <t>:2570-9_VL:2570-9_VLS:</t>
        </is>
      </c>
      <c r="F168" s="123" t="inlineStr">
        <is>
          <t>:2570-9 VL:2570-9 VLS:</t>
        </is>
      </c>
      <c r="G168" s="123" t="inlineStr">
        <is>
          <t>X4</t>
        </is>
      </c>
      <c r="H168" t="inlineStr">
        <is>
          <t>ImpMatl_Silicon_Bronze_ASTM-B584_C87600</t>
        </is>
      </c>
      <c r="I168" s="6" t="inlineStr">
        <is>
          <t>Silicon Bronze, ASTM-B584, C87600</t>
        </is>
      </c>
      <c r="J168" s="6" t="inlineStr">
        <is>
          <t>B21</t>
        </is>
      </c>
      <c r="K168" s="6" t="inlineStr">
        <is>
          <t>Coating_Scotchkote134_interior</t>
        </is>
      </c>
      <c r="L168" s="6" t="inlineStr">
        <is>
          <t>Stainless Steel, AISI-303</t>
        </is>
      </c>
      <c r="M168" s="6" t="inlineStr">
        <is>
          <t>Steel, Cold Drawn C1018</t>
        </is>
      </c>
      <c r="N168" s="1" t="inlineStr">
        <is>
          <t>RTF</t>
        </is>
      </c>
      <c r="O168" s="1" t="inlineStr"/>
      <c r="P168" t="inlineStr">
        <is>
          <t>A101770</t>
        </is>
      </c>
      <c r="Q168" t="n">
        <v>0</v>
      </c>
      <c r="R168" s="6" t="inlineStr">
        <is>
          <t>LT040</t>
        </is>
      </c>
      <c r="S168" s="13" t="n">
        <v>14</v>
      </c>
      <c r="T168" t="inlineStr"/>
      <c r="U168" s="80" t="inlineStr"/>
      <c r="V168" t="inlineStr"/>
      <c r="W168" t="inlineStr"/>
      <c r="X168" t="inlineStr"/>
      <c r="Y168" t="inlineStr"/>
    </row>
    <row r="169">
      <c r="A169" t="inlineStr"/>
      <c r="B169" s="13" t="inlineStr">
        <is>
          <t>N</t>
        </is>
      </c>
      <c r="C169" t="inlineStr">
        <is>
          <t>Price_BOM_VL_VLS_Imp_398</t>
        </is>
      </c>
      <c r="D169" t="inlineStr"/>
      <c r="E169" s="123" t="inlineStr">
        <is>
          <t>:2570-9_VL:2570-9_VLS:</t>
        </is>
      </c>
      <c r="F169" s="123" t="inlineStr">
        <is>
          <t>:2570-9 VL:2570-9 VLS:</t>
        </is>
      </c>
      <c r="G169" s="123" t="inlineStr">
        <is>
          <t>X4</t>
        </is>
      </c>
      <c r="H169" s="123" t="inlineStr">
        <is>
          <t>ImpMatl_NiAl-Bronze_ASTM-B148_C95400</t>
        </is>
      </c>
      <c r="I169" s="6" t="inlineStr">
        <is>
          <t>Nickel Aluminum Bronze ASTM B148 UNS C95400</t>
        </is>
      </c>
      <c r="J169" s="6" t="inlineStr">
        <is>
          <t>B22</t>
        </is>
      </c>
      <c r="K169" s="6" t="inlineStr">
        <is>
          <t>Coating_Scotchkote134_interior</t>
        </is>
      </c>
      <c r="L169" s="6" t="inlineStr">
        <is>
          <t>Stainless Steel, AISI-303</t>
        </is>
      </c>
      <c r="M169" s="6" t="inlineStr">
        <is>
          <t>Steel, Cold Drawn C1018</t>
        </is>
      </c>
      <c r="N169" s="1" t="inlineStr">
        <is>
          <t>RTF</t>
        </is>
      </c>
      <c r="O169" s="6" t="inlineStr"/>
      <c r="P169" s="6" t="inlineStr">
        <is>
          <t>A102225</t>
        </is>
      </c>
      <c r="Q169" s="6" t="n">
        <v>84</v>
      </c>
      <c r="R169" s="6" t="inlineStr">
        <is>
          <t>LT250</t>
        </is>
      </c>
      <c r="S169" s="13" t="n">
        <v>8</v>
      </c>
      <c r="T169" t="inlineStr"/>
      <c r="U169" s="80" t="inlineStr"/>
      <c r="V169" t="inlineStr"/>
      <c r="W169" t="inlineStr"/>
      <c r="X169" t="inlineStr"/>
      <c r="Y169" t="inlineStr"/>
    </row>
    <row r="170">
      <c r="A170" t="inlineStr"/>
      <c r="B170" s="13" t="inlineStr">
        <is>
          <t>N</t>
        </is>
      </c>
      <c r="C170" t="inlineStr">
        <is>
          <t>Price_BOM_VL_VLS_Imp_399</t>
        </is>
      </c>
      <c r="D170" t="inlineStr"/>
      <c r="E170" s="123" t="inlineStr">
        <is>
          <t>:2570-9_VL:2570-9_VLS:</t>
        </is>
      </c>
      <c r="F170" s="123" t="inlineStr">
        <is>
          <t>:2570-9 VL:2570-9 VLS:</t>
        </is>
      </c>
      <c r="G170" s="123" t="inlineStr">
        <is>
          <t>X4</t>
        </is>
      </c>
      <c r="H170" t="inlineStr">
        <is>
          <t>ImpMatl_Silicon_Bronze_ASTM-B584_C87600</t>
        </is>
      </c>
      <c r="I170" s="6" t="inlineStr">
        <is>
          <t>Silicon Bronze, ASTM-B584, C87600</t>
        </is>
      </c>
      <c r="J170" s="6" t="inlineStr">
        <is>
          <t>B21</t>
        </is>
      </c>
      <c r="K170" s="6" t="inlineStr">
        <is>
          <t>Coating_Scotchkote134_interior_exterior</t>
        </is>
      </c>
      <c r="L170" s="6" t="inlineStr">
        <is>
          <t>Stainless Steel, AISI-303</t>
        </is>
      </c>
      <c r="M170" s="6" t="inlineStr">
        <is>
          <t>Steel, Cold Drawn C1018</t>
        </is>
      </c>
      <c r="N170" s="1" t="inlineStr">
        <is>
          <t>RTF</t>
        </is>
      </c>
      <c r="O170" s="1" t="inlineStr"/>
      <c r="P170" t="inlineStr">
        <is>
          <t>A101770</t>
        </is>
      </c>
      <c r="Q170" t="n">
        <v>0</v>
      </c>
      <c r="R170" s="6" t="inlineStr">
        <is>
          <t>LT040</t>
        </is>
      </c>
      <c r="S170" s="13" t="n">
        <v>14</v>
      </c>
      <c r="T170" t="inlineStr"/>
      <c r="U170" s="80" t="inlineStr"/>
      <c r="V170" t="inlineStr"/>
      <c r="W170" t="inlineStr"/>
      <c r="X170" t="inlineStr"/>
      <c r="Y170" t="inlineStr"/>
    </row>
    <row r="171">
      <c r="A171" t="inlineStr"/>
      <c r="B171" s="13" t="inlineStr">
        <is>
          <t>N</t>
        </is>
      </c>
      <c r="C171" t="inlineStr">
        <is>
          <t>Price_BOM_VL_VLS_Imp_400</t>
        </is>
      </c>
      <c r="D171" t="inlineStr"/>
      <c r="E171" s="123" t="inlineStr">
        <is>
          <t>:2570-9_VL:2570-9_VLS:</t>
        </is>
      </c>
      <c r="F171" s="123" t="inlineStr">
        <is>
          <t>:2570-9 VL:2570-9 VLS:</t>
        </is>
      </c>
      <c r="G171" s="123" t="inlineStr">
        <is>
          <t>X4</t>
        </is>
      </c>
      <c r="H171" s="123" t="inlineStr">
        <is>
          <t>ImpMatl_NiAl-Bronze_ASTM-B148_C95400</t>
        </is>
      </c>
      <c r="I171" s="6" t="inlineStr">
        <is>
          <t>Nickel Aluminum Bronze ASTM B148 UNS C95400</t>
        </is>
      </c>
      <c r="J171" s="6" t="inlineStr">
        <is>
          <t>B22</t>
        </is>
      </c>
      <c r="K171" s="6" t="inlineStr">
        <is>
          <t>Coating_Scotchkote134_interior_exterior</t>
        </is>
      </c>
      <c r="L171" s="6" t="inlineStr">
        <is>
          <t>Stainless Steel, AISI-303</t>
        </is>
      </c>
      <c r="M171" s="6" t="inlineStr">
        <is>
          <t>Steel, Cold Drawn C1018</t>
        </is>
      </c>
      <c r="N171" s="1" t="inlineStr">
        <is>
          <t>RTF</t>
        </is>
      </c>
      <c r="O171" s="6" t="inlineStr"/>
      <c r="P171" s="6" t="inlineStr">
        <is>
          <t>A102225</t>
        </is>
      </c>
      <c r="Q171" s="6" t="n">
        <v>84</v>
      </c>
      <c r="R171" s="6" t="inlineStr">
        <is>
          <t>LT250</t>
        </is>
      </c>
      <c r="S171" s="13" t="n">
        <v>8</v>
      </c>
      <c r="T171" t="inlineStr"/>
      <c r="U171" s="80" t="inlineStr"/>
      <c r="V171" t="inlineStr"/>
      <c r="W171" t="inlineStr"/>
      <c r="X171" t="inlineStr"/>
      <c r="Y171" t="inlineStr"/>
    </row>
    <row r="172">
      <c r="A172" t="inlineStr"/>
      <c r="B172" s="13" t="inlineStr">
        <is>
          <t>N</t>
        </is>
      </c>
      <c r="C172" t="inlineStr">
        <is>
          <t>Price_BOM_VL_VLS_Imp_401</t>
        </is>
      </c>
      <c r="D172" t="inlineStr"/>
      <c r="E172" s="123" t="inlineStr">
        <is>
          <t>:2570-9_VL:2570-9_VLS:</t>
        </is>
      </c>
      <c r="F172" s="123" t="inlineStr">
        <is>
          <t>:2570-9 VL:2570-9 VLS:</t>
        </is>
      </c>
      <c r="G172" s="123" t="inlineStr">
        <is>
          <t>X4</t>
        </is>
      </c>
      <c r="H172" t="inlineStr">
        <is>
          <t>ImpMatl_Silicon_Bronze_ASTM-B584_C87600</t>
        </is>
      </c>
      <c r="I172" s="6" t="inlineStr">
        <is>
          <t>Silicon Bronze, ASTM-B584, C87600</t>
        </is>
      </c>
      <c r="J172" s="6" t="inlineStr">
        <is>
          <t>B21</t>
        </is>
      </c>
      <c r="K172" s="6" t="inlineStr">
        <is>
          <t>Coating_Scotchkote134_interior_exterior_IncludeImpeller</t>
        </is>
      </c>
      <c r="L172" s="6" t="inlineStr">
        <is>
          <t>Stainless Steel, AISI-303</t>
        </is>
      </c>
      <c r="M172" s="6" t="inlineStr">
        <is>
          <t>Steel, Cold Drawn C1018</t>
        </is>
      </c>
      <c r="N172" s="1" t="inlineStr">
        <is>
          <t>RTF</t>
        </is>
      </c>
      <c r="O172" s="1" t="inlineStr"/>
      <c r="P172" t="inlineStr">
        <is>
          <t>A101770</t>
        </is>
      </c>
      <c r="Q172" t="n">
        <v>0</v>
      </c>
      <c r="R172" s="6" t="inlineStr">
        <is>
          <t>LT040</t>
        </is>
      </c>
      <c r="S172" s="13" t="n">
        <v>14</v>
      </c>
      <c r="T172" t="inlineStr"/>
      <c r="U172" s="80" t="inlineStr"/>
      <c r="V172" t="inlineStr"/>
      <c r="W172" t="inlineStr"/>
      <c r="X172" t="inlineStr"/>
      <c r="Y172" t="inlineStr"/>
    </row>
    <row r="173">
      <c r="A173" t="inlineStr"/>
      <c r="B173" s="13" t="inlineStr">
        <is>
          <t>N</t>
        </is>
      </c>
      <c r="C173" t="inlineStr">
        <is>
          <t>Price_BOM_VL_VLS_Imp_402</t>
        </is>
      </c>
      <c r="D173" t="inlineStr"/>
      <c r="E173" s="123" t="inlineStr">
        <is>
          <t>:2570-9_VL:2570-9_VLS:</t>
        </is>
      </c>
      <c r="F173" s="123" t="inlineStr">
        <is>
          <t>:2570-9 VL:2570-9 VLS:</t>
        </is>
      </c>
      <c r="G173" s="123" t="inlineStr">
        <is>
          <t>X4</t>
        </is>
      </c>
      <c r="H173" s="123" t="inlineStr">
        <is>
          <t>ImpMatl_NiAl-Bronze_ASTM-B148_C95400</t>
        </is>
      </c>
      <c r="I173" s="6" t="inlineStr">
        <is>
          <t>Nickel Aluminum Bronze ASTM B148 UNS C95400</t>
        </is>
      </c>
      <c r="J173" s="6" t="inlineStr">
        <is>
          <t>B22</t>
        </is>
      </c>
      <c r="K173" s="6" t="inlineStr">
        <is>
          <t>Coating_Scotchkote134_interior_exterior_IncludeImpeller</t>
        </is>
      </c>
      <c r="L173" s="6" t="inlineStr">
        <is>
          <t>Stainless Steel, AISI-303</t>
        </is>
      </c>
      <c r="M173" s="6" t="inlineStr">
        <is>
          <t>Steel, Cold Drawn C1018</t>
        </is>
      </c>
      <c r="N173" s="1" t="inlineStr">
        <is>
          <t>RTF</t>
        </is>
      </c>
      <c r="O173" s="6" t="inlineStr"/>
      <c r="P173" s="6" t="inlineStr">
        <is>
          <t>A102225</t>
        </is>
      </c>
      <c r="Q173" s="6" t="n">
        <v>84</v>
      </c>
      <c r="R173" s="6" t="inlineStr">
        <is>
          <t>LT250</t>
        </is>
      </c>
      <c r="S173" s="13" t="n">
        <v>8</v>
      </c>
      <c r="T173" t="inlineStr"/>
      <c r="U173" s="80" t="inlineStr"/>
      <c r="V173" t="inlineStr"/>
      <c r="W173" t="inlineStr"/>
      <c r="X173" t="inlineStr"/>
      <c r="Y173" t="inlineStr"/>
    </row>
    <row r="174">
      <c r="A174" t="inlineStr"/>
      <c r="B174" s="13" t="inlineStr">
        <is>
          <t>N</t>
        </is>
      </c>
      <c r="C174" t="inlineStr">
        <is>
          <t>Price_BOM_VL_VLS_Imp_403</t>
        </is>
      </c>
      <c r="D174" t="inlineStr"/>
      <c r="E174" s="123" t="inlineStr">
        <is>
          <t>:2570-9_VL:2570-9_VLS:</t>
        </is>
      </c>
      <c r="F174" s="123" t="inlineStr">
        <is>
          <t>:2570-9 VL:2570-9 VLS:</t>
        </is>
      </c>
      <c r="G174" s="123" t="inlineStr">
        <is>
          <t>X4</t>
        </is>
      </c>
      <c r="H174" s="123" t="inlineStr">
        <is>
          <t>ImpMatl_Silicon_Bronze_ASTM-B584_C87600</t>
        </is>
      </c>
      <c r="I174" s="6" t="inlineStr">
        <is>
          <t>Silicon Bronze, ASTM-B584, C87600</t>
        </is>
      </c>
      <c r="J174" s="6" t="inlineStr">
        <is>
          <t>B21</t>
        </is>
      </c>
      <c r="K174" s="6" t="inlineStr">
        <is>
          <t>Coating_Scotchkote134_interior_IncludeImpeller</t>
        </is>
      </c>
      <c r="L174" s="6" t="inlineStr">
        <is>
          <t>Stainless Steel, AISI-303</t>
        </is>
      </c>
      <c r="M174" s="6" t="inlineStr">
        <is>
          <t>Steel, Cold Drawn C1018</t>
        </is>
      </c>
      <c r="N174" s="1" t="inlineStr">
        <is>
          <t>RTF</t>
        </is>
      </c>
      <c r="O174" s="6" t="inlineStr"/>
      <c r="P174" s="6" t="inlineStr">
        <is>
          <t>A101770</t>
        </is>
      </c>
      <c r="Q174" s="6" t="n">
        <v>0</v>
      </c>
      <c r="R174" s="6" t="inlineStr">
        <is>
          <t>LT040</t>
        </is>
      </c>
      <c r="S174" s="13" t="n">
        <v>14</v>
      </c>
      <c r="T174" t="inlineStr"/>
      <c r="U174" s="80" t="inlineStr"/>
      <c r="V174" t="inlineStr"/>
      <c r="W174" t="inlineStr"/>
      <c r="X174" t="inlineStr"/>
      <c r="Y174" t="inlineStr"/>
    </row>
    <row r="175">
      <c r="A175" t="inlineStr"/>
      <c r="B175" s="13" t="inlineStr">
        <is>
          <t>N</t>
        </is>
      </c>
      <c r="C175" t="inlineStr">
        <is>
          <t>Price_BOM_VL_VLS_Imp_404</t>
        </is>
      </c>
      <c r="D175" t="inlineStr"/>
      <c r="E175" s="123" t="inlineStr">
        <is>
          <t>:2570-9_VL:2570-9_VLS:</t>
        </is>
      </c>
      <c r="F175" s="123" t="inlineStr">
        <is>
          <t>:2570-9 VL:2570-9 VLS:</t>
        </is>
      </c>
      <c r="G175" s="123" t="inlineStr">
        <is>
          <t>X4</t>
        </is>
      </c>
      <c r="H175" t="inlineStr">
        <is>
          <t>ImpMatl_NiAl-Bronze_ASTM-B148_C95400</t>
        </is>
      </c>
      <c r="I175" s="6" t="inlineStr">
        <is>
          <t>Nickel Aluminum Bronze ASTM B148 UNS C95400</t>
        </is>
      </c>
      <c r="J175" s="6" t="inlineStr">
        <is>
          <t>B22</t>
        </is>
      </c>
      <c r="K175" s="6" t="inlineStr">
        <is>
          <t>Coating_Scotchkote134_interior_IncludeImpeller</t>
        </is>
      </c>
      <c r="L175" s="6" t="inlineStr">
        <is>
          <t>Stainless Steel, AISI-303</t>
        </is>
      </c>
      <c r="M175" s="6" t="inlineStr">
        <is>
          <t>Steel, Cold Drawn C1018</t>
        </is>
      </c>
      <c r="N175" s="1" t="inlineStr">
        <is>
          <t>RTF</t>
        </is>
      </c>
      <c r="O175" s="1" t="inlineStr"/>
      <c r="P175" t="inlineStr">
        <is>
          <t>A102225</t>
        </is>
      </c>
      <c r="Q175" t="n">
        <v>84</v>
      </c>
      <c r="R175" s="6" t="inlineStr">
        <is>
          <t>LT250</t>
        </is>
      </c>
      <c r="S175" s="13" t="n">
        <v>8</v>
      </c>
      <c r="T175" t="inlineStr"/>
      <c r="U175" s="80" t="inlineStr"/>
      <c r="V175" t="inlineStr"/>
      <c r="W175" t="inlineStr"/>
      <c r="X175" t="inlineStr"/>
      <c r="Y175" t="inlineStr"/>
    </row>
    <row r="176">
      <c r="A176" t="inlineStr"/>
      <c r="B176" s="13" t="inlineStr">
        <is>
          <t>N</t>
        </is>
      </c>
      <c r="C176" t="inlineStr">
        <is>
          <t>Price_BOM_VL_VLS_Imp_405</t>
        </is>
      </c>
      <c r="D176" t="inlineStr"/>
      <c r="E176" s="123" t="inlineStr">
        <is>
          <t>:2570-9_VL:2570-9_VLS:</t>
        </is>
      </c>
      <c r="F176" s="123" t="inlineStr">
        <is>
          <t>:2570-9 VL:2570-9 VLS:</t>
        </is>
      </c>
      <c r="G176" s="123" t="inlineStr">
        <is>
          <t>X4</t>
        </is>
      </c>
      <c r="H176" s="123" t="inlineStr">
        <is>
          <t>ImpMatl_Silicon_Bronze_ASTM-B584_C87600</t>
        </is>
      </c>
      <c r="I176" s="6" t="inlineStr">
        <is>
          <t>Silicon Bronze, ASTM-B584, C87600</t>
        </is>
      </c>
      <c r="J176" s="6" t="inlineStr">
        <is>
          <t>B21</t>
        </is>
      </c>
      <c r="K176" s="6" t="inlineStr">
        <is>
          <t>Coating_Special</t>
        </is>
      </c>
      <c r="L176" s="6" t="inlineStr">
        <is>
          <t>Stainless Steel, AISI-303</t>
        </is>
      </c>
      <c r="M176" s="6" t="inlineStr">
        <is>
          <t>Steel, Cold Drawn C1018</t>
        </is>
      </c>
      <c r="N176" s="1" t="inlineStr">
        <is>
          <t>RTF</t>
        </is>
      </c>
      <c r="O176" s="6" t="inlineStr"/>
      <c r="P176" s="6" t="inlineStr">
        <is>
          <t>A101770</t>
        </is>
      </c>
      <c r="Q176" s="6" t="n">
        <v>0</v>
      </c>
      <c r="R176" s="6" t="inlineStr">
        <is>
          <t>LT040</t>
        </is>
      </c>
      <c r="S176" s="13" t="n">
        <v>14</v>
      </c>
      <c r="T176" t="inlineStr"/>
      <c r="U176" s="80" t="inlineStr"/>
      <c r="V176" t="inlineStr"/>
      <c r="W176" t="inlineStr"/>
      <c r="X176" t="inlineStr"/>
      <c r="Y176" t="inlineStr"/>
    </row>
    <row r="177">
      <c r="A177" t="inlineStr"/>
      <c r="B177" s="13" t="inlineStr">
        <is>
          <t>N</t>
        </is>
      </c>
      <c r="C177" t="inlineStr">
        <is>
          <t>Price_BOM_VL_VLS_Imp_406</t>
        </is>
      </c>
      <c r="D177" t="inlineStr"/>
      <c r="E177" s="123" t="inlineStr">
        <is>
          <t>:2570-9_VL:2570-9_VLS:</t>
        </is>
      </c>
      <c r="F177" s="123" t="inlineStr">
        <is>
          <t>:2570-9 VL:2570-9 VLS:</t>
        </is>
      </c>
      <c r="G177" s="123" t="inlineStr">
        <is>
          <t>X4</t>
        </is>
      </c>
      <c r="H177" t="inlineStr">
        <is>
          <t>ImpMatl_NiAl-Bronze_ASTM-B148_C95400</t>
        </is>
      </c>
      <c r="I177" s="6" t="inlineStr">
        <is>
          <t>Nickel Aluminum Bronze ASTM B148 UNS C95400</t>
        </is>
      </c>
      <c r="J177" s="6" t="inlineStr">
        <is>
          <t>B22</t>
        </is>
      </c>
      <c r="K177" s="6" t="inlineStr">
        <is>
          <t>Coating_Special</t>
        </is>
      </c>
      <c r="L177" s="6" t="inlineStr">
        <is>
          <t>Stainless Steel, AISI-303</t>
        </is>
      </c>
      <c r="M177" s="6" t="inlineStr">
        <is>
          <t>Steel, Cold Drawn C1018</t>
        </is>
      </c>
      <c r="N177" s="1" t="inlineStr">
        <is>
          <t>RTF</t>
        </is>
      </c>
      <c r="O177" s="1" t="inlineStr"/>
      <c r="P177" t="inlineStr">
        <is>
          <t>A102225</t>
        </is>
      </c>
      <c r="Q177" t="n">
        <v>84</v>
      </c>
      <c r="R177" s="6" t="inlineStr">
        <is>
          <t>LT250</t>
        </is>
      </c>
      <c r="S177" s="13" t="n">
        <v>8</v>
      </c>
      <c r="T177" t="inlineStr"/>
      <c r="U177" s="80" t="inlineStr"/>
      <c r="V177" t="inlineStr"/>
      <c r="W177" t="inlineStr"/>
      <c r="X177" t="inlineStr"/>
      <c r="Y177" t="inlineStr"/>
    </row>
    <row r="178">
      <c r="A178" t="inlineStr"/>
      <c r="B178" s="13" t="inlineStr">
        <is>
          <t>N</t>
        </is>
      </c>
      <c r="C178" t="inlineStr">
        <is>
          <t>Price_BOM_VL_VLS_Imp_407</t>
        </is>
      </c>
      <c r="D178" t="inlineStr"/>
      <c r="E178" s="123" t="inlineStr">
        <is>
          <t>:2570-9_VL:2570-9_VLS:</t>
        </is>
      </c>
      <c r="F178" s="123" t="inlineStr">
        <is>
          <t>:2570-9 VL:2570-9 VLS:</t>
        </is>
      </c>
      <c r="G178" s="123" t="inlineStr">
        <is>
          <t>X4</t>
        </is>
      </c>
      <c r="H178" s="123" t="inlineStr">
        <is>
          <t>ImpMatl_Silicon_Bronze_ASTM-B584_C87600</t>
        </is>
      </c>
      <c r="I178" s="6" t="inlineStr">
        <is>
          <t>Silicon Bronze, ASTM-B584, C87600</t>
        </is>
      </c>
      <c r="J178" s="6" t="inlineStr">
        <is>
          <t>B21</t>
        </is>
      </c>
      <c r="K178" s="6" t="inlineStr">
        <is>
          <t>Coating_Epoxy</t>
        </is>
      </c>
      <c r="L178" s="6" t="inlineStr">
        <is>
          <t>Stainless Steel, AISI-303</t>
        </is>
      </c>
      <c r="M178" s="6" t="inlineStr">
        <is>
          <t>Steel, Cold Drawn C1018</t>
        </is>
      </c>
      <c r="N178" s="6" t="inlineStr">
        <is>
          <t>RTF</t>
        </is>
      </c>
      <c r="O178" s="6" t="inlineStr"/>
      <c r="P178" s="6" t="inlineStr">
        <is>
          <t>A101770</t>
        </is>
      </c>
      <c r="Q178" s="6" t="n">
        <v>0</v>
      </c>
      <c r="R178" s="6" t="inlineStr">
        <is>
          <t>LT040</t>
        </is>
      </c>
      <c r="S178" s="13" t="n">
        <v>14</v>
      </c>
      <c r="T178" t="inlineStr"/>
      <c r="U178" s="80" t="inlineStr"/>
      <c r="V178" t="inlineStr"/>
      <c r="W178" t="inlineStr"/>
      <c r="X178" t="inlineStr"/>
      <c r="Y178" t="inlineStr"/>
    </row>
    <row r="179">
      <c r="A179" t="inlineStr"/>
      <c r="B179" s="13" t="inlineStr">
        <is>
          <t>N</t>
        </is>
      </c>
      <c r="C179" t="inlineStr">
        <is>
          <t>Price_BOM_VL_VLS_Imp_408</t>
        </is>
      </c>
      <c r="D179" t="inlineStr"/>
      <c r="E179" s="123" t="inlineStr">
        <is>
          <t>:2570-9_VL:2570-9_VLS:</t>
        </is>
      </c>
      <c r="F179" s="123" t="inlineStr">
        <is>
          <t>:2570-9 VL:2570-9 VLS:</t>
        </is>
      </c>
      <c r="G179" s="123" t="inlineStr">
        <is>
          <t>X4</t>
        </is>
      </c>
      <c r="H179" s="123" t="inlineStr">
        <is>
          <t>ImpMatl_NiAl-Bronze_ASTM-B148_C95400</t>
        </is>
      </c>
      <c r="I179" s="6" t="inlineStr">
        <is>
          <t>Nickel Aluminum Bronze ASTM B148 UNS C95400</t>
        </is>
      </c>
      <c r="J179" s="6" t="inlineStr">
        <is>
          <t>B22</t>
        </is>
      </c>
      <c r="K179" s="6" t="inlineStr">
        <is>
          <t>Coating_Epoxy</t>
        </is>
      </c>
      <c r="L179" s="6" t="inlineStr">
        <is>
          <t>Stainless Steel, AISI-303</t>
        </is>
      </c>
      <c r="M179" s="6" t="inlineStr">
        <is>
          <t>Steel, Cold Drawn C1018</t>
        </is>
      </c>
      <c r="N179" s="96" t="inlineStr">
        <is>
          <t>RTF</t>
        </is>
      </c>
      <c r="O179" s="94" t="inlineStr"/>
      <c r="P179" t="inlineStr">
        <is>
          <t>A102225</t>
        </is>
      </c>
      <c r="Q179" t="n">
        <v>84</v>
      </c>
      <c r="R179" s="6" t="inlineStr">
        <is>
          <t>LT250</t>
        </is>
      </c>
      <c r="S179" s="13" t="n">
        <v>8</v>
      </c>
      <c r="T179" t="inlineStr"/>
      <c r="U179" s="80" t="inlineStr"/>
      <c r="V179" t="inlineStr"/>
      <c r="W179" t="inlineStr"/>
      <c r="X179" t="inlineStr"/>
      <c r="Y179" t="inlineStr"/>
    </row>
    <row r="180">
      <c r="A180" t="inlineStr"/>
      <c r="B180" s="13" t="inlineStr">
        <is>
          <t>Y</t>
        </is>
      </c>
      <c r="C180" t="inlineStr">
        <is>
          <t>Price_BOM_VL_VLS_Imp_409</t>
        </is>
      </c>
      <c r="D180" t="inlineStr">
        <is>
          <t>Price_BOM_VL_VLS_Imp_409</t>
        </is>
      </c>
      <c r="E180" s="123" t="inlineStr">
        <is>
          <t>:2595-3_VL:2595-3_VLS:</t>
        </is>
      </c>
      <c r="F180" s="123" t="inlineStr">
        <is>
          <t>:2595-3 VL:2595-3 VLS:</t>
        </is>
      </c>
      <c r="G180" s="123" t="inlineStr">
        <is>
          <t>X3</t>
        </is>
      </c>
      <c r="H180" t="inlineStr">
        <is>
          <t>ImpMatl_Silicon_Bronze_ASTM-B584_C87600</t>
        </is>
      </c>
      <c r="I180" s="6" t="inlineStr">
        <is>
          <t>Silicon Bronze, ASTM-B584, C87600</t>
        </is>
      </c>
      <c r="J180" s="6" t="inlineStr">
        <is>
          <t>B21</t>
        </is>
      </c>
      <c r="K180" s="6" t="inlineStr">
        <is>
          <t>Coating_Standard</t>
        </is>
      </c>
      <c r="L180" s="6" t="inlineStr">
        <is>
          <t>Stainless Steel, AISI-303</t>
        </is>
      </c>
      <c r="M180" s="6" t="inlineStr">
        <is>
          <t>Steel, Cold Drawn C1018</t>
        </is>
      </c>
      <c r="N180" t="inlineStr">
        <is>
          <t>96699335</t>
        </is>
      </c>
      <c r="O180" s="80" t="inlineStr">
        <is>
          <t>IMP,L,20953,X3,B21</t>
        </is>
      </c>
      <c r="P180" t="inlineStr">
        <is>
          <t>A101777</t>
        </is>
      </c>
      <c r="Q180" t="n">
        <v>0</v>
      </c>
      <c r="R180" s="6" t="inlineStr">
        <is>
          <t>LT027</t>
        </is>
      </c>
      <c r="S180" s="13" t="n">
        <v>0</v>
      </c>
      <c r="T180" t="inlineStr"/>
      <c r="U180" s="80" t="inlineStr"/>
      <c r="V180" t="inlineStr"/>
      <c r="W180" t="inlineStr"/>
      <c r="X180" t="inlineStr"/>
      <c r="Y180" t="inlineStr"/>
    </row>
    <row r="181">
      <c r="A181" t="inlineStr"/>
      <c r="B181" s="13" t="inlineStr">
        <is>
          <t>N</t>
        </is>
      </c>
      <c r="C181" t="inlineStr">
        <is>
          <t>Price_BOM_VL_VLS_Imp_411</t>
        </is>
      </c>
      <c r="D181" t="inlineStr"/>
      <c r="E181" s="123" t="inlineStr">
        <is>
          <t>:2595-3_VL:2595-3_VLS:</t>
        </is>
      </c>
      <c r="F181" s="123" t="inlineStr">
        <is>
          <t>:2595-3 VL:2595-3 VLS:</t>
        </is>
      </c>
      <c r="G181" s="123" t="inlineStr">
        <is>
          <t>X3</t>
        </is>
      </c>
      <c r="H181" s="123" t="inlineStr">
        <is>
          <t>ImpMatl_SS_AISI-304</t>
        </is>
      </c>
      <c r="I181" s="6" t="inlineStr">
        <is>
          <t>Stainless Steel, AISI-304</t>
        </is>
      </c>
      <c r="J181" s="6" t="inlineStr">
        <is>
          <t>H304</t>
        </is>
      </c>
      <c r="K181" s="6" t="inlineStr">
        <is>
          <t>Coating_Standard</t>
        </is>
      </c>
      <c r="L181" s="6" t="inlineStr">
        <is>
          <t>Stainless Steel, AISI-303</t>
        </is>
      </c>
      <c r="M181" s="6" t="inlineStr">
        <is>
          <t>Stainless Steel, AISI 316</t>
        </is>
      </c>
      <c r="N181" s="1" t="inlineStr">
        <is>
          <t>98876067</t>
        </is>
      </c>
      <c r="O181" s="6" t="inlineStr">
        <is>
          <t>IMP,L,20953,X3,H304</t>
        </is>
      </c>
      <c r="P181" s="6" t="inlineStr">
        <is>
          <t>A101782</t>
        </is>
      </c>
      <c r="Q181" s="6" t="n">
        <v>0</v>
      </c>
      <c r="R181" s="6" t="inlineStr">
        <is>
          <t>LT027</t>
        </is>
      </c>
      <c r="S181" s="13" t="n">
        <v>0</v>
      </c>
      <c r="T181" t="inlineStr"/>
      <c r="U181" s="80" t="inlineStr"/>
      <c r="V181" t="inlineStr"/>
      <c r="W181" t="inlineStr"/>
      <c r="X181" t="inlineStr"/>
      <c r="Y181" t="inlineStr"/>
    </row>
    <row r="182">
      <c r="A182" t="inlineStr"/>
      <c r="B182" s="13" t="inlineStr">
        <is>
          <t>N</t>
        </is>
      </c>
      <c r="C182" t="inlineStr">
        <is>
          <t>Price_BOM_VL_VLS_Imp_413</t>
        </is>
      </c>
      <c r="D182" t="inlineStr"/>
      <c r="E182" s="123" t="inlineStr">
        <is>
          <t>:2595-3_VL:2595-3_VLS:</t>
        </is>
      </c>
      <c r="F182" s="123" t="inlineStr">
        <is>
          <t>:2595-3 VL:2595-3 VLS:</t>
        </is>
      </c>
      <c r="G182" s="123" t="inlineStr">
        <is>
          <t>X3</t>
        </is>
      </c>
      <c r="H182" t="inlineStr">
        <is>
          <t>ImpMatl_NiAl-Bronze_ASTM-B148_C95400</t>
        </is>
      </c>
      <c r="I182" s="6" t="inlineStr">
        <is>
          <t>Nickel Aluminum Bronze ASTM B148 UNS C95400</t>
        </is>
      </c>
      <c r="J182" s="6" t="inlineStr">
        <is>
          <t>B22</t>
        </is>
      </c>
      <c r="K182" s="6" t="inlineStr">
        <is>
          <t>Coating_Standard</t>
        </is>
      </c>
      <c r="L182" s="6" t="inlineStr">
        <is>
          <t>Stainless Steel, AISI-303</t>
        </is>
      </c>
      <c r="M182" s="6" t="inlineStr">
        <is>
          <t>Steel, Cold Drawn C1018</t>
        </is>
      </c>
      <c r="N182" s="1" t="inlineStr">
        <is>
          <t>97775276</t>
        </is>
      </c>
      <c r="O182" s="80" t="inlineStr"/>
      <c r="P182" t="inlineStr">
        <is>
          <t>A102226</t>
        </is>
      </c>
      <c r="Q182" t="n">
        <v>142</v>
      </c>
      <c r="R182" s="6" t="inlineStr">
        <is>
          <t>LT027</t>
        </is>
      </c>
      <c r="S182" s="13" t="n">
        <v>0</v>
      </c>
      <c r="T182" t="inlineStr"/>
      <c r="U182" s="80" t="inlineStr"/>
      <c r="V182" t="inlineStr"/>
      <c r="W182" t="inlineStr"/>
      <c r="X182" t="inlineStr"/>
      <c r="Y182" t="inlineStr"/>
    </row>
    <row r="183">
      <c r="A183" t="inlineStr"/>
      <c r="B183" s="13" t="inlineStr">
        <is>
          <t>N</t>
        </is>
      </c>
      <c r="C183" t="inlineStr">
        <is>
          <t>Price_BOM_VL_VLS_Imp_414</t>
        </is>
      </c>
      <c r="D183" t="inlineStr"/>
      <c r="E183" s="123" t="inlineStr">
        <is>
          <t>:2595-3_VL:2595-3_VLS:</t>
        </is>
      </c>
      <c r="F183" s="123" t="inlineStr">
        <is>
          <t>:2595-3 VL:2595-3 VLS:</t>
        </is>
      </c>
      <c r="G183" s="123" t="inlineStr">
        <is>
          <t>X3</t>
        </is>
      </c>
      <c r="H183" s="123" t="inlineStr">
        <is>
          <t>ImpMatl_Silicon_Bronze_ASTM-B584_C87600</t>
        </is>
      </c>
      <c r="I183" s="6" t="inlineStr">
        <is>
          <t>Silicon Bronze, ASTM-B584, C87600</t>
        </is>
      </c>
      <c r="J183" s="6" t="inlineStr">
        <is>
          <t>B21</t>
        </is>
      </c>
      <c r="K183" s="6" t="inlineStr">
        <is>
          <t>Coating_Scotchkote134_interior</t>
        </is>
      </c>
      <c r="L183" s="6" t="inlineStr">
        <is>
          <t>Stainless Steel, AISI-303</t>
        </is>
      </c>
      <c r="M183" s="6" t="inlineStr">
        <is>
          <t>Steel, Cold Drawn C1018</t>
        </is>
      </c>
      <c r="N183" s="1" t="inlineStr">
        <is>
          <t>RTF</t>
        </is>
      </c>
      <c r="O183" s="6" t="inlineStr"/>
      <c r="P183" s="6" t="inlineStr">
        <is>
          <t>A101777</t>
        </is>
      </c>
      <c r="Q183" s="6" t="n">
        <v>0</v>
      </c>
      <c r="R183" s="6" t="inlineStr">
        <is>
          <t>LT040</t>
        </is>
      </c>
      <c r="S183" s="13" t="n">
        <v>14</v>
      </c>
      <c r="T183" t="inlineStr"/>
      <c r="U183" s="80" t="inlineStr"/>
      <c r="V183" t="inlineStr"/>
      <c r="W183" t="inlineStr"/>
      <c r="X183" t="inlineStr"/>
      <c r="Y183" t="inlineStr"/>
    </row>
    <row r="184">
      <c r="A184" t="inlineStr"/>
      <c r="B184" s="13" t="inlineStr">
        <is>
          <t>N</t>
        </is>
      </c>
      <c r="C184" t="inlineStr">
        <is>
          <t>Price_BOM_VL_VLS_Imp_415</t>
        </is>
      </c>
      <c r="D184" t="inlineStr"/>
      <c r="E184" s="123" t="inlineStr">
        <is>
          <t>:2595-3_VL:2595-3_VLS:</t>
        </is>
      </c>
      <c r="F184" s="123" t="inlineStr">
        <is>
          <t>:2595-3 VL:2595-3 VLS:</t>
        </is>
      </c>
      <c r="G184" s="123" t="inlineStr">
        <is>
          <t>X3</t>
        </is>
      </c>
      <c r="H184" t="inlineStr">
        <is>
          <t>ImpMatl_NiAl-Bronze_ASTM-B148_C95400</t>
        </is>
      </c>
      <c r="I184" s="6" t="inlineStr">
        <is>
          <t>Nickel Aluminum Bronze ASTM B148 UNS C95400</t>
        </is>
      </c>
      <c r="J184" s="6" t="inlineStr">
        <is>
          <t>B22</t>
        </is>
      </c>
      <c r="K184" s="6" t="inlineStr">
        <is>
          <t>Coating_Scotchkote134_interior</t>
        </is>
      </c>
      <c r="L184" s="6" t="inlineStr">
        <is>
          <t>Stainless Steel, AISI-303</t>
        </is>
      </c>
      <c r="M184" s="6" t="inlineStr">
        <is>
          <t>Steel, Cold Drawn C1018</t>
        </is>
      </c>
      <c r="N184" s="1" t="inlineStr">
        <is>
          <t>RTF</t>
        </is>
      </c>
      <c r="O184" s="80" t="inlineStr"/>
      <c r="P184" t="inlineStr">
        <is>
          <t>A102226</t>
        </is>
      </c>
      <c r="Q184" t="n">
        <v>142</v>
      </c>
      <c r="R184" s="6" t="inlineStr">
        <is>
          <t>LT250</t>
        </is>
      </c>
      <c r="S184" s="13" t="n">
        <v>8</v>
      </c>
      <c r="T184" t="inlineStr"/>
      <c r="U184" s="80" t="inlineStr"/>
      <c r="V184" t="inlineStr"/>
      <c r="W184" t="inlineStr"/>
      <c r="X184" t="inlineStr"/>
      <c r="Y184" t="inlineStr"/>
    </row>
    <row r="185">
      <c r="A185" t="inlineStr"/>
      <c r="B185" s="13" t="inlineStr">
        <is>
          <t>N</t>
        </is>
      </c>
      <c r="C185" t="inlineStr">
        <is>
          <t>Price_BOM_VL_VLS_Imp_416</t>
        </is>
      </c>
      <c r="D185" t="inlineStr"/>
      <c r="E185" s="123" t="inlineStr">
        <is>
          <t>:2595-3_VL:2595-3_VLS:</t>
        </is>
      </c>
      <c r="F185" s="123" t="inlineStr">
        <is>
          <t>:2595-3 VL:2595-3 VLS:</t>
        </is>
      </c>
      <c r="G185" s="123" t="inlineStr">
        <is>
          <t>X3</t>
        </is>
      </c>
      <c r="H185" s="123" t="inlineStr">
        <is>
          <t>ImpMatl_Silicon_Bronze_ASTM-B584_C87600</t>
        </is>
      </c>
      <c r="I185" s="6" t="inlineStr">
        <is>
          <t>Silicon Bronze, ASTM-B584, C87600</t>
        </is>
      </c>
      <c r="J185" s="6" t="inlineStr">
        <is>
          <t>B21</t>
        </is>
      </c>
      <c r="K185" s="6" t="inlineStr">
        <is>
          <t>Coating_Scotchkote134_interior_exterior</t>
        </is>
      </c>
      <c r="L185" s="6" t="inlineStr">
        <is>
          <t>Stainless Steel, AISI-303</t>
        </is>
      </c>
      <c r="M185" s="6" t="inlineStr">
        <is>
          <t>Steel, Cold Drawn C1018</t>
        </is>
      </c>
      <c r="N185" s="1" t="inlineStr">
        <is>
          <t>RTF</t>
        </is>
      </c>
      <c r="O185" s="6" t="inlineStr"/>
      <c r="P185" s="6" t="inlineStr">
        <is>
          <t>A101777</t>
        </is>
      </c>
      <c r="Q185" s="6" t="n">
        <v>0</v>
      </c>
      <c r="R185" s="6" t="inlineStr">
        <is>
          <t>LT040</t>
        </is>
      </c>
      <c r="S185" s="13" t="n">
        <v>14</v>
      </c>
      <c r="T185" t="inlineStr"/>
      <c r="U185" s="80" t="inlineStr"/>
      <c r="V185" t="inlineStr"/>
      <c r="W185" t="inlineStr"/>
      <c r="X185" t="inlineStr"/>
      <c r="Y185" t="inlineStr"/>
    </row>
    <row r="186">
      <c r="A186" t="inlineStr"/>
      <c r="B186" s="13" t="inlineStr">
        <is>
          <t>N</t>
        </is>
      </c>
      <c r="C186" t="inlineStr">
        <is>
          <t>Price_BOM_VL_VLS_Imp_417</t>
        </is>
      </c>
      <c r="D186" t="inlineStr"/>
      <c r="E186" s="123" t="inlineStr">
        <is>
          <t>:2595-3_VL:2595-3_VLS:</t>
        </is>
      </c>
      <c r="F186" s="123" t="inlineStr">
        <is>
          <t>:2595-3 VL:2595-3 VLS:</t>
        </is>
      </c>
      <c r="G186" s="123" t="inlineStr">
        <is>
          <t>X3</t>
        </is>
      </c>
      <c r="H186" t="inlineStr">
        <is>
          <t>ImpMatl_NiAl-Bronze_ASTM-B148_C95400</t>
        </is>
      </c>
      <c r="I186" s="6" t="inlineStr">
        <is>
          <t>Nickel Aluminum Bronze ASTM B148 UNS C95400</t>
        </is>
      </c>
      <c r="J186" s="6" t="inlineStr">
        <is>
          <t>B22</t>
        </is>
      </c>
      <c r="K186" s="6" t="inlineStr">
        <is>
          <t>Coating_Scotchkote134_interior_exterior</t>
        </is>
      </c>
      <c r="L186" s="6" t="inlineStr">
        <is>
          <t>Stainless Steel, AISI-303</t>
        </is>
      </c>
      <c r="M186" s="6" t="inlineStr">
        <is>
          <t>Steel, Cold Drawn C1018</t>
        </is>
      </c>
      <c r="N186" s="1" t="inlineStr">
        <is>
          <t>RTF</t>
        </is>
      </c>
      <c r="O186" s="80" t="inlineStr"/>
      <c r="P186" t="inlineStr">
        <is>
          <t>A102226</t>
        </is>
      </c>
      <c r="Q186" t="n">
        <v>142</v>
      </c>
      <c r="R186" s="6" t="inlineStr">
        <is>
          <t>LT250</t>
        </is>
      </c>
      <c r="S186" s="13" t="n">
        <v>8</v>
      </c>
      <c r="T186" t="inlineStr"/>
      <c r="U186" s="80" t="inlineStr"/>
      <c r="V186" t="inlineStr"/>
      <c r="W186" t="inlineStr"/>
      <c r="X186" t="inlineStr"/>
      <c r="Y186" t="inlineStr"/>
    </row>
    <row r="187" customFormat="1" s="94">
      <c r="A187" s="24" t="inlineStr"/>
      <c r="B187" s="13" t="inlineStr">
        <is>
          <t>N</t>
        </is>
      </c>
      <c r="C187" t="inlineStr">
        <is>
          <t>Price_BOM_VL_VLS_Imp_418</t>
        </is>
      </c>
      <c r="D187" t="inlineStr"/>
      <c r="E187" s="123" t="inlineStr">
        <is>
          <t>:2595-3_VL:2595-3_VLS:</t>
        </is>
      </c>
      <c r="F187" s="123" t="inlineStr">
        <is>
          <t>:2595-3 VL:2595-3 VLS:</t>
        </is>
      </c>
      <c r="G187" s="123" t="inlineStr">
        <is>
          <t>X3</t>
        </is>
      </c>
      <c r="H187" s="123" t="inlineStr">
        <is>
          <t>ImpMatl_Silicon_Bronze_ASTM-B584_C87600</t>
        </is>
      </c>
      <c r="I187" s="6" t="inlineStr">
        <is>
          <t>Silicon Bronze, ASTM-B584, C87600</t>
        </is>
      </c>
      <c r="J187" s="6" t="inlineStr">
        <is>
          <t>B21</t>
        </is>
      </c>
      <c r="K187" s="6" t="inlineStr">
        <is>
          <t>Coating_Scotchkote134_interior_exterior_IncludeImpeller</t>
        </is>
      </c>
      <c r="L187" s="6" t="inlineStr">
        <is>
          <t>Stainless Steel, AISI-303</t>
        </is>
      </c>
      <c r="M187" s="6" t="inlineStr">
        <is>
          <t>Steel, Cold Drawn C1018</t>
        </is>
      </c>
      <c r="N187" s="1" t="inlineStr">
        <is>
          <t>RTF</t>
        </is>
      </c>
      <c r="O187" s="6" t="inlineStr"/>
      <c r="P187" s="6" t="inlineStr">
        <is>
          <t>A101777</t>
        </is>
      </c>
      <c r="Q187" s="6" t="n">
        <v>0</v>
      </c>
      <c r="R187" s="6" t="inlineStr">
        <is>
          <t>LT040</t>
        </is>
      </c>
      <c r="S187" s="13" t="n">
        <v>14</v>
      </c>
      <c r="T187" t="inlineStr"/>
      <c r="U187" s="80" t="inlineStr"/>
      <c r="V187" t="inlineStr"/>
      <c r="W187" t="inlineStr"/>
      <c r="X187" t="inlineStr"/>
      <c r="Y187" t="inlineStr"/>
    </row>
    <row r="188">
      <c r="A188" t="inlineStr"/>
      <c r="B188" s="13" t="inlineStr">
        <is>
          <t>N</t>
        </is>
      </c>
      <c r="C188" t="inlineStr">
        <is>
          <t>Price_BOM_VL_VLS_Imp_419</t>
        </is>
      </c>
      <c r="D188" t="inlineStr"/>
      <c r="E188" s="123" t="inlineStr">
        <is>
          <t>:2595-3_VL:2595-3_VLS:</t>
        </is>
      </c>
      <c r="F188" s="123" t="inlineStr">
        <is>
          <t>:2595-3 VL:2595-3 VLS:</t>
        </is>
      </c>
      <c r="G188" s="123" t="inlineStr">
        <is>
          <t>X3</t>
        </is>
      </c>
      <c r="H188" t="inlineStr">
        <is>
          <t>ImpMatl_NiAl-Bronze_ASTM-B148_C95400</t>
        </is>
      </c>
      <c r="I188" s="6" t="inlineStr">
        <is>
          <t>Nickel Aluminum Bronze ASTM B148 UNS C95400</t>
        </is>
      </c>
      <c r="J188" s="6" t="inlineStr">
        <is>
          <t>B22</t>
        </is>
      </c>
      <c r="K188" s="6" t="inlineStr">
        <is>
          <t>Coating_Scotchkote134_interior_exterior_IncludeImpeller</t>
        </is>
      </c>
      <c r="L188" s="6" t="inlineStr">
        <is>
          <t>Stainless Steel, AISI-303</t>
        </is>
      </c>
      <c r="M188" s="6" t="inlineStr">
        <is>
          <t>Steel, Cold Drawn C1018</t>
        </is>
      </c>
      <c r="N188" s="1" t="inlineStr">
        <is>
          <t>RTF</t>
        </is>
      </c>
      <c r="O188" s="80" t="inlineStr"/>
      <c r="P188" t="inlineStr">
        <is>
          <t>A102226</t>
        </is>
      </c>
      <c r="Q188" t="n">
        <v>142</v>
      </c>
      <c r="R188" s="6" t="inlineStr">
        <is>
          <t>LT250</t>
        </is>
      </c>
      <c r="S188" s="13" t="n">
        <v>8</v>
      </c>
      <c r="T188" t="inlineStr"/>
      <c r="U188" s="80" t="inlineStr"/>
      <c r="V188" t="inlineStr"/>
      <c r="W188" t="inlineStr"/>
      <c r="X188" t="inlineStr"/>
      <c r="Y188" t="inlineStr"/>
    </row>
    <row r="189">
      <c r="A189" t="inlineStr"/>
      <c r="B189" s="13" t="inlineStr">
        <is>
          <t>N</t>
        </is>
      </c>
      <c r="C189" t="inlineStr">
        <is>
          <t>Price_BOM_VL_VLS_Imp_420</t>
        </is>
      </c>
      <c r="D189" t="inlineStr"/>
      <c r="E189" s="123" t="inlineStr">
        <is>
          <t>:2595-3_VL:2595-3_VLS:</t>
        </is>
      </c>
      <c r="F189" s="123" t="inlineStr">
        <is>
          <t>:2595-3 VL:2595-3 VLS:</t>
        </is>
      </c>
      <c r="G189" s="123" t="inlineStr">
        <is>
          <t>X3</t>
        </is>
      </c>
      <c r="H189" s="123" t="inlineStr">
        <is>
          <t>ImpMatl_Silicon_Bronze_ASTM-B584_C87600</t>
        </is>
      </c>
      <c r="I189" s="6" t="inlineStr">
        <is>
          <t>Silicon Bronze, ASTM-B584, C87600</t>
        </is>
      </c>
      <c r="J189" s="6" t="inlineStr">
        <is>
          <t>B21</t>
        </is>
      </c>
      <c r="K189" s="6" t="inlineStr">
        <is>
          <t>Coating_Scotchkote134_interior_IncludeImpeller</t>
        </is>
      </c>
      <c r="L189" s="6" t="inlineStr">
        <is>
          <t>Stainless Steel, AISI-303</t>
        </is>
      </c>
      <c r="M189" s="6" t="inlineStr">
        <is>
          <t>Steel, Cold Drawn C1018</t>
        </is>
      </c>
      <c r="N189" s="1" t="inlineStr">
        <is>
          <t>RTF</t>
        </is>
      </c>
      <c r="O189" s="6" t="inlineStr"/>
      <c r="P189" s="6" t="inlineStr">
        <is>
          <t>A101777</t>
        </is>
      </c>
      <c r="Q189" s="6" t="n">
        <v>0</v>
      </c>
      <c r="R189" s="6" t="inlineStr">
        <is>
          <t>LT040</t>
        </is>
      </c>
      <c r="S189" s="13" t="n">
        <v>14</v>
      </c>
      <c r="T189" t="inlineStr"/>
      <c r="U189" s="80" t="inlineStr"/>
      <c r="V189" t="inlineStr"/>
      <c r="W189" t="inlineStr"/>
      <c r="X189" t="inlineStr"/>
      <c r="Y189" t="inlineStr"/>
    </row>
    <row r="190">
      <c r="A190" t="inlineStr"/>
      <c r="B190" s="13" t="inlineStr">
        <is>
          <t>N</t>
        </is>
      </c>
      <c r="C190" t="inlineStr">
        <is>
          <t>Price_BOM_VL_VLS_Imp_421</t>
        </is>
      </c>
      <c r="D190" t="inlineStr"/>
      <c r="E190" s="123" t="inlineStr">
        <is>
          <t>:2595-3_VL:2595-3_VLS:</t>
        </is>
      </c>
      <c r="F190" s="123" t="inlineStr">
        <is>
          <t>:2595-3 VL:2595-3 VLS:</t>
        </is>
      </c>
      <c r="G190" s="123" t="inlineStr">
        <is>
          <t>X3</t>
        </is>
      </c>
      <c r="H190" t="inlineStr">
        <is>
          <t>ImpMatl_NiAl-Bronze_ASTM-B148_C95400</t>
        </is>
      </c>
      <c r="I190" s="6" t="inlineStr">
        <is>
          <t>Nickel Aluminum Bronze ASTM B148 UNS C95400</t>
        </is>
      </c>
      <c r="J190" s="6" t="inlineStr">
        <is>
          <t>B22</t>
        </is>
      </c>
      <c r="K190" s="6" t="inlineStr">
        <is>
          <t>Coating_Scotchkote134_interior_IncludeImpeller</t>
        </is>
      </c>
      <c r="L190" s="6" t="inlineStr">
        <is>
          <t>Stainless Steel, AISI-303</t>
        </is>
      </c>
      <c r="M190" s="6" t="inlineStr">
        <is>
          <t>Steel, Cold Drawn C1018</t>
        </is>
      </c>
      <c r="N190" s="1" t="inlineStr">
        <is>
          <t>RTF</t>
        </is>
      </c>
      <c r="O190" s="80" t="inlineStr"/>
      <c r="P190" t="inlineStr">
        <is>
          <t>A102226</t>
        </is>
      </c>
      <c r="Q190" t="n">
        <v>142</v>
      </c>
      <c r="R190" s="6" t="inlineStr">
        <is>
          <t>LT250</t>
        </is>
      </c>
      <c r="S190" s="13" t="n">
        <v>8</v>
      </c>
      <c r="T190" t="inlineStr"/>
      <c r="U190" s="80" t="inlineStr"/>
      <c r="V190" t="inlineStr"/>
      <c r="W190" t="inlineStr"/>
      <c r="X190" t="inlineStr"/>
      <c r="Y190" t="inlineStr"/>
    </row>
    <row r="191">
      <c r="A191" t="inlineStr"/>
      <c r="B191" s="13" t="inlineStr">
        <is>
          <t>N</t>
        </is>
      </c>
      <c r="C191" t="inlineStr">
        <is>
          <t>Price_BOM_VL_VLS_Imp_422</t>
        </is>
      </c>
      <c r="D191" t="inlineStr"/>
      <c r="E191" s="123" t="inlineStr">
        <is>
          <t>:2595-3_VL:2595-3_VLS:</t>
        </is>
      </c>
      <c r="F191" s="123" t="inlineStr">
        <is>
          <t>:2595-3 VL:2595-3 VLS:</t>
        </is>
      </c>
      <c r="G191" s="123" t="inlineStr">
        <is>
          <t>X3</t>
        </is>
      </c>
      <c r="H191" s="123" t="inlineStr">
        <is>
          <t>ImpMatl_Silicon_Bronze_ASTM-B584_C87600</t>
        </is>
      </c>
      <c r="I191" s="6" t="inlineStr">
        <is>
          <t>Silicon Bronze, ASTM-B584, C87600</t>
        </is>
      </c>
      <c r="J191" s="6" t="inlineStr">
        <is>
          <t>B21</t>
        </is>
      </c>
      <c r="K191" s="6" t="inlineStr">
        <is>
          <t>Coating_Special</t>
        </is>
      </c>
      <c r="L191" s="6" t="inlineStr">
        <is>
          <t>Stainless Steel, AISI-303</t>
        </is>
      </c>
      <c r="M191" s="6" t="inlineStr">
        <is>
          <t>Steel, Cold Drawn C1018</t>
        </is>
      </c>
      <c r="N191" s="1" t="inlineStr">
        <is>
          <t>RTF</t>
        </is>
      </c>
      <c r="O191" s="6" t="inlineStr"/>
      <c r="P191" s="6" t="inlineStr">
        <is>
          <t>A101777</t>
        </is>
      </c>
      <c r="Q191" s="6" t="n">
        <v>0</v>
      </c>
      <c r="R191" s="6" t="inlineStr">
        <is>
          <t>LT040</t>
        </is>
      </c>
      <c r="S191" s="13" t="n">
        <v>14</v>
      </c>
      <c r="T191" t="inlineStr"/>
      <c r="U191" s="80" t="inlineStr"/>
      <c r="V191" t="inlineStr"/>
      <c r="W191" t="inlineStr"/>
      <c r="X191" t="inlineStr"/>
      <c r="Y191" t="inlineStr"/>
    </row>
    <row r="192">
      <c r="A192" t="inlineStr"/>
      <c r="B192" s="13" t="inlineStr">
        <is>
          <t>N</t>
        </is>
      </c>
      <c r="C192" t="inlineStr">
        <is>
          <t>Price_BOM_VL_VLS_Imp_423</t>
        </is>
      </c>
      <c r="D192" t="inlineStr"/>
      <c r="E192" s="123" t="inlineStr">
        <is>
          <t>:2595-3_VL:2595-3_VLS:</t>
        </is>
      </c>
      <c r="F192" s="123" t="inlineStr">
        <is>
          <t>:2595-3 VL:2595-3 VLS:</t>
        </is>
      </c>
      <c r="G192" s="123" t="inlineStr">
        <is>
          <t>X3</t>
        </is>
      </c>
      <c r="H192" s="123" t="inlineStr">
        <is>
          <t>ImpMatl_NiAl-Bronze_ASTM-B148_C95400</t>
        </is>
      </c>
      <c r="I192" s="6" t="inlineStr">
        <is>
          <t>Nickel Aluminum Bronze ASTM B148 UNS C95400</t>
        </is>
      </c>
      <c r="J192" s="6" t="inlineStr">
        <is>
          <t>B22</t>
        </is>
      </c>
      <c r="K192" s="6" t="inlineStr">
        <is>
          <t>Coating_Special</t>
        </is>
      </c>
      <c r="L192" s="6" t="inlineStr">
        <is>
          <t>Stainless Steel, AISI-303</t>
        </is>
      </c>
      <c r="M192" s="6" t="inlineStr">
        <is>
          <t>Steel, Cold Drawn C1018</t>
        </is>
      </c>
      <c r="N192" s="6" t="inlineStr">
        <is>
          <t>RTF</t>
        </is>
      </c>
      <c r="O192" s="6" t="inlineStr"/>
      <c r="P192" s="6" t="inlineStr">
        <is>
          <t>A102226</t>
        </is>
      </c>
      <c r="Q192" s="6" t="n">
        <v>142</v>
      </c>
      <c r="R192" s="6" t="inlineStr">
        <is>
          <t>LT250</t>
        </is>
      </c>
      <c r="S192" s="13" t="n">
        <v>8</v>
      </c>
      <c r="T192" t="inlineStr"/>
      <c r="U192" s="80" t="inlineStr"/>
      <c r="V192" t="inlineStr"/>
      <c r="W192" t="inlineStr"/>
      <c r="X192" t="inlineStr"/>
      <c r="Y192" t="inlineStr"/>
    </row>
    <row r="193">
      <c r="A193" t="inlineStr"/>
      <c r="B193" s="13" t="inlineStr">
        <is>
          <t>N</t>
        </is>
      </c>
      <c r="C193" t="inlineStr">
        <is>
          <t>Price_BOM_VL_VLS_Imp_424</t>
        </is>
      </c>
      <c r="D193" t="inlineStr"/>
      <c r="E193" s="123" t="inlineStr">
        <is>
          <t>:2595-3_VL:2595-3_VLS:</t>
        </is>
      </c>
      <c r="F193" s="123" t="inlineStr">
        <is>
          <t>:2595-3 VL:2595-3 VLS:</t>
        </is>
      </c>
      <c r="G193" s="123" t="inlineStr">
        <is>
          <t>X3</t>
        </is>
      </c>
      <c r="H193" t="inlineStr">
        <is>
          <t>ImpMatl_Silicon_Bronze_ASTM-B584_C87600</t>
        </is>
      </c>
      <c r="I193" s="6" t="inlineStr">
        <is>
          <t>Silicon Bronze, ASTM-B584, C87600</t>
        </is>
      </c>
      <c r="J193" s="6" t="inlineStr">
        <is>
          <t>B21</t>
        </is>
      </c>
      <c r="K193" s="6" t="inlineStr">
        <is>
          <t>Coating_Epoxy</t>
        </is>
      </c>
      <c r="L193" s="6" t="inlineStr">
        <is>
          <t>Stainless Steel, AISI-303</t>
        </is>
      </c>
      <c r="M193" s="6" t="inlineStr">
        <is>
          <t>Steel, Cold Drawn C1018</t>
        </is>
      </c>
      <c r="N193" t="inlineStr">
        <is>
          <t>RTF</t>
        </is>
      </c>
      <c r="O193" s="80" t="inlineStr"/>
      <c r="P193" t="inlineStr">
        <is>
          <t>A101777</t>
        </is>
      </c>
      <c r="Q193" t="n">
        <v>0</v>
      </c>
      <c r="R193" s="6" t="inlineStr">
        <is>
          <t>LT040</t>
        </is>
      </c>
      <c r="S193" s="13" t="n">
        <v>14</v>
      </c>
      <c r="T193" t="inlineStr"/>
      <c r="U193" s="80" t="inlineStr"/>
      <c r="V193" t="inlineStr"/>
      <c r="W193" t="inlineStr"/>
      <c r="X193" t="inlineStr"/>
      <c r="Y193" t="inlineStr"/>
    </row>
    <row r="194">
      <c r="A194" t="inlineStr"/>
      <c r="B194" s="13" t="inlineStr">
        <is>
          <t>N</t>
        </is>
      </c>
      <c r="C194" t="inlineStr">
        <is>
          <t>Price_BOM_VL_VLS_Imp_425</t>
        </is>
      </c>
      <c r="D194" t="inlineStr"/>
      <c r="E194" s="123" t="inlineStr">
        <is>
          <t>:2595-3_VL:2595-3_VLS:</t>
        </is>
      </c>
      <c r="F194" s="123" t="inlineStr">
        <is>
          <t>:2595-3 VL:2595-3 VLS:</t>
        </is>
      </c>
      <c r="G194" s="123" t="inlineStr">
        <is>
          <t>X3</t>
        </is>
      </c>
      <c r="H194" s="123" t="inlineStr">
        <is>
          <t>ImpMatl_NiAl-Bronze_ASTM-B148_C95400</t>
        </is>
      </c>
      <c r="I194" s="6" t="inlineStr">
        <is>
          <t>Nickel Aluminum Bronze ASTM B148 UNS C95400</t>
        </is>
      </c>
      <c r="J194" s="6" t="inlineStr">
        <is>
          <t>B22</t>
        </is>
      </c>
      <c r="K194" s="6" t="inlineStr">
        <is>
          <t>Coating_Epoxy</t>
        </is>
      </c>
      <c r="L194" s="6" t="inlineStr">
        <is>
          <t>Stainless Steel, AISI-303</t>
        </is>
      </c>
      <c r="M194" s="6" t="inlineStr">
        <is>
          <t>Steel, Cold Drawn C1018</t>
        </is>
      </c>
      <c r="N194" s="1" t="inlineStr">
        <is>
          <t>RTF</t>
        </is>
      </c>
      <c r="O194" s="6" t="inlineStr"/>
      <c r="P194" s="6" t="inlineStr">
        <is>
          <t>A102226</t>
        </is>
      </c>
      <c r="Q194" s="6" t="n">
        <v>142</v>
      </c>
      <c r="R194" s="6" t="inlineStr">
        <is>
          <t>LT250</t>
        </is>
      </c>
      <c r="S194" s="13" t="n">
        <v>8</v>
      </c>
      <c r="T194" t="inlineStr"/>
      <c r="U194" s="80" t="inlineStr"/>
      <c r="V194" t="inlineStr"/>
      <c r="W194" t="inlineStr"/>
      <c r="X194" t="inlineStr"/>
      <c r="Y194" t="inlineStr"/>
    </row>
    <row r="195">
      <c r="A195" t="inlineStr"/>
      <c r="B195" s="13" t="inlineStr">
        <is>
          <t>Y</t>
        </is>
      </c>
      <c r="C195" t="inlineStr">
        <is>
          <t>Price_BOM_VL_VLS_Imp_426</t>
        </is>
      </c>
      <c r="D195" t="inlineStr">
        <is>
          <t>Price_BOM_VL_VLS_Imp_426</t>
        </is>
      </c>
      <c r="E195" s="123" t="inlineStr">
        <is>
          <t>:2595-3_VL:2595-3_VLS:</t>
        </is>
      </c>
      <c r="F195" s="123" t="inlineStr">
        <is>
          <t>:2595-3 VL:2595-3 VLS:</t>
        </is>
      </c>
      <c r="G195" s="123" t="inlineStr">
        <is>
          <t>X4</t>
        </is>
      </c>
      <c r="H195" t="inlineStr">
        <is>
          <t>ImpMatl_Silicon_Bronze_ASTM-B584_C87600</t>
        </is>
      </c>
      <c r="I195" s="6" t="inlineStr">
        <is>
          <t>Silicon Bronze, ASTM-B584, C87600</t>
        </is>
      </c>
      <c r="J195" s="6" t="inlineStr">
        <is>
          <t>B21</t>
        </is>
      </c>
      <c r="K195" s="6" t="inlineStr">
        <is>
          <t>Coating_Standard</t>
        </is>
      </c>
      <c r="L195" s="6" t="inlineStr">
        <is>
          <t>Stainless Steel, AISI-303</t>
        </is>
      </c>
      <c r="M195" s="6" t="inlineStr">
        <is>
          <t>Steel, Cold Drawn C1018</t>
        </is>
      </c>
      <c r="N195" s="1" t="inlineStr">
        <is>
          <t>96769175</t>
        </is>
      </c>
      <c r="O195" s="80" t="inlineStr">
        <is>
          <t>IMP,L,20953,X4,B21</t>
        </is>
      </c>
      <c r="P195" t="inlineStr">
        <is>
          <t>A101784</t>
        </is>
      </c>
      <c r="Q195" t="n">
        <v>0</v>
      </c>
      <c r="R195" s="6" t="inlineStr">
        <is>
          <t>LT027</t>
        </is>
      </c>
      <c r="S195" s="13" t="n">
        <v>0</v>
      </c>
      <c r="T195" t="inlineStr"/>
      <c r="U195" s="80" t="inlineStr"/>
      <c r="V195" t="inlineStr"/>
      <c r="W195" t="inlineStr"/>
      <c r="X195" t="inlineStr"/>
      <c r="Y195" t="inlineStr"/>
    </row>
    <row r="196">
      <c r="A196" t="inlineStr"/>
      <c r="B196" s="13" t="inlineStr">
        <is>
          <t>N</t>
        </is>
      </c>
      <c r="C196" t="inlineStr">
        <is>
          <t>Price_BOM_VL_VLS_Imp_428</t>
        </is>
      </c>
      <c r="D196" t="inlineStr"/>
      <c r="E196" s="123" t="inlineStr">
        <is>
          <t>:2595-3_VL:2595-3_VLS:</t>
        </is>
      </c>
      <c r="F196" s="123" t="inlineStr">
        <is>
          <t>:2595-3 VL:2595-3 VLS:</t>
        </is>
      </c>
      <c r="G196" s="123" t="inlineStr">
        <is>
          <t>X4</t>
        </is>
      </c>
      <c r="H196" s="123" t="inlineStr">
        <is>
          <t>ImpMatl_SS_AISI-304</t>
        </is>
      </c>
      <c r="I196" s="6" t="inlineStr">
        <is>
          <t>Stainless Steel, AISI-304</t>
        </is>
      </c>
      <c r="J196" s="6" t="inlineStr">
        <is>
          <t>H304</t>
        </is>
      </c>
      <c r="K196" s="6" t="inlineStr">
        <is>
          <t>Coating_Standard</t>
        </is>
      </c>
      <c r="L196" s="6" t="inlineStr">
        <is>
          <t>Stainless Steel, AISI-303</t>
        </is>
      </c>
      <c r="M196" s="6" t="inlineStr">
        <is>
          <t>Stainless Steel, AISI 316</t>
        </is>
      </c>
      <c r="N196" s="1" t="inlineStr">
        <is>
          <t>98876069</t>
        </is>
      </c>
      <c r="O196" s="6" t="inlineStr">
        <is>
          <t>IMP,L,20953,X4,H304</t>
        </is>
      </c>
      <c r="P196" s="6" t="inlineStr">
        <is>
          <t>A101789</t>
        </is>
      </c>
      <c r="Q196" s="6" t="n">
        <v>0</v>
      </c>
      <c r="R196" s="6" t="inlineStr">
        <is>
          <t>LT027</t>
        </is>
      </c>
      <c r="S196" s="13" t="n">
        <v>0</v>
      </c>
      <c r="T196" t="inlineStr"/>
      <c r="U196" s="80" t="inlineStr"/>
      <c r="V196" t="inlineStr"/>
      <c r="W196" t="inlineStr"/>
      <c r="X196" t="inlineStr"/>
      <c r="Y196" t="inlineStr"/>
    </row>
    <row r="197">
      <c r="A197" t="inlineStr"/>
      <c r="B197" s="13" t="inlineStr">
        <is>
          <t>N</t>
        </is>
      </c>
      <c r="C197" t="inlineStr">
        <is>
          <t>Price_BOM_VL_VLS_Imp_430</t>
        </is>
      </c>
      <c r="D197" t="inlineStr"/>
      <c r="E197" s="123" t="inlineStr">
        <is>
          <t>:2595-3_VL:2595-3_VLS:</t>
        </is>
      </c>
      <c r="F197" s="123" t="inlineStr">
        <is>
          <t>:2595-3 VL:2595-3 VLS:</t>
        </is>
      </c>
      <c r="G197" s="123" t="inlineStr">
        <is>
          <t>X4</t>
        </is>
      </c>
      <c r="H197" t="inlineStr">
        <is>
          <t>ImpMatl_NiAl-Bronze_ASTM-B148_C95400</t>
        </is>
      </c>
      <c r="I197" s="6" t="inlineStr">
        <is>
          <t>Nickel Aluminum Bronze ASTM B148 UNS C95400</t>
        </is>
      </c>
      <c r="J197" s="6" t="inlineStr">
        <is>
          <t>B22</t>
        </is>
      </c>
      <c r="K197" s="6" t="inlineStr">
        <is>
          <t>Coating_Standard</t>
        </is>
      </c>
      <c r="L197" s="6" t="inlineStr">
        <is>
          <t>Stainless Steel, AISI-303</t>
        </is>
      </c>
      <c r="M197" s="6" t="inlineStr">
        <is>
          <t>Steel, Cold Drawn C1018</t>
        </is>
      </c>
      <c r="N197" s="1" t="inlineStr">
        <is>
          <t>97775278</t>
        </is>
      </c>
      <c r="O197" s="80" t="inlineStr"/>
      <c r="P197" t="inlineStr">
        <is>
          <t>A102227</t>
        </is>
      </c>
      <c r="Q197" t="n">
        <v>142</v>
      </c>
      <c r="R197" s="6" t="inlineStr">
        <is>
          <t>LT027</t>
        </is>
      </c>
      <c r="S197" s="13" t="n">
        <v>0</v>
      </c>
      <c r="T197" t="inlineStr"/>
      <c r="U197" s="80" t="inlineStr"/>
      <c r="V197" t="inlineStr"/>
      <c r="W197" t="inlineStr"/>
      <c r="X197" t="inlineStr"/>
      <c r="Y197" t="inlineStr"/>
    </row>
    <row r="198">
      <c r="A198" t="inlineStr"/>
      <c r="B198" s="13" t="inlineStr">
        <is>
          <t>N</t>
        </is>
      </c>
      <c r="C198" t="inlineStr">
        <is>
          <t>Price_BOM_VL_VLS_Imp_431</t>
        </is>
      </c>
      <c r="D198" t="inlineStr"/>
      <c r="E198" s="123" t="inlineStr">
        <is>
          <t>:2595-3_VL:2595-3_VLS:</t>
        </is>
      </c>
      <c r="F198" s="123" t="inlineStr">
        <is>
          <t>:2595-3 VL:2595-3 VLS:</t>
        </is>
      </c>
      <c r="G198" s="123" t="inlineStr">
        <is>
          <t>X4</t>
        </is>
      </c>
      <c r="H198" s="123" t="inlineStr">
        <is>
          <t>ImpMatl_Silicon_Bronze_ASTM-B584_C87600</t>
        </is>
      </c>
      <c r="I198" s="6" t="inlineStr">
        <is>
          <t>Silicon Bronze, ASTM-B584, C87600</t>
        </is>
      </c>
      <c r="J198" s="6" t="inlineStr">
        <is>
          <t>B21</t>
        </is>
      </c>
      <c r="K198" s="6" t="inlineStr">
        <is>
          <t>Coating_Scotchkote134_interior</t>
        </is>
      </c>
      <c r="L198" s="6" t="inlineStr">
        <is>
          <t>Stainless Steel, AISI-303</t>
        </is>
      </c>
      <c r="M198" s="6" t="inlineStr">
        <is>
          <t>Steel, Cold Drawn C1018</t>
        </is>
      </c>
      <c r="N198" s="1" t="inlineStr">
        <is>
          <t>RTF</t>
        </is>
      </c>
      <c r="O198" s="6" t="inlineStr"/>
      <c r="P198" s="6" t="inlineStr">
        <is>
          <t>A101784</t>
        </is>
      </c>
      <c r="Q198" s="6" t="n">
        <v>0</v>
      </c>
      <c r="R198" s="6" t="inlineStr">
        <is>
          <t>LT040</t>
        </is>
      </c>
      <c r="S198" s="13" t="n">
        <v>14</v>
      </c>
      <c r="T198" t="inlineStr"/>
      <c r="U198" s="80" t="inlineStr"/>
      <c r="V198" t="inlineStr"/>
      <c r="W198" t="inlineStr"/>
      <c r="X198" t="inlineStr"/>
      <c r="Y198" t="inlineStr"/>
    </row>
    <row r="199">
      <c r="A199" t="inlineStr"/>
      <c r="B199" s="13" t="inlineStr">
        <is>
          <t>N</t>
        </is>
      </c>
      <c r="C199" t="inlineStr">
        <is>
          <t>Price_BOM_VL_VLS_Imp_432</t>
        </is>
      </c>
      <c r="D199" t="inlineStr"/>
      <c r="E199" s="123" t="inlineStr">
        <is>
          <t>:2595-3_VL:2595-3_VLS:</t>
        </is>
      </c>
      <c r="F199" s="123" t="inlineStr">
        <is>
          <t>:2595-3 VL:2595-3 VLS:</t>
        </is>
      </c>
      <c r="G199" s="123" t="inlineStr">
        <is>
          <t>X4</t>
        </is>
      </c>
      <c r="H199" t="inlineStr">
        <is>
          <t>ImpMatl_NiAl-Bronze_ASTM-B148_C95400</t>
        </is>
      </c>
      <c r="I199" s="6" t="inlineStr">
        <is>
          <t>Nickel Aluminum Bronze ASTM B148 UNS C95400</t>
        </is>
      </c>
      <c r="J199" s="6" t="inlineStr">
        <is>
          <t>B22</t>
        </is>
      </c>
      <c r="K199" s="6" t="inlineStr">
        <is>
          <t>Coating_Scotchkote134_interior</t>
        </is>
      </c>
      <c r="L199" s="6" t="inlineStr">
        <is>
          <t>Stainless Steel, AISI-303</t>
        </is>
      </c>
      <c r="M199" s="6" t="inlineStr">
        <is>
          <t>Steel, Cold Drawn C1018</t>
        </is>
      </c>
      <c r="N199" s="1" t="inlineStr">
        <is>
          <t>RTF</t>
        </is>
      </c>
      <c r="O199" s="80" t="inlineStr"/>
      <c r="P199" t="inlineStr">
        <is>
          <t>A102227</t>
        </is>
      </c>
      <c r="Q199" t="n">
        <v>142</v>
      </c>
      <c r="R199" s="6" t="inlineStr">
        <is>
          <t>LT250</t>
        </is>
      </c>
      <c r="S199" s="13" t="n">
        <v>8</v>
      </c>
      <c r="T199" t="inlineStr"/>
      <c r="U199" s="80" t="inlineStr"/>
      <c r="V199" t="inlineStr"/>
      <c r="W199" t="inlineStr"/>
      <c r="X199" t="inlineStr"/>
      <c r="Y199" t="inlineStr"/>
    </row>
    <row r="200">
      <c r="A200" t="inlineStr"/>
      <c r="B200" s="13" t="inlineStr">
        <is>
          <t>N</t>
        </is>
      </c>
      <c r="C200" t="inlineStr">
        <is>
          <t>Price_BOM_VL_VLS_Imp_433</t>
        </is>
      </c>
      <c r="D200" t="inlineStr"/>
      <c r="E200" s="123" t="inlineStr">
        <is>
          <t>:2595-3_VL:2595-3_VLS:</t>
        </is>
      </c>
      <c r="F200" s="123" t="inlineStr">
        <is>
          <t>:2595-3 VL:2595-3 VLS:</t>
        </is>
      </c>
      <c r="G200" s="123" t="inlineStr">
        <is>
          <t>X4</t>
        </is>
      </c>
      <c r="H200" s="123" t="inlineStr">
        <is>
          <t>ImpMatl_Silicon_Bronze_ASTM-B584_C87600</t>
        </is>
      </c>
      <c r="I200" s="6" t="inlineStr">
        <is>
          <t>Silicon Bronze, ASTM-B584, C87600</t>
        </is>
      </c>
      <c r="J200" s="6" t="inlineStr">
        <is>
          <t>B21</t>
        </is>
      </c>
      <c r="K200" s="6" t="inlineStr">
        <is>
          <t>Coating_Scotchkote134_interior_exterior</t>
        </is>
      </c>
      <c r="L200" s="6" t="inlineStr">
        <is>
          <t>Stainless Steel, AISI-303</t>
        </is>
      </c>
      <c r="M200" s="6" t="inlineStr">
        <is>
          <t>Steel, Cold Drawn C1018</t>
        </is>
      </c>
      <c r="N200" s="1" t="inlineStr">
        <is>
          <t>RTF</t>
        </is>
      </c>
      <c r="O200" s="6" t="inlineStr"/>
      <c r="P200" s="6" t="inlineStr">
        <is>
          <t>A101784</t>
        </is>
      </c>
      <c r="Q200" s="6" t="n">
        <v>0</v>
      </c>
      <c r="R200" s="6" t="inlineStr">
        <is>
          <t>LT040</t>
        </is>
      </c>
      <c r="S200" s="13" t="n">
        <v>14</v>
      </c>
      <c r="T200" t="inlineStr"/>
      <c r="U200" s="80" t="inlineStr"/>
      <c r="V200" t="inlineStr"/>
      <c r="W200" t="inlineStr"/>
      <c r="X200" t="inlineStr"/>
      <c r="Y200" t="inlineStr"/>
    </row>
    <row r="201">
      <c r="A201" t="inlineStr"/>
      <c r="B201" s="13" t="inlineStr">
        <is>
          <t>N</t>
        </is>
      </c>
      <c r="C201" t="inlineStr">
        <is>
          <t>Price_BOM_VL_VLS_Imp_434</t>
        </is>
      </c>
      <c r="D201" t="inlineStr"/>
      <c r="E201" s="123" t="inlineStr">
        <is>
          <t>:2595-3_VL:2595-3_VLS:</t>
        </is>
      </c>
      <c r="F201" s="123" t="inlineStr">
        <is>
          <t>:2595-3 VL:2595-3 VLS:</t>
        </is>
      </c>
      <c r="G201" s="123" t="inlineStr">
        <is>
          <t>X4</t>
        </is>
      </c>
      <c r="H201" t="inlineStr">
        <is>
          <t>ImpMatl_NiAl-Bronze_ASTM-B148_C95400</t>
        </is>
      </c>
      <c r="I201" s="6" t="inlineStr">
        <is>
          <t>Nickel Aluminum Bronze ASTM B148 UNS C95400</t>
        </is>
      </c>
      <c r="J201" s="6" t="inlineStr">
        <is>
          <t>B22</t>
        </is>
      </c>
      <c r="K201" s="6" t="inlineStr">
        <is>
          <t>Coating_Scotchkote134_interior_exterior</t>
        </is>
      </c>
      <c r="L201" s="6" t="inlineStr">
        <is>
          <t>Stainless Steel, AISI-303</t>
        </is>
      </c>
      <c r="M201" s="6" t="inlineStr">
        <is>
          <t>Steel, Cold Drawn C1018</t>
        </is>
      </c>
      <c r="N201" s="1" t="inlineStr">
        <is>
          <t>RTF</t>
        </is>
      </c>
      <c r="O201" s="80" t="inlineStr"/>
      <c r="P201" t="inlineStr">
        <is>
          <t>A102227</t>
        </is>
      </c>
      <c r="Q201" t="n">
        <v>142</v>
      </c>
      <c r="R201" s="6" t="inlineStr">
        <is>
          <t>LT250</t>
        </is>
      </c>
      <c r="S201" s="13" t="n">
        <v>8</v>
      </c>
      <c r="T201" t="inlineStr"/>
      <c r="U201" s="80" t="inlineStr"/>
      <c r="V201" t="inlineStr"/>
      <c r="W201" t="inlineStr"/>
      <c r="X201" t="inlineStr"/>
      <c r="Y201" t="inlineStr"/>
    </row>
    <row r="202">
      <c r="A202" t="inlineStr"/>
      <c r="B202" s="13" t="inlineStr">
        <is>
          <t>N</t>
        </is>
      </c>
      <c r="C202" t="inlineStr">
        <is>
          <t>Price_BOM_VL_VLS_Imp_435</t>
        </is>
      </c>
      <c r="D202" t="inlineStr"/>
      <c r="E202" s="123" t="inlineStr">
        <is>
          <t>:2595-3_VL:2595-3_VLS:</t>
        </is>
      </c>
      <c r="F202" s="123" t="inlineStr">
        <is>
          <t>:2595-3 VL:2595-3 VLS:</t>
        </is>
      </c>
      <c r="G202" s="123" t="inlineStr">
        <is>
          <t>X4</t>
        </is>
      </c>
      <c r="H202" s="123" t="inlineStr">
        <is>
          <t>ImpMatl_Silicon_Bronze_ASTM-B584_C87600</t>
        </is>
      </c>
      <c r="I202" s="6" t="inlineStr">
        <is>
          <t>Silicon Bronze, ASTM-B584, C87600</t>
        </is>
      </c>
      <c r="J202" s="6" t="inlineStr">
        <is>
          <t>B21</t>
        </is>
      </c>
      <c r="K202" s="6" t="inlineStr">
        <is>
          <t>Coating_Scotchkote134_interior_exterior_IncludeImpeller</t>
        </is>
      </c>
      <c r="L202" s="6" t="inlineStr">
        <is>
          <t>Stainless Steel, AISI-303</t>
        </is>
      </c>
      <c r="M202" s="6" t="inlineStr">
        <is>
          <t>Steel, Cold Drawn C1018</t>
        </is>
      </c>
      <c r="N202" s="1" t="inlineStr">
        <is>
          <t>RTF</t>
        </is>
      </c>
      <c r="O202" s="6" t="inlineStr"/>
      <c r="P202" s="6" t="inlineStr">
        <is>
          <t>A101784</t>
        </is>
      </c>
      <c r="Q202" s="6" t="n">
        <v>0</v>
      </c>
      <c r="R202" s="6" t="inlineStr">
        <is>
          <t>LT040</t>
        </is>
      </c>
      <c r="S202" s="13" t="n">
        <v>14</v>
      </c>
      <c r="T202" t="inlineStr"/>
      <c r="U202" s="80" t="inlineStr"/>
      <c r="V202" t="inlineStr"/>
      <c r="W202" t="inlineStr"/>
      <c r="X202" t="inlineStr"/>
      <c r="Y202" t="inlineStr"/>
    </row>
    <row r="203">
      <c r="A203" t="inlineStr"/>
      <c r="B203" s="13" t="inlineStr">
        <is>
          <t>N</t>
        </is>
      </c>
      <c r="C203" t="inlineStr">
        <is>
          <t>Price_BOM_VL_VLS_Imp_436</t>
        </is>
      </c>
      <c r="D203" t="inlineStr"/>
      <c r="E203" s="123" t="inlineStr">
        <is>
          <t>:2595-3_VL:2595-3_VLS:</t>
        </is>
      </c>
      <c r="F203" s="123" t="inlineStr">
        <is>
          <t>:2595-3 VL:2595-3 VLS:</t>
        </is>
      </c>
      <c r="G203" s="123" t="inlineStr">
        <is>
          <t>X4</t>
        </is>
      </c>
      <c r="H203" t="inlineStr">
        <is>
          <t>ImpMatl_NiAl-Bronze_ASTM-B148_C95400</t>
        </is>
      </c>
      <c r="I203" s="6" t="inlineStr">
        <is>
          <t>Nickel Aluminum Bronze ASTM B148 UNS C95400</t>
        </is>
      </c>
      <c r="J203" s="6" t="inlineStr">
        <is>
          <t>B22</t>
        </is>
      </c>
      <c r="K203" s="6" t="inlineStr">
        <is>
          <t>Coating_Scotchkote134_interior_exterior_IncludeImpeller</t>
        </is>
      </c>
      <c r="L203" s="6" t="inlineStr">
        <is>
          <t>Stainless Steel, AISI-303</t>
        </is>
      </c>
      <c r="M203" s="6" t="inlineStr">
        <is>
          <t>Steel, Cold Drawn C1018</t>
        </is>
      </c>
      <c r="N203" s="1" t="inlineStr">
        <is>
          <t>RTF</t>
        </is>
      </c>
      <c r="O203" s="80" t="inlineStr"/>
      <c r="P203" t="inlineStr">
        <is>
          <t>A102227</t>
        </is>
      </c>
      <c r="Q203" t="n">
        <v>142</v>
      </c>
      <c r="R203" s="6" t="inlineStr">
        <is>
          <t>LT250</t>
        </is>
      </c>
      <c r="S203" s="13" t="n">
        <v>8</v>
      </c>
      <c r="T203" t="inlineStr"/>
      <c r="U203" s="80" t="inlineStr"/>
      <c r="V203" t="inlineStr"/>
      <c r="W203" t="inlineStr"/>
      <c r="X203" t="inlineStr"/>
      <c r="Y203" t="inlineStr"/>
    </row>
    <row r="204">
      <c r="A204" t="inlineStr"/>
      <c r="B204" s="13" t="inlineStr">
        <is>
          <t>N</t>
        </is>
      </c>
      <c r="C204" t="inlineStr">
        <is>
          <t>Price_BOM_VL_VLS_Imp_437</t>
        </is>
      </c>
      <c r="D204" t="inlineStr"/>
      <c r="E204" s="123" t="inlineStr">
        <is>
          <t>:2595-3_VL:2595-3_VLS:</t>
        </is>
      </c>
      <c r="F204" s="123" t="inlineStr">
        <is>
          <t>:2595-3 VL:2595-3 VLS:</t>
        </is>
      </c>
      <c r="G204" s="123" t="inlineStr">
        <is>
          <t>X4</t>
        </is>
      </c>
      <c r="H204" s="123" t="inlineStr">
        <is>
          <t>ImpMatl_Silicon_Bronze_ASTM-B584_C87600</t>
        </is>
      </c>
      <c r="I204" s="6" t="inlineStr">
        <is>
          <t>Silicon Bronze, ASTM-B584, C87600</t>
        </is>
      </c>
      <c r="J204" s="6" t="inlineStr">
        <is>
          <t>B21</t>
        </is>
      </c>
      <c r="K204" s="6" t="inlineStr">
        <is>
          <t>Coating_Scotchkote134_interior_IncludeImpeller</t>
        </is>
      </c>
      <c r="L204" s="6" t="inlineStr">
        <is>
          <t>Stainless Steel, AISI-303</t>
        </is>
      </c>
      <c r="M204" s="6" t="inlineStr">
        <is>
          <t>Steel, Cold Drawn C1018</t>
        </is>
      </c>
      <c r="N204" s="1" t="inlineStr">
        <is>
          <t>RTF</t>
        </is>
      </c>
      <c r="O204" s="6" t="inlineStr"/>
      <c r="P204" s="6" t="inlineStr">
        <is>
          <t>A101784</t>
        </is>
      </c>
      <c r="Q204" s="6" t="n">
        <v>0</v>
      </c>
      <c r="R204" s="6" t="inlineStr">
        <is>
          <t>LT040</t>
        </is>
      </c>
      <c r="S204" s="13" t="n">
        <v>14</v>
      </c>
      <c r="T204" t="inlineStr"/>
      <c r="U204" s="80" t="inlineStr"/>
      <c r="V204" t="inlineStr"/>
      <c r="W204" t="inlineStr"/>
      <c r="X204" t="inlineStr"/>
      <c r="Y204" t="inlineStr"/>
    </row>
    <row r="205">
      <c r="A205" t="inlineStr"/>
      <c r="B205" s="13" t="inlineStr">
        <is>
          <t>N</t>
        </is>
      </c>
      <c r="C205" t="inlineStr">
        <is>
          <t>Price_BOM_VL_VLS_Imp_438</t>
        </is>
      </c>
      <c r="D205" t="inlineStr"/>
      <c r="E205" s="123" t="inlineStr">
        <is>
          <t>:2595-3_VL:2595-3_VLS:</t>
        </is>
      </c>
      <c r="F205" s="123" t="inlineStr">
        <is>
          <t>:2595-3 VL:2595-3 VLS:</t>
        </is>
      </c>
      <c r="G205" s="123" t="inlineStr">
        <is>
          <t>X4</t>
        </is>
      </c>
      <c r="H205" t="inlineStr">
        <is>
          <t>ImpMatl_NiAl-Bronze_ASTM-B148_C95400</t>
        </is>
      </c>
      <c r="I205" s="6" t="inlineStr">
        <is>
          <t>Nickel Aluminum Bronze ASTM B148 UNS C95400</t>
        </is>
      </c>
      <c r="J205" s="6" t="inlineStr">
        <is>
          <t>B22</t>
        </is>
      </c>
      <c r="K205" s="6" t="inlineStr">
        <is>
          <t>Coating_Scotchkote134_interior_IncludeImpeller</t>
        </is>
      </c>
      <c r="L205" s="6" t="inlineStr">
        <is>
          <t>Stainless Steel, AISI-303</t>
        </is>
      </c>
      <c r="M205" s="6" t="inlineStr">
        <is>
          <t>Steel, Cold Drawn C1018</t>
        </is>
      </c>
      <c r="N205" s="1" t="inlineStr">
        <is>
          <t>RTF</t>
        </is>
      </c>
      <c r="O205" s="80" t="inlineStr"/>
      <c r="P205" t="inlineStr">
        <is>
          <t>A102227</t>
        </is>
      </c>
      <c r="Q205" t="n">
        <v>142</v>
      </c>
      <c r="R205" s="6" t="inlineStr">
        <is>
          <t>LT250</t>
        </is>
      </c>
      <c r="S205" s="13" t="n">
        <v>8</v>
      </c>
      <c r="T205" t="inlineStr"/>
      <c r="U205" s="80" t="inlineStr"/>
      <c r="V205" t="inlineStr"/>
      <c r="W205" t="inlineStr"/>
      <c r="X205" t="inlineStr"/>
      <c r="Y205" t="inlineStr"/>
    </row>
    <row r="206">
      <c r="A206" t="inlineStr"/>
      <c r="B206" s="13" t="inlineStr">
        <is>
          <t>N</t>
        </is>
      </c>
      <c r="C206" t="inlineStr">
        <is>
          <t>Price_BOM_VL_VLS_Imp_439</t>
        </is>
      </c>
      <c r="D206" t="inlineStr"/>
      <c r="E206" s="123" t="inlineStr">
        <is>
          <t>:2595-3_VL:2595-3_VLS:</t>
        </is>
      </c>
      <c r="F206" s="123" t="inlineStr">
        <is>
          <t>:2595-3 VL:2595-3 VLS:</t>
        </is>
      </c>
      <c r="G206" s="123" t="inlineStr">
        <is>
          <t>X4</t>
        </is>
      </c>
      <c r="H206" s="123" t="inlineStr">
        <is>
          <t>ImpMatl_Silicon_Bronze_ASTM-B584_C87600</t>
        </is>
      </c>
      <c r="I206" s="6" t="inlineStr">
        <is>
          <t>Silicon Bronze, ASTM-B584, C87600</t>
        </is>
      </c>
      <c r="J206" s="6" t="inlineStr">
        <is>
          <t>B21</t>
        </is>
      </c>
      <c r="K206" s="6" t="inlineStr">
        <is>
          <t>Coating_Special</t>
        </is>
      </c>
      <c r="L206" s="6" t="inlineStr">
        <is>
          <t>Stainless Steel, AISI-303</t>
        </is>
      </c>
      <c r="M206" s="6" t="inlineStr">
        <is>
          <t>Steel, Cold Drawn C1018</t>
        </is>
      </c>
      <c r="N206" s="6" t="inlineStr">
        <is>
          <t>RTF</t>
        </is>
      </c>
      <c r="O206" s="6" t="inlineStr"/>
      <c r="P206" s="6" t="inlineStr">
        <is>
          <t>A101784</t>
        </is>
      </c>
      <c r="Q206" s="6" t="n">
        <v>0</v>
      </c>
      <c r="R206" s="6" t="inlineStr">
        <is>
          <t>LT040</t>
        </is>
      </c>
      <c r="S206" s="13" t="n">
        <v>14</v>
      </c>
      <c r="T206" t="inlineStr"/>
      <c r="U206" s="80" t="inlineStr"/>
      <c r="V206" t="inlineStr"/>
      <c r="W206" t="inlineStr"/>
      <c r="X206" t="inlineStr"/>
      <c r="Y206" t="inlineStr"/>
    </row>
    <row r="207">
      <c r="A207" t="inlineStr"/>
      <c r="B207" s="13" t="inlineStr">
        <is>
          <t>N</t>
        </is>
      </c>
      <c r="C207" t="inlineStr">
        <is>
          <t>Price_BOM_VL_VLS_Imp_440</t>
        </is>
      </c>
      <c r="D207" t="inlineStr"/>
      <c r="E207" s="123" t="inlineStr">
        <is>
          <t>:2595-3_VL:2595-3_VLS:</t>
        </is>
      </c>
      <c r="F207" s="123" t="inlineStr">
        <is>
          <t>:2595-3 VL:2595-3 VLS:</t>
        </is>
      </c>
      <c r="G207" s="123" t="inlineStr">
        <is>
          <t>X4</t>
        </is>
      </c>
      <c r="H207" s="123" t="inlineStr">
        <is>
          <t>ImpMatl_NiAl-Bronze_ASTM-B148_C95400</t>
        </is>
      </c>
      <c r="I207" s="6" t="inlineStr">
        <is>
          <t>Nickel Aluminum Bronze ASTM B148 UNS C95400</t>
        </is>
      </c>
      <c r="J207" s="6" t="inlineStr">
        <is>
          <t>B22</t>
        </is>
      </c>
      <c r="K207" s="6" t="inlineStr">
        <is>
          <t>Coating_Special</t>
        </is>
      </c>
      <c r="L207" s="6" t="inlineStr">
        <is>
          <t>Stainless Steel, AISI-303</t>
        </is>
      </c>
      <c r="M207" s="6" t="inlineStr">
        <is>
          <t>Steel, Cold Drawn C1018</t>
        </is>
      </c>
      <c r="N207" s="96" t="inlineStr">
        <is>
          <t>RTF</t>
        </is>
      </c>
      <c r="O207" s="94" t="inlineStr"/>
      <c r="P207" t="inlineStr">
        <is>
          <t>A102227</t>
        </is>
      </c>
      <c r="Q207" t="n">
        <v>142</v>
      </c>
      <c r="R207" s="6" t="inlineStr">
        <is>
          <t>LT250</t>
        </is>
      </c>
      <c r="S207" s="13" t="n">
        <v>8</v>
      </c>
      <c r="T207" t="inlineStr"/>
      <c r="U207" s="80" t="inlineStr"/>
      <c r="V207" t="inlineStr"/>
      <c r="W207" t="inlineStr"/>
      <c r="X207" t="inlineStr"/>
      <c r="Y207" t="inlineStr"/>
    </row>
    <row r="208">
      <c r="A208" t="inlineStr"/>
      <c r="B208" s="13" t="inlineStr">
        <is>
          <t>N</t>
        </is>
      </c>
      <c r="C208" t="inlineStr">
        <is>
          <t>Price_BOM_VL_VLS_Imp_441</t>
        </is>
      </c>
      <c r="D208" t="inlineStr"/>
      <c r="E208" s="123" t="inlineStr">
        <is>
          <t>:2595-3_VL:2595-3_VLS:</t>
        </is>
      </c>
      <c r="F208" s="123" t="inlineStr">
        <is>
          <t>:2595-3 VL:2595-3 VLS:</t>
        </is>
      </c>
      <c r="G208" s="123" t="inlineStr">
        <is>
          <t>X4</t>
        </is>
      </c>
      <c r="H208" t="inlineStr">
        <is>
          <t>ImpMatl_Silicon_Bronze_ASTM-B584_C87600</t>
        </is>
      </c>
      <c r="I208" s="6" t="inlineStr">
        <is>
          <t>Silicon Bronze, ASTM-B584, C87600</t>
        </is>
      </c>
      <c r="J208" s="6" t="inlineStr">
        <is>
          <t>B21</t>
        </is>
      </c>
      <c r="K208" s="6" t="inlineStr">
        <is>
          <t>Coating_Epoxy</t>
        </is>
      </c>
      <c r="L208" s="6" t="inlineStr">
        <is>
          <t>Stainless Steel, AISI-303</t>
        </is>
      </c>
      <c r="M208" s="6" t="inlineStr">
        <is>
          <t>Steel, Cold Drawn C1018</t>
        </is>
      </c>
      <c r="N208" t="inlineStr">
        <is>
          <t>RTF</t>
        </is>
      </c>
      <c r="O208" s="80" t="inlineStr"/>
      <c r="P208" t="inlineStr">
        <is>
          <t>A101784</t>
        </is>
      </c>
      <c r="Q208" t="n">
        <v>0</v>
      </c>
      <c r="R208" s="6" t="inlineStr">
        <is>
          <t>LT040</t>
        </is>
      </c>
      <c r="S208" s="13" t="n">
        <v>14</v>
      </c>
      <c r="T208" t="inlineStr"/>
      <c r="U208" s="80" t="inlineStr"/>
      <c r="V208" t="inlineStr"/>
      <c r="W208" t="inlineStr"/>
      <c r="X208" t="inlineStr"/>
      <c r="Y208" t="inlineStr"/>
    </row>
    <row r="209">
      <c r="A209" t="inlineStr"/>
      <c r="B209" s="13" t="inlineStr">
        <is>
          <t>N</t>
        </is>
      </c>
      <c r="C209" t="inlineStr">
        <is>
          <t>Price_BOM_VL_VLS_Imp_442</t>
        </is>
      </c>
      <c r="D209" t="inlineStr"/>
      <c r="E209" s="123" t="inlineStr">
        <is>
          <t>:2595-3_VL:2595-3_VLS:</t>
        </is>
      </c>
      <c r="F209" s="123" t="inlineStr">
        <is>
          <t>:2595-3 VL:2595-3 VLS:</t>
        </is>
      </c>
      <c r="G209" s="123" t="inlineStr">
        <is>
          <t>X4</t>
        </is>
      </c>
      <c r="H209" t="inlineStr">
        <is>
          <t>ImpMatl_NiAl-Bronze_ASTM-B148_C95400</t>
        </is>
      </c>
      <c r="I209" s="6" t="inlineStr">
        <is>
          <t>Nickel Aluminum Bronze ASTM B148 UNS C95400</t>
        </is>
      </c>
      <c r="J209" s="6" t="inlineStr">
        <is>
          <t>B22</t>
        </is>
      </c>
      <c r="K209" s="6" t="inlineStr">
        <is>
          <t>Coating_Epoxy</t>
        </is>
      </c>
      <c r="L209" s="6" t="inlineStr">
        <is>
          <t>Stainless Steel, AISI-303</t>
        </is>
      </c>
      <c r="M209" s="6" t="inlineStr">
        <is>
          <t>Steel, Cold Drawn C1018</t>
        </is>
      </c>
      <c r="N209" s="1" t="inlineStr">
        <is>
          <t>RTF</t>
        </is>
      </c>
      <c r="O209" s="80" t="inlineStr"/>
      <c r="P209" t="inlineStr">
        <is>
          <t>A102227</t>
        </is>
      </c>
      <c r="Q209" t="n">
        <v>142</v>
      </c>
      <c r="R209" s="6" t="inlineStr">
        <is>
          <t>LT250</t>
        </is>
      </c>
      <c r="S209" s="13" t="n">
        <v>8</v>
      </c>
      <c r="T209" t="inlineStr"/>
      <c r="U209" s="80" t="inlineStr"/>
      <c r="V209" t="inlineStr"/>
      <c r="W209" t="inlineStr"/>
      <c r="X209" t="inlineStr"/>
      <c r="Y209" t="inlineStr"/>
    </row>
    <row r="210">
      <c r="A210" t="inlineStr"/>
      <c r="B210" s="13" t="inlineStr">
        <is>
          <t>Y</t>
        </is>
      </c>
      <c r="C210" t="inlineStr">
        <is>
          <t>Price_BOM_VL_VLS_Imp_443</t>
        </is>
      </c>
      <c r="D210" t="inlineStr">
        <is>
          <t>Price_BOM_VL_VLS_Imp_443</t>
        </is>
      </c>
      <c r="E210" s="123" t="inlineStr">
        <is>
          <t>:3012-5_VL:3012-3_VL:3012-5_VLS:3012-3_VLS:</t>
        </is>
      </c>
      <c r="F210" s="123" t="inlineStr">
        <is>
          <t>:3012-5 VL:3012-5 VLS:</t>
        </is>
      </c>
      <c r="G210" s="123" t="inlineStr">
        <is>
          <t>X3</t>
        </is>
      </c>
      <c r="H210" s="123" t="inlineStr">
        <is>
          <t>ImpMatl_Silicon_Bronze_ASTM-B584_C87600</t>
        </is>
      </c>
      <c r="I210" s="6" t="inlineStr">
        <is>
          <t>Silicon Bronze, ASTM-B584, C87600</t>
        </is>
      </c>
      <c r="J210" s="6" t="inlineStr">
        <is>
          <t>B21</t>
        </is>
      </c>
      <c r="K210" s="6" t="inlineStr">
        <is>
          <t>Coating_Standard</t>
        </is>
      </c>
      <c r="L210" s="6" t="inlineStr">
        <is>
          <t>Stainless Steel, AISI-303</t>
        </is>
      </c>
      <c r="M210" s="6" t="inlineStr">
        <is>
          <t>Steel, Cold Drawn C1018</t>
        </is>
      </c>
      <c r="N210" s="1" t="inlineStr">
        <is>
          <t>96769196</t>
        </is>
      </c>
      <c r="O210" s="6" t="inlineStr">
        <is>
          <t>IMP,L,25123,X3,B21</t>
        </is>
      </c>
      <c r="P210" s="6" t="inlineStr">
        <is>
          <t>A101833</t>
        </is>
      </c>
      <c r="Q210" s="6" t="n">
        <v>0</v>
      </c>
      <c r="R210" s="6" t="inlineStr">
        <is>
          <t>LT027</t>
        </is>
      </c>
      <c r="S210" s="13" t="n">
        <v>0</v>
      </c>
      <c r="T210" t="inlineStr"/>
      <c r="U210" s="80" t="inlineStr"/>
      <c r="V210" t="inlineStr"/>
      <c r="W210" t="inlineStr"/>
      <c r="X210" t="inlineStr"/>
      <c r="Y210" t="inlineStr"/>
    </row>
    <row r="211">
      <c r="A211" t="inlineStr"/>
      <c r="B211" s="13" t="inlineStr">
        <is>
          <t>N</t>
        </is>
      </c>
      <c r="C211" t="inlineStr">
        <is>
          <t>Price_BOM_VL_VLS_Imp_445</t>
        </is>
      </c>
      <c r="D211" t="inlineStr"/>
      <c r="E211" s="123" t="inlineStr">
        <is>
          <t>:3012-5_VL:3012-3_VL:3012-5_VLS:3012-3_VLS:</t>
        </is>
      </c>
      <c r="F211" s="123" t="inlineStr">
        <is>
          <t>:3012-5 VL:3012-5 VLS:</t>
        </is>
      </c>
      <c r="G211" s="123" t="inlineStr">
        <is>
          <t>X3</t>
        </is>
      </c>
      <c r="H211" t="inlineStr">
        <is>
          <t>ImpMatl_SS_AISI-304</t>
        </is>
      </c>
      <c r="I211" s="6" t="inlineStr">
        <is>
          <t>Stainless Steel, AISI-304</t>
        </is>
      </c>
      <c r="J211" s="6" t="inlineStr">
        <is>
          <t>H304</t>
        </is>
      </c>
      <c r="K211" s="6" t="inlineStr">
        <is>
          <t>Coating_Standard</t>
        </is>
      </c>
      <c r="L211" s="6" t="inlineStr">
        <is>
          <t>Stainless Steel, AISI-303</t>
        </is>
      </c>
      <c r="M211" s="6" t="inlineStr">
        <is>
          <t>Stainless Steel, AISI 316</t>
        </is>
      </c>
      <c r="N211" s="1" t="inlineStr">
        <is>
          <t>98876151</t>
        </is>
      </c>
      <c r="O211" s="80" t="inlineStr">
        <is>
          <t>IMP,L,25123,X3,H304</t>
        </is>
      </c>
      <c r="P211" t="inlineStr">
        <is>
          <t>A101838</t>
        </is>
      </c>
      <c r="Q211" t="n">
        <v>0</v>
      </c>
      <c r="R211" s="6" t="inlineStr">
        <is>
          <t>LT027</t>
        </is>
      </c>
      <c r="S211" s="13" t="n">
        <v>0</v>
      </c>
      <c r="T211" t="inlineStr"/>
      <c r="U211" s="80" t="inlineStr"/>
      <c r="V211" t="inlineStr"/>
      <c r="W211" t="inlineStr"/>
      <c r="X211" t="inlineStr"/>
      <c r="Y211" t="inlineStr"/>
    </row>
    <row r="212">
      <c r="A212" t="inlineStr"/>
      <c r="B212" s="13" t="inlineStr">
        <is>
          <t>N</t>
        </is>
      </c>
      <c r="C212" t="inlineStr">
        <is>
          <t>Price_BOM_VL_VLS_Imp_447</t>
        </is>
      </c>
      <c r="D212" t="inlineStr"/>
      <c r="E212" s="123" t="inlineStr">
        <is>
          <t>:3012-5_VL:3012-3_VL:3012-5_VLS:3012-3_VLS:</t>
        </is>
      </c>
      <c r="F212" s="123" t="inlineStr">
        <is>
          <t>:3012-5 VL:3012-5 VLS:</t>
        </is>
      </c>
      <c r="G212" s="123" t="inlineStr">
        <is>
          <t>X3</t>
        </is>
      </c>
      <c r="H212" s="123" t="inlineStr">
        <is>
          <t>ImpMatl_NiAl-Bronze_ASTM-B148_C95400</t>
        </is>
      </c>
      <c r="I212" s="6" t="inlineStr">
        <is>
          <t>Nickel Aluminum Bronze ASTM B148 UNS C95400</t>
        </is>
      </c>
      <c r="J212" s="6" t="inlineStr">
        <is>
          <t>B22</t>
        </is>
      </c>
      <c r="K212" s="6" t="inlineStr">
        <is>
          <t>Coating_Standard</t>
        </is>
      </c>
      <c r="L212" s="6" t="inlineStr">
        <is>
          <t>Stainless Steel, AISI-303</t>
        </is>
      </c>
      <c r="M212" s="6" t="inlineStr">
        <is>
          <t>Steel, Cold Drawn C1018</t>
        </is>
      </c>
      <c r="N212" s="1" t="inlineStr">
        <is>
          <t>97778037</t>
        </is>
      </c>
      <c r="O212" s="6" t="inlineStr"/>
      <c r="P212" s="6" t="inlineStr">
        <is>
          <t>A102234</t>
        </is>
      </c>
      <c r="Q212" s="6" t="n">
        <v>207</v>
      </c>
      <c r="R212" s="6" t="inlineStr">
        <is>
          <t>LT027</t>
        </is>
      </c>
      <c r="S212" s="13" t="n">
        <v>0</v>
      </c>
      <c r="T212" t="inlineStr"/>
      <c r="U212" s="80" t="inlineStr"/>
      <c r="V212" t="inlineStr"/>
      <c r="W212" t="inlineStr"/>
      <c r="X212" t="inlineStr"/>
      <c r="Y212" t="inlineStr"/>
    </row>
    <row r="213">
      <c r="A213" t="inlineStr"/>
      <c r="B213" s="13" t="inlineStr">
        <is>
          <t>N</t>
        </is>
      </c>
      <c r="C213" t="inlineStr">
        <is>
          <t>Price_BOM_VL_VLS_Imp_448</t>
        </is>
      </c>
      <c r="D213" t="inlineStr"/>
      <c r="E213" s="123" t="inlineStr">
        <is>
          <t>:3012-5_VL:3012-3_VL:3012-5_VLS:3012-3_VLS:</t>
        </is>
      </c>
      <c r="F213" s="123" t="inlineStr">
        <is>
          <t>:3012-5 VL:3012-5 VLS:</t>
        </is>
      </c>
      <c r="G213" s="123" t="inlineStr">
        <is>
          <t>X3</t>
        </is>
      </c>
      <c r="H213" t="inlineStr">
        <is>
          <t>ImpMatl_Silicon_Bronze_ASTM-B584_C87600</t>
        </is>
      </c>
      <c r="I213" s="6" t="inlineStr">
        <is>
          <t>Silicon Bronze, ASTM-B584, C87600</t>
        </is>
      </c>
      <c r="J213" s="6" t="inlineStr">
        <is>
          <t>B21</t>
        </is>
      </c>
      <c r="K213" s="6" t="inlineStr">
        <is>
          <t>Coating_Scotchkote134_interior</t>
        </is>
      </c>
      <c r="L213" s="6" t="inlineStr">
        <is>
          <t>Stainless Steel, AISI-303</t>
        </is>
      </c>
      <c r="M213" s="6" t="inlineStr">
        <is>
          <t>Steel, Cold Drawn C1018</t>
        </is>
      </c>
      <c r="N213" s="1" t="inlineStr">
        <is>
          <t>RTF</t>
        </is>
      </c>
      <c r="O213" s="80" t="inlineStr"/>
      <c r="P213" t="inlineStr">
        <is>
          <t>A101833</t>
        </is>
      </c>
      <c r="Q213" t="n">
        <v>0</v>
      </c>
      <c r="R213" s="6" t="inlineStr">
        <is>
          <t>LT040</t>
        </is>
      </c>
      <c r="S213" s="13" t="n">
        <v>14</v>
      </c>
      <c r="T213" t="inlineStr"/>
      <c r="U213" s="80" t="inlineStr"/>
      <c r="V213" t="inlineStr"/>
      <c r="W213" t="inlineStr"/>
      <c r="X213" t="inlineStr"/>
      <c r="Y213" t="inlineStr"/>
    </row>
    <row r="214">
      <c r="A214" t="inlineStr"/>
      <c r="B214" s="13" t="inlineStr">
        <is>
          <t>N</t>
        </is>
      </c>
      <c r="C214" t="inlineStr">
        <is>
          <t>Price_BOM_VL_VLS_Imp_449</t>
        </is>
      </c>
      <c r="D214" t="inlineStr"/>
      <c r="E214" s="123" t="inlineStr">
        <is>
          <t>:3012-5_VL:3012-3_VL:3012-5_VLS:3012-3_VLS:</t>
        </is>
      </c>
      <c r="F214" s="123" t="inlineStr">
        <is>
          <t>:3012-5 VL:3012-5 VLS:</t>
        </is>
      </c>
      <c r="G214" s="123" t="inlineStr">
        <is>
          <t>X3</t>
        </is>
      </c>
      <c r="H214" s="123" t="inlineStr">
        <is>
          <t>ImpMatl_NiAl-Bronze_ASTM-B148_C95400</t>
        </is>
      </c>
      <c r="I214" s="6" t="inlineStr">
        <is>
          <t>Nickel Aluminum Bronze ASTM B148 UNS C95400</t>
        </is>
      </c>
      <c r="J214" s="6" t="inlineStr">
        <is>
          <t>B22</t>
        </is>
      </c>
      <c r="K214" s="6" t="inlineStr">
        <is>
          <t>Coating_Scotchkote134_interior</t>
        </is>
      </c>
      <c r="L214" s="6" t="inlineStr">
        <is>
          <t>Stainless Steel, AISI-303</t>
        </is>
      </c>
      <c r="M214" s="6" t="inlineStr">
        <is>
          <t>Steel, Cold Drawn C1018</t>
        </is>
      </c>
      <c r="N214" s="1" t="inlineStr">
        <is>
          <t>RTF</t>
        </is>
      </c>
      <c r="O214" s="6" t="inlineStr"/>
      <c r="P214" s="6" t="inlineStr">
        <is>
          <t>A102234</t>
        </is>
      </c>
      <c r="Q214" s="6" t="n">
        <v>207</v>
      </c>
      <c r="R214" s="6" t="inlineStr">
        <is>
          <t>LT250</t>
        </is>
      </c>
      <c r="S214" s="13" t="n">
        <v>8</v>
      </c>
      <c r="T214" t="inlineStr"/>
      <c r="U214" s="80" t="inlineStr"/>
      <c r="V214" t="inlineStr"/>
      <c r="W214" t="inlineStr"/>
      <c r="X214" t="inlineStr"/>
      <c r="Y214" t="inlineStr"/>
    </row>
    <row r="215">
      <c r="A215" t="inlineStr"/>
      <c r="B215" s="13" t="inlineStr">
        <is>
          <t>N</t>
        </is>
      </c>
      <c r="C215" t="inlineStr">
        <is>
          <t>Price_BOM_VL_VLS_Imp_450</t>
        </is>
      </c>
      <c r="D215" t="inlineStr"/>
      <c r="E215" s="123" t="inlineStr">
        <is>
          <t>:3012-5_VL:3012-3_VL:3012-5_VLS:3012-3_VLS:</t>
        </is>
      </c>
      <c r="F215" s="123" t="inlineStr">
        <is>
          <t>:3012-5 VL:3012-5 VLS:</t>
        </is>
      </c>
      <c r="G215" s="123" t="inlineStr">
        <is>
          <t>X3</t>
        </is>
      </c>
      <c r="H215" t="inlineStr">
        <is>
          <t>ImpMatl_Silicon_Bronze_ASTM-B584_C87600</t>
        </is>
      </c>
      <c r="I215" s="6" t="inlineStr">
        <is>
          <t>Silicon Bronze, ASTM-B584, C87600</t>
        </is>
      </c>
      <c r="J215" s="6" t="inlineStr">
        <is>
          <t>B21</t>
        </is>
      </c>
      <c r="K215" s="6" t="inlineStr">
        <is>
          <t>Coating_Scotchkote134_interior_exterior</t>
        </is>
      </c>
      <c r="L215" s="6" t="inlineStr">
        <is>
          <t>Stainless Steel, AISI-303</t>
        </is>
      </c>
      <c r="M215" s="6" t="inlineStr">
        <is>
          <t>Steel, Cold Drawn C1018</t>
        </is>
      </c>
      <c r="N215" s="1" t="inlineStr">
        <is>
          <t>RTF</t>
        </is>
      </c>
      <c r="O215" s="80" t="inlineStr"/>
      <c r="P215" t="inlineStr">
        <is>
          <t>A101833</t>
        </is>
      </c>
      <c r="Q215" t="n">
        <v>0</v>
      </c>
      <c r="R215" s="6" t="inlineStr">
        <is>
          <t>LT040</t>
        </is>
      </c>
      <c r="S215" s="13" t="n">
        <v>14</v>
      </c>
      <c r="T215" t="inlineStr"/>
      <c r="U215" s="80" t="inlineStr"/>
      <c r="V215" t="inlineStr"/>
      <c r="W215" t="inlineStr"/>
      <c r="X215" t="inlineStr"/>
      <c r="Y215" t="inlineStr"/>
    </row>
    <row r="216">
      <c r="A216" t="inlineStr"/>
      <c r="B216" s="13" t="inlineStr">
        <is>
          <t>N</t>
        </is>
      </c>
      <c r="C216" t="inlineStr">
        <is>
          <t>Price_BOM_VL_VLS_Imp_451</t>
        </is>
      </c>
      <c r="D216" t="inlineStr"/>
      <c r="E216" s="123" t="inlineStr">
        <is>
          <t>:3012-5_VL:3012-3_VL:3012-5_VLS:3012-3_VLS:</t>
        </is>
      </c>
      <c r="F216" s="123" t="inlineStr">
        <is>
          <t>:3012-5 VL:3012-5 VLS:</t>
        </is>
      </c>
      <c r="G216" s="123" t="inlineStr">
        <is>
          <t>X3</t>
        </is>
      </c>
      <c r="H216" s="123" t="inlineStr">
        <is>
          <t>ImpMatl_NiAl-Bronze_ASTM-B148_C95400</t>
        </is>
      </c>
      <c r="I216" s="6" t="inlineStr">
        <is>
          <t>Nickel Aluminum Bronze ASTM B148 UNS C95400</t>
        </is>
      </c>
      <c r="J216" s="6" t="inlineStr">
        <is>
          <t>B22</t>
        </is>
      </c>
      <c r="K216" s="6" t="inlineStr">
        <is>
          <t>Coating_Scotchkote134_interior_exterior</t>
        </is>
      </c>
      <c r="L216" s="6" t="inlineStr">
        <is>
          <t>Stainless Steel, AISI-303</t>
        </is>
      </c>
      <c r="M216" s="6" t="inlineStr">
        <is>
          <t>Steel, Cold Drawn C1018</t>
        </is>
      </c>
      <c r="N216" s="1" t="inlineStr">
        <is>
          <t>RTF</t>
        </is>
      </c>
      <c r="O216" s="6" t="inlineStr"/>
      <c r="P216" s="6" t="inlineStr">
        <is>
          <t>A102234</t>
        </is>
      </c>
      <c r="Q216" s="6" t="n">
        <v>207</v>
      </c>
      <c r="R216" s="6" t="inlineStr">
        <is>
          <t>LT250</t>
        </is>
      </c>
      <c r="S216" s="13" t="n">
        <v>8</v>
      </c>
      <c r="T216" t="inlineStr"/>
      <c r="U216" s="80" t="inlineStr"/>
      <c r="V216" t="inlineStr"/>
      <c r="W216" t="inlineStr"/>
      <c r="X216" t="inlineStr"/>
      <c r="Y216" t="inlineStr"/>
    </row>
    <row r="217">
      <c r="A217" t="inlineStr"/>
      <c r="B217" s="13" t="inlineStr">
        <is>
          <t>N</t>
        </is>
      </c>
      <c r="C217" t="inlineStr">
        <is>
          <t>Price_BOM_VL_VLS_Imp_452</t>
        </is>
      </c>
      <c r="D217" t="inlineStr"/>
      <c r="E217" s="123" t="inlineStr">
        <is>
          <t>:3012-5_VL:3012-3_VL:3012-5_VLS:3012-3_VLS:</t>
        </is>
      </c>
      <c r="F217" s="123" t="inlineStr">
        <is>
          <t>:3012-5 VL:3012-5 VLS:</t>
        </is>
      </c>
      <c r="G217" s="123" t="inlineStr">
        <is>
          <t>X3</t>
        </is>
      </c>
      <c r="H217" t="inlineStr">
        <is>
          <t>ImpMatl_Silicon_Bronze_ASTM-B584_C87600</t>
        </is>
      </c>
      <c r="I217" s="6" t="inlineStr">
        <is>
          <t>Silicon Bronze, ASTM-B584, C87600</t>
        </is>
      </c>
      <c r="J217" s="6" t="inlineStr">
        <is>
          <t>B21</t>
        </is>
      </c>
      <c r="K217" s="6" t="inlineStr">
        <is>
          <t>Coating_Scotchkote134_interior_exterior_IncludeImpeller</t>
        </is>
      </c>
      <c r="L217" s="6" t="inlineStr">
        <is>
          <t>Stainless Steel, AISI-303</t>
        </is>
      </c>
      <c r="M217" s="6" t="inlineStr">
        <is>
          <t>Steel, Cold Drawn C1018</t>
        </is>
      </c>
      <c r="N217" s="1" t="inlineStr">
        <is>
          <t>RTF</t>
        </is>
      </c>
      <c r="O217" s="80" t="inlineStr"/>
      <c r="P217" t="inlineStr">
        <is>
          <t>A101833</t>
        </is>
      </c>
      <c r="Q217" t="n">
        <v>0</v>
      </c>
      <c r="R217" s="6" t="inlineStr">
        <is>
          <t>LT040</t>
        </is>
      </c>
      <c r="S217" s="13" t="n">
        <v>14</v>
      </c>
      <c r="T217" t="inlineStr"/>
      <c r="U217" s="80" t="inlineStr"/>
      <c r="V217" t="inlineStr"/>
      <c r="W217" t="inlineStr"/>
      <c r="X217" t="inlineStr"/>
      <c r="Y217" t="inlineStr"/>
    </row>
    <row r="218">
      <c r="A218" t="inlineStr"/>
      <c r="B218" s="13" t="inlineStr">
        <is>
          <t>N</t>
        </is>
      </c>
      <c r="C218" t="inlineStr">
        <is>
          <t>Price_BOM_VL_VLS_Imp_453</t>
        </is>
      </c>
      <c r="D218" t="inlineStr"/>
      <c r="E218" s="123" t="inlineStr">
        <is>
          <t>:3012-5_VL:3012-3_VL:3012-5_VLS:3012-3_VLS:</t>
        </is>
      </c>
      <c r="F218" s="123" t="inlineStr">
        <is>
          <t>:3012-5 VL:3012-5 VLS:</t>
        </is>
      </c>
      <c r="G218" s="123" t="inlineStr">
        <is>
          <t>X3</t>
        </is>
      </c>
      <c r="H218" s="123" t="inlineStr">
        <is>
          <t>ImpMatl_NiAl-Bronze_ASTM-B148_C95400</t>
        </is>
      </c>
      <c r="I218" s="6" t="inlineStr">
        <is>
          <t>Nickel Aluminum Bronze ASTM B148 UNS C95400</t>
        </is>
      </c>
      <c r="J218" s="6" t="inlineStr">
        <is>
          <t>B22</t>
        </is>
      </c>
      <c r="K218" s="6" t="inlineStr">
        <is>
          <t>Coating_Scotchkote134_interior_exterior_IncludeImpeller</t>
        </is>
      </c>
      <c r="L218" s="6" t="inlineStr">
        <is>
          <t>Stainless Steel, AISI-303</t>
        </is>
      </c>
      <c r="M218" s="6" t="inlineStr">
        <is>
          <t>Steel, Cold Drawn C1018</t>
        </is>
      </c>
      <c r="N218" s="1" t="inlineStr">
        <is>
          <t>RTF</t>
        </is>
      </c>
      <c r="O218" s="6" t="inlineStr"/>
      <c r="P218" s="6" t="inlineStr">
        <is>
          <t>A102234</t>
        </is>
      </c>
      <c r="Q218" s="6" t="n">
        <v>207</v>
      </c>
      <c r="R218" s="6" t="inlineStr">
        <is>
          <t>LT250</t>
        </is>
      </c>
      <c r="S218" s="13" t="n">
        <v>8</v>
      </c>
      <c r="T218" t="inlineStr"/>
      <c r="U218" s="80" t="inlineStr"/>
      <c r="V218" t="inlineStr"/>
      <c r="W218" t="inlineStr"/>
      <c r="X218" t="inlineStr"/>
      <c r="Y218" t="inlineStr"/>
    </row>
    <row r="219">
      <c r="A219" t="inlineStr"/>
      <c r="B219" s="13" t="inlineStr">
        <is>
          <t>N</t>
        </is>
      </c>
      <c r="C219" t="inlineStr">
        <is>
          <t>Price_BOM_VL_VLS_Imp_454</t>
        </is>
      </c>
      <c r="D219" t="inlineStr"/>
      <c r="E219" s="123" t="inlineStr">
        <is>
          <t>:3012-5_VL:3012-3_VL:3012-5_VLS:3012-3_VLS:</t>
        </is>
      </c>
      <c r="F219" s="123" t="inlineStr">
        <is>
          <t>:3012-5 VL:3012-5 VLS:</t>
        </is>
      </c>
      <c r="G219" s="123" t="inlineStr">
        <is>
          <t>X3</t>
        </is>
      </c>
      <c r="H219" t="inlineStr">
        <is>
          <t>ImpMatl_Silicon_Bronze_ASTM-B584_C87600</t>
        </is>
      </c>
      <c r="I219" s="6" t="inlineStr">
        <is>
          <t>Silicon Bronze, ASTM-B584, C87600</t>
        </is>
      </c>
      <c r="J219" s="6" t="inlineStr">
        <is>
          <t>B21</t>
        </is>
      </c>
      <c r="K219" s="6" t="inlineStr">
        <is>
          <t>Coating_Scotchkote134_interior_IncludeImpeller</t>
        </is>
      </c>
      <c r="L219" s="6" t="inlineStr">
        <is>
          <t>Stainless Steel, AISI-303</t>
        </is>
      </c>
      <c r="M219" s="6" t="inlineStr">
        <is>
          <t>Steel, Cold Drawn C1018</t>
        </is>
      </c>
      <c r="N219" s="1" t="inlineStr">
        <is>
          <t>RTF</t>
        </is>
      </c>
      <c r="O219" s="80" t="inlineStr"/>
      <c r="P219" t="inlineStr">
        <is>
          <t>A101833</t>
        </is>
      </c>
      <c r="Q219" t="n">
        <v>0</v>
      </c>
      <c r="R219" s="6" t="inlineStr">
        <is>
          <t>LT040</t>
        </is>
      </c>
      <c r="S219" s="13" t="n">
        <v>14</v>
      </c>
      <c r="T219" t="inlineStr"/>
      <c r="U219" s="80" t="inlineStr"/>
      <c r="V219" t="inlineStr"/>
      <c r="W219" t="inlineStr"/>
      <c r="X219" t="inlineStr"/>
      <c r="Y219" t="inlineStr"/>
    </row>
    <row r="220">
      <c r="A220" t="inlineStr"/>
      <c r="B220" s="13" t="inlineStr">
        <is>
          <t>N</t>
        </is>
      </c>
      <c r="C220" t="inlineStr">
        <is>
          <t>Price_BOM_VL_VLS_Imp_455</t>
        </is>
      </c>
      <c r="D220" t="inlineStr"/>
      <c r="E220" s="123" t="inlineStr">
        <is>
          <t>:3012-5_VL:3012-3_VL:3012-5_VLS:3012-3_VLS:</t>
        </is>
      </c>
      <c r="F220" s="123" t="inlineStr">
        <is>
          <t>:3012-5 VL:3012-5 VLS:</t>
        </is>
      </c>
      <c r="G220" s="123" t="inlineStr">
        <is>
          <t>X3</t>
        </is>
      </c>
      <c r="H220" s="123" t="inlineStr">
        <is>
          <t>ImpMatl_NiAl-Bronze_ASTM-B148_C95400</t>
        </is>
      </c>
      <c r="I220" s="6" t="inlineStr">
        <is>
          <t>Nickel Aluminum Bronze ASTM B148 UNS C95400</t>
        </is>
      </c>
      <c r="J220" s="6" t="inlineStr">
        <is>
          <t>B22</t>
        </is>
      </c>
      <c r="K220" s="6" t="inlineStr">
        <is>
          <t>Coating_Scotchkote134_interior_IncludeImpeller</t>
        </is>
      </c>
      <c r="L220" s="6" t="inlineStr">
        <is>
          <t>Stainless Steel, AISI-303</t>
        </is>
      </c>
      <c r="M220" s="6" t="inlineStr">
        <is>
          <t>Steel, Cold Drawn C1018</t>
        </is>
      </c>
      <c r="N220" s="1" t="inlineStr">
        <is>
          <t>RTF</t>
        </is>
      </c>
      <c r="O220" s="6" t="inlineStr"/>
      <c r="P220" s="6" t="inlineStr">
        <is>
          <t>A102234</t>
        </is>
      </c>
      <c r="Q220" s="6" t="n">
        <v>207</v>
      </c>
      <c r="R220" s="6" t="inlineStr">
        <is>
          <t>LT250</t>
        </is>
      </c>
      <c r="S220" s="13" t="n">
        <v>8</v>
      </c>
      <c r="T220" t="inlineStr"/>
      <c r="U220" s="80" t="inlineStr"/>
      <c r="V220" t="inlineStr"/>
      <c r="W220" t="inlineStr"/>
      <c r="X220" t="inlineStr"/>
      <c r="Y220" t="inlineStr"/>
    </row>
    <row r="221">
      <c r="A221" t="inlineStr"/>
      <c r="B221" s="13" t="inlineStr">
        <is>
          <t>N</t>
        </is>
      </c>
      <c r="C221" t="inlineStr">
        <is>
          <t>Price_BOM_VL_VLS_Imp_456</t>
        </is>
      </c>
      <c r="D221" t="inlineStr"/>
      <c r="E221" s="123" t="inlineStr">
        <is>
          <t>:3012-5_VL:3012-3_VL:3012-5_VLS:3012-3_VLS:</t>
        </is>
      </c>
      <c r="F221" s="123" t="inlineStr">
        <is>
          <t>:3012-5 VL:3012-5 VLS:</t>
        </is>
      </c>
      <c r="G221" s="123" t="inlineStr">
        <is>
          <t>X3</t>
        </is>
      </c>
      <c r="H221" t="inlineStr">
        <is>
          <t>ImpMatl_Silicon_Bronze_ASTM-B584_C87600</t>
        </is>
      </c>
      <c r="I221" s="6" t="inlineStr">
        <is>
          <t>Silicon Bronze, ASTM-B584, C87600</t>
        </is>
      </c>
      <c r="J221" s="6" t="inlineStr">
        <is>
          <t>B21</t>
        </is>
      </c>
      <c r="K221" s="6" t="inlineStr">
        <is>
          <t>Coating_Special</t>
        </is>
      </c>
      <c r="L221" s="6" t="inlineStr">
        <is>
          <t>Stainless Steel, AISI-303</t>
        </is>
      </c>
      <c r="M221" s="6" t="inlineStr">
        <is>
          <t>Steel, Cold Drawn C1018</t>
        </is>
      </c>
      <c r="N221" s="1" t="inlineStr">
        <is>
          <t>RTF</t>
        </is>
      </c>
      <c r="O221" s="80" t="inlineStr"/>
      <c r="P221" t="inlineStr">
        <is>
          <t>A101833</t>
        </is>
      </c>
      <c r="Q221" t="n">
        <v>0</v>
      </c>
      <c r="R221" s="6" t="inlineStr">
        <is>
          <t>LT040</t>
        </is>
      </c>
      <c r="S221" s="13" t="n">
        <v>14</v>
      </c>
      <c r="T221" t="inlineStr"/>
      <c r="U221" s="80" t="inlineStr"/>
      <c r="V221" t="inlineStr"/>
      <c r="W221" t="inlineStr"/>
      <c r="X221" t="inlineStr"/>
      <c r="Y221" t="inlineStr"/>
    </row>
    <row r="222">
      <c r="A222" t="inlineStr"/>
      <c r="B222" s="13" t="inlineStr">
        <is>
          <t>N</t>
        </is>
      </c>
      <c r="C222" t="inlineStr">
        <is>
          <t>Price_BOM_VL_VLS_Imp_457</t>
        </is>
      </c>
      <c r="D222" t="inlineStr"/>
      <c r="E222" s="123" t="inlineStr">
        <is>
          <t>:3012-5_VL:3012-3_VL:3012-5_VLS:3012-3_VLS:</t>
        </is>
      </c>
      <c r="F222" s="123" t="inlineStr">
        <is>
          <t>:3012-5 VL:3012-5 VLS:</t>
        </is>
      </c>
      <c r="G222" s="123" t="inlineStr">
        <is>
          <t>X3</t>
        </is>
      </c>
      <c r="H222" s="123" t="inlineStr">
        <is>
          <t>ImpMatl_NiAl-Bronze_ASTM-B148_C95400</t>
        </is>
      </c>
      <c r="I222" s="6" t="inlineStr">
        <is>
          <t>Nickel Aluminum Bronze ASTM B148 UNS C95400</t>
        </is>
      </c>
      <c r="J222" s="6" t="inlineStr">
        <is>
          <t>B22</t>
        </is>
      </c>
      <c r="K222" s="6" t="inlineStr">
        <is>
          <t>Coating_Special</t>
        </is>
      </c>
      <c r="L222" s="6" t="inlineStr">
        <is>
          <t>Stainless Steel, AISI-303</t>
        </is>
      </c>
      <c r="M222" s="6" t="inlineStr">
        <is>
          <t>Steel, Cold Drawn C1018</t>
        </is>
      </c>
      <c r="N222" s="6" t="inlineStr">
        <is>
          <t>RTF</t>
        </is>
      </c>
      <c r="O222" s="6" t="inlineStr"/>
      <c r="P222" s="6" t="inlineStr">
        <is>
          <t>A102234</t>
        </is>
      </c>
      <c r="Q222" s="6" t="n">
        <v>207</v>
      </c>
      <c r="R222" s="6" t="inlineStr">
        <is>
          <t>LT250</t>
        </is>
      </c>
      <c r="S222" s="13" t="n">
        <v>8</v>
      </c>
      <c r="T222" t="inlineStr"/>
      <c r="U222" s="80" t="inlineStr"/>
      <c r="V222" t="inlineStr"/>
      <c r="W222" t="inlineStr"/>
      <c r="X222" t="inlineStr"/>
      <c r="Y222" t="inlineStr"/>
    </row>
    <row r="223">
      <c r="A223" t="inlineStr"/>
      <c r="B223" s="13" t="inlineStr">
        <is>
          <t>N</t>
        </is>
      </c>
      <c r="C223" t="inlineStr">
        <is>
          <t>Price_BOM_VL_VLS_Imp_458</t>
        </is>
      </c>
      <c r="D223" t="inlineStr"/>
      <c r="E223" s="123" t="inlineStr">
        <is>
          <t>:3012-5_VL:3012-3_VL:3012-5_VLS:3012-3_VLS:</t>
        </is>
      </c>
      <c r="F223" s="123" t="inlineStr">
        <is>
          <t>:3012-5 VL:3012-5 VLS:</t>
        </is>
      </c>
      <c r="G223" s="123" t="inlineStr">
        <is>
          <t>X3</t>
        </is>
      </c>
      <c r="H223" s="123" t="inlineStr">
        <is>
          <t>ImpMatl_Silicon_Bronze_ASTM-B584_C87600</t>
        </is>
      </c>
      <c r="I223" s="6" t="inlineStr">
        <is>
          <t>Silicon Bronze, ASTM-B584, C87600</t>
        </is>
      </c>
      <c r="J223" s="6" t="inlineStr">
        <is>
          <t>B21</t>
        </is>
      </c>
      <c r="K223" s="6" t="inlineStr">
        <is>
          <t>Coating_Epoxy</t>
        </is>
      </c>
      <c r="L223" s="6" t="inlineStr">
        <is>
          <t>Stainless Steel, AISI-303</t>
        </is>
      </c>
      <c r="M223" s="6" t="inlineStr">
        <is>
          <t>Steel, Cold Drawn C1018</t>
        </is>
      </c>
      <c r="N223" s="96" t="inlineStr">
        <is>
          <t>RTF</t>
        </is>
      </c>
      <c r="O223" s="94" t="inlineStr"/>
      <c r="P223" t="inlineStr">
        <is>
          <t>A101833</t>
        </is>
      </c>
      <c r="Q223" t="n">
        <v>0</v>
      </c>
      <c r="R223" s="6" t="inlineStr">
        <is>
          <t>LT040</t>
        </is>
      </c>
      <c r="S223" s="13" t="n">
        <v>14</v>
      </c>
      <c r="T223" t="inlineStr"/>
      <c r="U223" s="80" t="inlineStr"/>
      <c r="V223" t="inlineStr"/>
      <c r="W223" t="inlineStr"/>
      <c r="X223" t="inlineStr"/>
      <c r="Y223" t="inlineStr"/>
    </row>
    <row r="224">
      <c r="A224" t="inlineStr"/>
      <c r="B224" s="13" t="inlineStr">
        <is>
          <t>N</t>
        </is>
      </c>
      <c r="C224" t="inlineStr">
        <is>
          <t>Price_BOM_VL_VLS_Imp_459</t>
        </is>
      </c>
      <c r="D224" t="inlineStr"/>
      <c r="E224" s="123" t="inlineStr">
        <is>
          <t>:3012-5_VL:3012-3_VL:3012-5_VLS:3012-3_VLS:</t>
        </is>
      </c>
      <c r="F224" s="123" t="inlineStr">
        <is>
          <t>:3012-5 VL:3012-5 VLS:</t>
        </is>
      </c>
      <c r="G224" s="123" t="inlineStr">
        <is>
          <t>X3</t>
        </is>
      </c>
      <c r="H224" t="inlineStr">
        <is>
          <t>ImpMatl_NiAl-Bronze_ASTM-B148_C95400</t>
        </is>
      </c>
      <c r="I224" s="6" t="inlineStr">
        <is>
          <t>Nickel Aluminum Bronze ASTM B148 UNS C95400</t>
        </is>
      </c>
      <c r="J224" s="6" t="inlineStr">
        <is>
          <t>B22</t>
        </is>
      </c>
      <c r="K224" s="6" t="inlineStr">
        <is>
          <t>Coating_Epoxy</t>
        </is>
      </c>
      <c r="L224" s="6" t="inlineStr">
        <is>
          <t>Stainless Steel, AISI-303</t>
        </is>
      </c>
      <c r="M224" s="6" t="inlineStr">
        <is>
          <t>Steel, Cold Drawn C1018</t>
        </is>
      </c>
      <c r="N224" t="inlineStr">
        <is>
          <t>RTF</t>
        </is>
      </c>
      <c r="O224" s="80" t="inlineStr"/>
      <c r="P224" t="inlineStr">
        <is>
          <t>A102234</t>
        </is>
      </c>
      <c r="Q224" t="n">
        <v>207</v>
      </c>
      <c r="R224" s="6" t="inlineStr">
        <is>
          <t>LT250</t>
        </is>
      </c>
      <c r="S224" s="13" t="n">
        <v>8</v>
      </c>
      <c r="T224" t="inlineStr"/>
      <c r="U224" s="80" t="inlineStr"/>
      <c r="V224" t="inlineStr"/>
      <c r="W224" t="inlineStr"/>
      <c r="X224" t="inlineStr"/>
      <c r="Y224" t="inlineStr"/>
    </row>
    <row r="225">
      <c r="A225" t="inlineStr"/>
      <c r="B225" s="13" t="inlineStr">
        <is>
          <t>Y</t>
        </is>
      </c>
      <c r="C225" t="inlineStr">
        <is>
          <t>Price_BOM_VL_VLS_Imp_460</t>
        </is>
      </c>
      <c r="D225" t="inlineStr">
        <is>
          <t>Price_BOM_VL_VLS_Imp_460</t>
        </is>
      </c>
      <c r="E225" s="123" t="inlineStr">
        <is>
          <t>:3012-5_VL:3012-3_VL:3012-5_VLS:3012-3_VLS:</t>
        </is>
      </c>
      <c r="F225" s="123" t="inlineStr">
        <is>
          <t>:3012-5 VL:3012-5 VLS:</t>
        </is>
      </c>
      <c r="G225" s="123" t="inlineStr">
        <is>
          <t>XA</t>
        </is>
      </c>
      <c r="H225" s="123" t="inlineStr">
        <is>
          <t>ImpMatl_Silicon_Bronze_ASTM-B584_C87600</t>
        </is>
      </c>
      <c r="I225" s="6" t="inlineStr">
        <is>
          <t>Silicon Bronze, ASTM-B584, C87600</t>
        </is>
      </c>
      <c r="J225" s="6" t="inlineStr">
        <is>
          <t>B21</t>
        </is>
      </c>
      <c r="K225" s="6" t="inlineStr">
        <is>
          <t>Coating_Standard</t>
        </is>
      </c>
      <c r="L225" s="6" t="inlineStr">
        <is>
          <t>Stainless Steel, AISI-303</t>
        </is>
      </c>
      <c r="M225" s="6" t="inlineStr">
        <is>
          <t>Steel, Cold Drawn C1018</t>
        </is>
      </c>
      <c r="N225" s="1" t="inlineStr">
        <is>
          <t>96769199</t>
        </is>
      </c>
      <c r="O225" s="6" t="inlineStr">
        <is>
          <t>IMP,L,25123,XA,B21</t>
        </is>
      </c>
      <c r="P225" s="6" t="inlineStr">
        <is>
          <t>A101840</t>
        </is>
      </c>
      <c r="Q225" s="6" t="n">
        <v>0</v>
      </c>
      <c r="R225" s="6" t="inlineStr">
        <is>
          <t>LT027</t>
        </is>
      </c>
      <c r="S225" s="13" t="n">
        <v>0</v>
      </c>
      <c r="T225" t="inlineStr"/>
      <c r="U225" s="80" t="inlineStr"/>
      <c r="V225" t="inlineStr"/>
      <c r="W225" t="inlineStr"/>
      <c r="X225" t="inlineStr"/>
      <c r="Y225" t="inlineStr"/>
    </row>
    <row r="226">
      <c r="A226" t="inlineStr"/>
      <c r="B226" s="13" t="inlineStr">
        <is>
          <t>N</t>
        </is>
      </c>
      <c r="C226" t="inlineStr">
        <is>
          <t>Price_BOM_VL_VLS_Imp_462</t>
        </is>
      </c>
      <c r="D226" t="inlineStr"/>
      <c r="E226" s="123" t="inlineStr">
        <is>
          <t>:3012-5_VL:3012-3_VL:3012-5_VLS:3012-3_VLS:</t>
        </is>
      </c>
      <c r="F226" s="123" t="inlineStr">
        <is>
          <t>:3012-5 VL:3012-5 VLS:</t>
        </is>
      </c>
      <c r="G226" s="123" t="inlineStr">
        <is>
          <t>XA</t>
        </is>
      </c>
      <c r="H226" t="inlineStr">
        <is>
          <t>ImpMatl_SS_AISI-304</t>
        </is>
      </c>
      <c r="I226" s="6" t="inlineStr">
        <is>
          <t>Stainless Steel, AISI-304</t>
        </is>
      </c>
      <c r="J226" s="6" t="inlineStr">
        <is>
          <t>H304</t>
        </is>
      </c>
      <c r="K226" s="6" t="inlineStr">
        <is>
          <t>Coating_Standard</t>
        </is>
      </c>
      <c r="L226" s="6" t="inlineStr">
        <is>
          <t>Stainless Steel, AISI-303</t>
        </is>
      </c>
      <c r="M226" s="6" t="inlineStr">
        <is>
          <t>Stainless Steel, AISI 316</t>
        </is>
      </c>
      <c r="N226" s="1" t="inlineStr">
        <is>
          <t>98876140</t>
        </is>
      </c>
      <c r="O226" s="80" t="inlineStr">
        <is>
          <t>IMP,L,25123,XA,H304</t>
        </is>
      </c>
      <c r="P226" t="inlineStr">
        <is>
          <t>A101845</t>
        </is>
      </c>
      <c r="Q226" t="n">
        <v>0</v>
      </c>
      <c r="R226" s="6" t="inlineStr">
        <is>
          <t>LT027</t>
        </is>
      </c>
      <c r="S226" s="13" t="n">
        <v>0</v>
      </c>
      <c r="T226" t="inlineStr"/>
      <c r="U226" s="80" t="inlineStr"/>
      <c r="V226" t="inlineStr"/>
      <c r="W226" t="inlineStr"/>
      <c r="X226" t="inlineStr"/>
      <c r="Y226" t="inlineStr"/>
    </row>
    <row r="227">
      <c r="A227" t="inlineStr"/>
      <c r="B227" s="13" t="inlineStr">
        <is>
          <t>N</t>
        </is>
      </c>
      <c r="C227" t="inlineStr">
        <is>
          <t>Price_BOM_VL_VLS_Imp_464</t>
        </is>
      </c>
      <c r="D227" t="inlineStr"/>
      <c r="E227" s="123" t="inlineStr">
        <is>
          <t>:3012-5_VL:3012-3_VL:3012-5_VLS:3012-3_VLS:</t>
        </is>
      </c>
      <c r="F227" s="123" t="inlineStr">
        <is>
          <t>:3012-5 VL:3012-5 VLS:</t>
        </is>
      </c>
      <c r="G227" s="123" t="inlineStr">
        <is>
          <t>XA</t>
        </is>
      </c>
      <c r="H227" s="123" t="inlineStr">
        <is>
          <t>ImpMatl_NiAl-Bronze_ASTM-B148_C95400</t>
        </is>
      </c>
      <c r="I227" s="6" t="inlineStr">
        <is>
          <t>Nickel Aluminum Bronze ASTM B148 UNS C95400</t>
        </is>
      </c>
      <c r="J227" s="6" t="inlineStr">
        <is>
          <t>B22</t>
        </is>
      </c>
      <c r="K227" s="6" t="inlineStr">
        <is>
          <t>Coating_Standard</t>
        </is>
      </c>
      <c r="L227" s="6" t="inlineStr">
        <is>
          <t>Stainless Steel, AISI-303</t>
        </is>
      </c>
      <c r="M227" s="6" t="inlineStr">
        <is>
          <t>Steel, Cold Drawn C1018</t>
        </is>
      </c>
      <c r="N227" s="1" t="inlineStr">
        <is>
          <t>97778038</t>
        </is>
      </c>
      <c r="O227" s="6" t="inlineStr"/>
      <c r="P227" s="6" t="inlineStr">
        <is>
          <t>A102235</t>
        </is>
      </c>
      <c r="Q227" s="6" t="n">
        <v>207</v>
      </c>
      <c r="R227" s="6" t="inlineStr">
        <is>
          <t>LT027</t>
        </is>
      </c>
      <c r="S227" s="13" t="n">
        <v>0</v>
      </c>
      <c r="T227" t="inlineStr"/>
      <c r="U227" s="80" t="inlineStr"/>
      <c r="V227" t="inlineStr"/>
      <c r="W227" t="inlineStr"/>
      <c r="X227" t="inlineStr"/>
      <c r="Y227" t="inlineStr"/>
    </row>
    <row r="228">
      <c r="A228" t="inlineStr"/>
      <c r="B228" s="13" t="inlineStr">
        <is>
          <t>N</t>
        </is>
      </c>
      <c r="C228" t="inlineStr">
        <is>
          <t>Price_BOM_VL_VLS_Imp_465</t>
        </is>
      </c>
      <c r="D228" t="inlineStr"/>
      <c r="E228" s="123" t="inlineStr">
        <is>
          <t>:3012-5_VL:3012-3_VL:3012-5_VLS:3012-3_VLS:</t>
        </is>
      </c>
      <c r="F228" s="123" t="inlineStr">
        <is>
          <t>:3012-5 VL:3012-5 VLS:</t>
        </is>
      </c>
      <c r="G228" s="123" t="inlineStr">
        <is>
          <t>XA</t>
        </is>
      </c>
      <c r="H228" t="inlineStr">
        <is>
          <t>ImpMatl_Silicon_Bronze_ASTM-B584_C87600</t>
        </is>
      </c>
      <c r="I228" s="6" t="inlineStr">
        <is>
          <t>Silicon Bronze, ASTM-B584, C87600</t>
        </is>
      </c>
      <c r="J228" s="6" t="inlineStr">
        <is>
          <t>B21</t>
        </is>
      </c>
      <c r="K228" s="6" t="inlineStr">
        <is>
          <t>Coating_Scotchkote134_interior</t>
        </is>
      </c>
      <c r="L228" s="6" t="inlineStr">
        <is>
          <t>Stainless Steel, AISI-303</t>
        </is>
      </c>
      <c r="M228" s="6" t="inlineStr">
        <is>
          <t>Steel, Cold Drawn C1018</t>
        </is>
      </c>
      <c r="N228" s="1" t="inlineStr">
        <is>
          <t>RTF</t>
        </is>
      </c>
      <c r="O228" s="80" t="inlineStr"/>
      <c r="P228" t="inlineStr">
        <is>
          <t>A101840</t>
        </is>
      </c>
      <c r="Q228" t="n">
        <v>0</v>
      </c>
      <c r="R228" s="6" t="inlineStr">
        <is>
          <t>LT040</t>
        </is>
      </c>
      <c r="S228" s="13" t="n">
        <v>14</v>
      </c>
      <c r="T228" t="inlineStr"/>
      <c r="U228" s="80" t="inlineStr"/>
      <c r="V228" t="inlineStr"/>
      <c r="W228" t="inlineStr"/>
      <c r="X228" t="inlineStr"/>
      <c r="Y228" t="inlineStr"/>
    </row>
    <row r="229">
      <c r="A229" t="inlineStr"/>
      <c r="B229" s="13" t="inlineStr">
        <is>
          <t>N</t>
        </is>
      </c>
      <c r="C229" t="inlineStr">
        <is>
          <t>Price_BOM_VL_VLS_Imp_466</t>
        </is>
      </c>
      <c r="D229" t="inlineStr"/>
      <c r="E229" s="123" t="inlineStr">
        <is>
          <t>:3012-5_VL:3012-3_VL:3012-5_VLS:3012-3_VLS:</t>
        </is>
      </c>
      <c r="F229" s="123" t="inlineStr">
        <is>
          <t>:3012-5 VL:3012-5 VLS:</t>
        </is>
      </c>
      <c r="G229" s="123" t="inlineStr">
        <is>
          <t>XA</t>
        </is>
      </c>
      <c r="H229" s="123" t="inlineStr">
        <is>
          <t>ImpMatl_NiAl-Bronze_ASTM-B148_C95400</t>
        </is>
      </c>
      <c r="I229" s="6" t="inlineStr">
        <is>
          <t>Nickel Aluminum Bronze ASTM B148 UNS C95400</t>
        </is>
      </c>
      <c r="J229" s="6" t="inlineStr">
        <is>
          <t>B22</t>
        </is>
      </c>
      <c r="K229" s="6" t="inlineStr">
        <is>
          <t>Coating_Scotchkote134_interior</t>
        </is>
      </c>
      <c r="L229" s="6" t="inlineStr">
        <is>
          <t>Stainless Steel, AISI-303</t>
        </is>
      </c>
      <c r="M229" s="6" t="inlineStr">
        <is>
          <t>Steel, Cold Drawn C1018</t>
        </is>
      </c>
      <c r="N229" s="1" t="inlineStr">
        <is>
          <t>RTF</t>
        </is>
      </c>
      <c r="O229" s="6" t="inlineStr"/>
      <c r="P229" s="6" t="inlineStr">
        <is>
          <t>A102235</t>
        </is>
      </c>
      <c r="Q229" s="6" t="n">
        <v>207</v>
      </c>
      <c r="R229" s="6" t="inlineStr">
        <is>
          <t>LT250</t>
        </is>
      </c>
      <c r="S229" s="13" t="n">
        <v>8</v>
      </c>
      <c r="T229" t="inlineStr"/>
      <c r="U229" s="80" t="inlineStr"/>
      <c r="V229" t="inlineStr"/>
      <c r="W229" t="inlineStr"/>
      <c r="X229" t="inlineStr"/>
      <c r="Y229" t="inlineStr"/>
    </row>
    <row r="230">
      <c r="A230" t="inlineStr"/>
      <c r="B230" s="13" t="inlineStr">
        <is>
          <t>N</t>
        </is>
      </c>
      <c r="C230" t="inlineStr">
        <is>
          <t>Price_BOM_VL_VLS_Imp_467</t>
        </is>
      </c>
      <c r="D230" t="inlineStr"/>
      <c r="E230" s="123" t="inlineStr">
        <is>
          <t>:3012-5_VL:3012-3_VL:3012-5_VLS:3012-3_VLS:</t>
        </is>
      </c>
      <c r="F230" s="123" t="inlineStr">
        <is>
          <t>:3012-5 VL:3012-5 VLS:</t>
        </is>
      </c>
      <c r="G230" s="123" t="inlineStr">
        <is>
          <t>XA</t>
        </is>
      </c>
      <c r="H230" t="inlineStr">
        <is>
          <t>ImpMatl_Silicon_Bronze_ASTM-B584_C87600</t>
        </is>
      </c>
      <c r="I230" s="6" t="inlineStr">
        <is>
          <t>Silicon Bronze, ASTM-B584, C87600</t>
        </is>
      </c>
      <c r="J230" s="6" t="inlineStr">
        <is>
          <t>B21</t>
        </is>
      </c>
      <c r="K230" s="6" t="inlineStr">
        <is>
          <t>Coating_Scotchkote134_interior_exterior</t>
        </is>
      </c>
      <c r="L230" s="6" t="inlineStr">
        <is>
          <t>Stainless Steel, AISI-303</t>
        </is>
      </c>
      <c r="M230" s="6" t="inlineStr">
        <is>
          <t>Steel, Cold Drawn C1018</t>
        </is>
      </c>
      <c r="N230" s="1" t="inlineStr">
        <is>
          <t>RTF</t>
        </is>
      </c>
      <c r="O230" s="80" t="inlineStr"/>
      <c r="P230" t="inlineStr">
        <is>
          <t>A101840</t>
        </is>
      </c>
      <c r="Q230" t="n">
        <v>0</v>
      </c>
      <c r="R230" s="6" t="inlineStr">
        <is>
          <t>LT040</t>
        </is>
      </c>
      <c r="S230" s="13" t="n">
        <v>14</v>
      </c>
      <c r="T230" t="inlineStr"/>
      <c r="U230" s="80" t="inlineStr"/>
      <c r="V230" t="inlineStr"/>
      <c r="W230" t="inlineStr"/>
      <c r="X230" t="inlineStr"/>
      <c r="Y230" t="inlineStr"/>
    </row>
    <row r="231">
      <c r="A231" t="inlineStr"/>
      <c r="B231" s="13" t="inlineStr">
        <is>
          <t>N</t>
        </is>
      </c>
      <c r="C231" t="inlineStr">
        <is>
          <t>Price_BOM_VL_VLS_Imp_468</t>
        </is>
      </c>
      <c r="D231" t="inlineStr"/>
      <c r="E231" s="123" t="inlineStr">
        <is>
          <t>:3012-5_VL:3012-3_VL:3012-5_VLS:3012-3_VLS:</t>
        </is>
      </c>
      <c r="F231" s="123" t="inlineStr">
        <is>
          <t>:3012-5 VL:3012-5 VLS:</t>
        </is>
      </c>
      <c r="G231" s="123" t="inlineStr">
        <is>
          <t>XA</t>
        </is>
      </c>
      <c r="H231" s="123" t="inlineStr">
        <is>
          <t>ImpMatl_NiAl-Bronze_ASTM-B148_C95400</t>
        </is>
      </c>
      <c r="I231" s="6" t="inlineStr">
        <is>
          <t>Nickel Aluminum Bronze ASTM B148 UNS C95400</t>
        </is>
      </c>
      <c r="J231" s="6" t="inlineStr">
        <is>
          <t>B22</t>
        </is>
      </c>
      <c r="K231" s="6" t="inlineStr">
        <is>
          <t>Coating_Scotchkote134_interior_exterior</t>
        </is>
      </c>
      <c r="L231" s="6" t="inlineStr">
        <is>
          <t>Stainless Steel, AISI-303</t>
        </is>
      </c>
      <c r="M231" s="6" t="inlineStr">
        <is>
          <t>Steel, Cold Drawn C1018</t>
        </is>
      </c>
      <c r="N231" s="1" t="inlineStr">
        <is>
          <t>RTF</t>
        </is>
      </c>
      <c r="O231" s="6" t="inlineStr"/>
      <c r="P231" s="6" t="inlineStr">
        <is>
          <t>A102235</t>
        </is>
      </c>
      <c r="Q231" s="6" t="n">
        <v>207</v>
      </c>
      <c r="R231" s="6" t="inlineStr">
        <is>
          <t>LT250</t>
        </is>
      </c>
      <c r="S231" s="13" t="n">
        <v>8</v>
      </c>
      <c r="T231" t="inlineStr"/>
      <c r="U231" s="80" t="inlineStr"/>
      <c r="V231" t="inlineStr"/>
      <c r="W231" t="inlineStr"/>
      <c r="X231" t="inlineStr"/>
      <c r="Y231" t="inlineStr"/>
    </row>
    <row r="232">
      <c r="A232" t="inlineStr"/>
      <c r="B232" s="13" t="inlineStr">
        <is>
          <t>N</t>
        </is>
      </c>
      <c r="C232" t="inlineStr">
        <is>
          <t>Price_BOM_VL_VLS_Imp_469</t>
        </is>
      </c>
      <c r="D232" t="inlineStr"/>
      <c r="E232" s="123" t="inlineStr">
        <is>
          <t>:3012-5_VL:3012-3_VL:3012-5_VLS:3012-3_VLS:</t>
        </is>
      </c>
      <c r="F232" s="123" t="inlineStr">
        <is>
          <t>:3012-5 VL:3012-5 VLS:</t>
        </is>
      </c>
      <c r="G232" s="123" t="inlineStr">
        <is>
          <t>XA</t>
        </is>
      </c>
      <c r="H232" t="inlineStr">
        <is>
          <t>ImpMatl_Silicon_Bronze_ASTM-B584_C87600</t>
        </is>
      </c>
      <c r="I232" s="6" t="inlineStr">
        <is>
          <t>Silicon Bronze, ASTM-B584, C87600</t>
        </is>
      </c>
      <c r="J232" s="6" t="inlineStr">
        <is>
          <t>B21</t>
        </is>
      </c>
      <c r="K232" s="6" t="inlineStr">
        <is>
          <t>Coating_Scotchkote134_interior_exterior_IncludeImpeller</t>
        </is>
      </c>
      <c r="L232" s="6" t="inlineStr">
        <is>
          <t>Stainless Steel, AISI-303</t>
        </is>
      </c>
      <c r="M232" s="6" t="inlineStr">
        <is>
          <t>Steel, Cold Drawn C1018</t>
        </is>
      </c>
      <c r="N232" s="1" t="inlineStr">
        <is>
          <t>RTF</t>
        </is>
      </c>
      <c r="O232" s="80" t="inlineStr"/>
      <c r="P232" t="inlineStr">
        <is>
          <t>A101840</t>
        </is>
      </c>
      <c r="Q232" t="n">
        <v>0</v>
      </c>
      <c r="R232" s="6" t="inlineStr">
        <is>
          <t>LT040</t>
        </is>
      </c>
      <c r="S232" s="13" t="n">
        <v>14</v>
      </c>
      <c r="T232" t="inlineStr"/>
      <c r="U232" s="80" t="inlineStr"/>
      <c r="V232" t="inlineStr"/>
      <c r="W232" t="inlineStr"/>
      <c r="X232" t="inlineStr"/>
      <c r="Y232" t="inlineStr"/>
    </row>
    <row r="233">
      <c r="A233" t="inlineStr"/>
      <c r="B233" s="13" t="inlineStr">
        <is>
          <t>N</t>
        </is>
      </c>
      <c r="C233" t="inlineStr">
        <is>
          <t>Price_BOM_VL_VLS_Imp_470</t>
        </is>
      </c>
      <c r="D233" t="inlineStr"/>
      <c r="E233" s="123" t="inlineStr">
        <is>
          <t>:3012-5_VL:3012-3_VL:3012-5_VLS:3012-3_VLS:</t>
        </is>
      </c>
      <c r="F233" s="123" t="inlineStr">
        <is>
          <t>:3012-5 VL:3012-5 VLS:</t>
        </is>
      </c>
      <c r="G233" s="123" t="inlineStr">
        <is>
          <t>XA</t>
        </is>
      </c>
      <c r="H233" s="123" t="inlineStr">
        <is>
          <t>ImpMatl_NiAl-Bronze_ASTM-B148_C95400</t>
        </is>
      </c>
      <c r="I233" s="6" t="inlineStr">
        <is>
          <t>Nickel Aluminum Bronze ASTM B148 UNS C95400</t>
        </is>
      </c>
      <c r="J233" s="6" t="inlineStr">
        <is>
          <t>B22</t>
        </is>
      </c>
      <c r="K233" s="6" t="inlineStr">
        <is>
          <t>Coating_Scotchkote134_interior_exterior_IncludeImpeller</t>
        </is>
      </c>
      <c r="L233" s="6" t="inlineStr">
        <is>
          <t>Stainless Steel, AISI-303</t>
        </is>
      </c>
      <c r="M233" s="6" t="inlineStr">
        <is>
          <t>Steel, Cold Drawn C1018</t>
        </is>
      </c>
      <c r="N233" s="1" t="inlineStr">
        <is>
          <t>RTF</t>
        </is>
      </c>
      <c r="O233" s="6" t="inlineStr"/>
      <c r="P233" s="6" t="inlineStr">
        <is>
          <t>A102235</t>
        </is>
      </c>
      <c r="Q233" s="6" t="n">
        <v>207</v>
      </c>
      <c r="R233" s="6" t="inlineStr">
        <is>
          <t>LT250</t>
        </is>
      </c>
      <c r="S233" s="13" t="n">
        <v>8</v>
      </c>
      <c r="T233" t="inlineStr"/>
      <c r="U233" s="80" t="inlineStr"/>
      <c r="V233" t="inlineStr"/>
      <c r="W233" t="inlineStr"/>
      <c r="X233" t="inlineStr"/>
      <c r="Y233" t="inlineStr"/>
    </row>
    <row r="234">
      <c r="A234" t="inlineStr"/>
      <c r="B234" s="13" t="inlineStr">
        <is>
          <t>N</t>
        </is>
      </c>
      <c r="C234" t="inlineStr">
        <is>
          <t>Price_BOM_VL_VLS_Imp_471</t>
        </is>
      </c>
      <c r="D234" t="inlineStr"/>
      <c r="E234" s="123" t="inlineStr">
        <is>
          <t>:3012-5_VL:3012-3_VL:3012-5_VLS:3012-3_VLS:</t>
        </is>
      </c>
      <c r="F234" s="123" t="inlineStr">
        <is>
          <t>:3012-5 VL:3012-5 VLS:</t>
        </is>
      </c>
      <c r="G234" s="123" t="inlineStr">
        <is>
          <t>XA</t>
        </is>
      </c>
      <c r="H234" t="inlineStr">
        <is>
          <t>ImpMatl_Silicon_Bronze_ASTM-B584_C87600</t>
        </is>
      </c>
      <c r="I234" s="6" t="inlineStr">
        <is>
          <t>Silicon Bronze, ASTM-B584, C87600</t>
        </is>
      </c>
      <c r="J234" s="6" t="inlineStr">
        <is>
          <t>B21</t>
        </is>
      </c>
      <c r="K234" s="6" t="inlineStr">
        <is>
          <t>Coating_Scotchkote134_interior_IncludeImpeller</t>
        </is>
      </c>
      <c r="L234" s="6" t="inlineStr">
        <is>
          <t>Stainless Steel, AISI-303</t>
        </is>
      </c>
      <c r="M234" s="6" t="inlineStr">
        <is>
          <t>Steel, Cold Drawn C1018</t>
        </is>
      </c>
      <c r="N234" s="1" t="inlineStr">
        <is>
          <t>RTF</t>
        </is>
      </c>
      <c r="O234" s="80" t="inlineStr"/>
      <c r="P234" t="inlineStr">
        <is>
          <t>A101840</t>
        </is>
      </c>
      <c r="Q234" t="n">
        <v>0</v>
      </c>
      <c r="R234" s="6" t="inlineStr">
        <is>
          <t>LT040</t>
        </is>
      </c>
      <c r="S234" s="13" t="n">
        <v>14</v>
      </c>
      <c r="T234" t="inlineStr"/>
      <c r="U234" s="80" t="inlineStr"/>
      <c r="V234" t="inlineStr"/>
      <c r="W234" t="inlineStr"/>
      <c r="X234" t="inlineStr"/>
      <c r="Y234" t="inlineStr"/>
    </row>
    <row r="235">
      <c r="A235" t="inlineStr"/>
      <c r="B235" s="13" t="inlineStr">
        <is>
          <t>N</t>
        </is>
      </c>
      <c r="C235" t="inlineStr">
        <is>
          <t>Price_BOM_VL_VLS_Imp_472</t>
        </is>
      </c>
      <c r="D235" t="inlineStr"/>
      <c r="E235" s="123" t="inlineStr">
        <is>
          <t>:3012-5_VL:3012-3_VL:3012-5_VLS:3012-3_VLS:</t>
        </is>
      </c>
      <c r="F235" s="123" t="inlineStr">
        <is>
          <t>:3012-5 VL:3012-5 VLS:</t>
        </is>
      </c>
      <c r="G235" s="123" t="inlineStr">
        <is>
          <t>XA</t>
        </is>
      </c>
      <c r="H235" s="123" t="inlineStr">
        <is>
          <t>ImpMatl_NiAl-Bronze_ASTM-B148_C95400</t>
        </is>
      </c>
      <c r="I235" s="6" t="inlineStr">
        <is>
          <t>Nickel Aluminum Bronze ASTM B148 UNS C95400</t>
        </is>
      </c>
      <c r="J235" s="6" t="inlineStr">
        <is>
          <t>B22</t>
        </is>
      </c>
      <c r="K235" s="6" t="inlineStr">
        <is>
          <t>Coating_Scotchkote134_interior_IncludeImpeller</t>
        </is>
      </c>
      <c r="L235" s="6" t="inlineStr">
        <is>
          <t>Stainless Steel, AISI-303</t>
        </is>
      </c>
      <c r="M235" s="6" t="inlineStr">
        <is>
          <t>Steel, Cold Drawn C1018</t>
        </is>
      </c>
      <c r="N235" s="1" t="inlineStr">
        <is>
          <t>RTF</t>
        </is>
      </c>
      <c r="O235" s="6" t="inlineStr"/>
      <c r="P235" s="6" t="inlineStr">
        <is>
          <t>A102235</t>
        </is>
      </c>
      <c r="Q235" s="6" t="n">
        <v>207</v>
      </c>
      <c r="R235" s="6" t="inlineStr">
        <is>
          <t>LT250</t>
        </is>
      </c>
      <c r="S235" s="13" t="n">
        <v>8</v>
      </c>
      <c r="T235" t="inlineStr"/>
      <c r="U235" s="80" t="inlineStr"/>
      <c r="V235" t="inlineStr"/>
      <c r="W235" t="inlineStr"/>
      <c r="X235" t="inlineStr"/>
      <c r="Y235" t="inlineStr"/>
    </row>
    <row r="236">
      <c r="A236" t="inlineStr"/>
      <c r="B236" s="13" t="inlineStr">
        <is>
          <t>N</t>
        </is>
      </c>
      <c r="C236" t="inlineStr">
        <is>
          <t>Price_BOM_VL_VLS_Imp_473</t>
        </is>
      </c>
      <c r="D236" t="inlineStr"/>
      <c r="E236" s="123" t="inlineStr">
        <is>
          <t>:3012-5_VL:3012-3_VL:3012-5_VLS:3012-3_VLS:</t>
        </is>
      </c>
      <c r="F236" s="123" t="inlineStr">
        <is>
          <t>:3012-5 VL:3012-5 VLS:</t>
        </is>
      </c>
      <c r="G236" s="123" t="inlineStr">
        <is>
          <t>XA</t>
        </is>
      </c>
      <c r="H236" t="inlineStr">
        <is>
          <t>ImpMatl_Silicon_Bronze_ASTM-B584_C87600</t>
        </is>
      </c>
      <c r="I236" s="6" t="inlineStr">
        <is>
          <t>Silicon Bronze, ASTM-B584, C87600</t>
        </is>
      </c>
      <c r="J236" s="6" t="inlineStr">
        <is>
          <t>B21</t>
        </is>
      </c>
      <c r="K236" s="6" t="inlineStr">
        <is>
          <t>Coating_Special</t>
        </is>
      </c>
      <c r="L236" s="6" t="inlineStr">
        <is>
          <t>Stainless Steel, AISI-303</t>
        </is>
      </c>
      <c r="M236" s="6" t="inlineStr">
        <is>
          <t>Steel, Cold Drawn C1018</t>
        </is>
      </c>
      <c r="N236" s="1" t="inlineStr">
        <is>
          <t>RTF</t>
        </is>
      </c>
      <c r="O236" s="80" t="inlineStr"/>
      <c r="P236" t="inlineStr">
        <is>
          <t>A101840</t>
        </is>
      </c>
      <c r="Q236" t="n">
        <v>0</v>
      </c>
      <c r="R236" s="6" t="inlineStr">
        <is>
          <t>LT040</t>
        </is>
      </c>
      <c r="S236" s="13" t="n">
        <v>14</v>
      </c>
      <c r="T236" t="inlineStr"/>
      <c r="U236" s="80" t="inlineStr"/>
      <c r="V236" t="inlineStr"/>
      <c r="W236" t="inlineStr"/>
      <c r="X236" t="inlineStr"/>
      <c r="Y236" t="inlineStr"/>
    </row>
    <row r="237">
      <c r="A237" t="inlineStr"/>
      <c r="B237" s="13" t="inlineStr">
        <is>
          <t>N</t>
        </is>
      </c>
      <c r="C237" t="inlineStr">
        <is>
          <t>Price_BOM_VL_VLS_Imp_474</t>
        </is>
      </c>
      <c r="D237" t="inlineStr"/>
      <c r="E237" s="123" t="inlineStr">
        <is>
          <t>:3012-5_VL:3012-3_VL:3012-5_VLS:3012-3_VLS:</t>
        </is>
      </c>
      <c r="F237" s="123" t="inlineStr">
        <is>
          <t>:3012-5 VL:3012-5 VLS:</t>
        </is>
      </c>
      <c r="G237" s="123" t="inlineStr">
        <is>
          <t>XA</t>
        </is>
      </c>
      <c r="H237" s="123" t="inlineStr">
        <is>
          <t>ImpMatl_NiAl-Bronze_ASTM-B148_C95400</t>
        </is>
      </c>
      <c r="I237" s="6" t="inlineStr">
        <is>
          <t>Nickel Aluminum Bronze ASTM B148 UNS C95400</t>
        </is>
      </c>
      <c r="J237" s="6" t="inlineStr">
        <is>
          <t>B22</t>
        </is>
      </c>
      <c r="K237" s="6" t="inlineStr">
        <is>
          <t>Coating_Special</t>
        </is>
      </c>
      <c r="L237" s="6" t="inlineStr">
        <is>
          <t>Stainless Steel, AISI-303</t>
        </is>
      </c>
      <c r="M237" s="6" t="inlineStr">
        <is>
          <t>Steel, Cold Drawn C1018</t>
        </is>
      </c>
      <c r="N237" s="1" t="inlineStr">
        <is>
          <t>RTF</t>
        </is>
      </c>
      <c r="O237" s="6" t="inlineStr"/>
      <c r="P237" s="6" t="inlineStr">
        <is>
          <t>A102235</t>
        </is>
      </c>
      <c r="Q237" s="6" t="n">
        <v>207</v>
      </c>
      <c r="R237" s="6" t="inlineStr">
        <is>
          <t>LT250</t>
        </is>
      </c>
      <c r="S237" s="13" t="n">
        <v>8</v>
      </c>
      <c r="T237" t="inlineStr"/>
      <c r="U237" s="80" t="inlineStr"/>
      <c r="V237" t="inlineStr"/>
      <c r="W237" t="inlineStr"/>
      <c r="X237" t="inlineStr"/>
      <c r="Y237" t="inlineStr"/>
    </row>
    <row r="238">
      <c r="A238" t="inlineStr"/>
      <c r="B238" s="13" t="inlineStr">
        <is>
          <t>N</t>
        </is>
      </c>
      <c r="C238" t="inlineStr">
        <is>
          <t>Price_BOM_VL_VLS_Imp_475</t>
        </is>
      </c>
      <c r="D238" t="inlineStr"/>
      <c r="E238" s="123" t="inlineStr">
        <is>
          <t>:3012-5_VL:3012-3_VL:3012-5_VLS:3012-3_VLS:</t>
        </is>
      </c>
      <c r="F238" s="123" t="inlineStr">
        <is>
          <t>:3012-5 VL:3012-5 VLS:</t>
        </is>
      </c>
      <c r="G238" s="123" t="inlineStr">
        <is>
          <t>XA</t>
        </is>
      </c>
      <c r="H238" s="123" t="inlineStr">
        <is>
          <t>ImpMatl_Silicon_Bronze_ASTM-B584_C87600</t>
        </is>
      </c>
      <c r="I238" s="6" t="inlineStr">
        <is>
          <t>Silicon Bronze, ASTM-B584, C87600</t>
        </is>
      </c>
      <c r="J238" s="6" t="inlineStr">
        <is>
          <t>B21</t>
        </is>
      </c>
      <c r="K238" s="6" t="inlineStr">
        <is>
          <t>Coating_Epoxy</t>
        </is>
      </c>
      <c r="L238" s="6" t="inlineStr">
        <is>
          <t>Stainless Steel, AISI-303</t>
        </is>
      </c>
      <c r="M238" s="6" t="inlineStr">
        <is>
          <t>Steel, Cold Drawn C1018</t>
        </is>
      </c>
      <c r="N238" s="96" t="inlineStr">
        <is>
          <t>RTF</t>
        </is>
      </c>
      <c r="O238" s="94" t="inlineStr"/>
      <c r="P238" t="inlineStr">
        <is>
          <t>A101840</t>
        </is>
      </c>
      <c r="Q238" t="n">
        <v>0</v>
      </c>
      <c r="R238" s="6" t="inlineStr">
        <is>
          <t>LT040</t>
        </is>
      </c>
      <c r="S238" s="13" t="n">
        <v>14</v>
      </c>
      <c r="T238" t="inlineStr"/>
      <c r="U238" s="80" t="inlineStr"/>
      <c r="V238" t="inlineStr"/>
      <c r="W238" t="inlineStr"/>
      <c r="X238" t="inlineStr"/>
      <c r="Y238" t="inlineStr"/>
    </row>
    <row r="239">
      <c r="A239" t="inlineStr"/>
      <c r="B239" s="13" t="inlineStr">
        <is>
          <t>N</t>
        </is>
      </c>
      <c r="C239" t="inlineStr">
        <is>
          <t>Price_BOM_VL_VLS_Imp_476</t>
        </is>
      </c>
      <c r="D239" t="inlineStr"/>
      <c r="E239" s="123" t="inlineStr">
        <is>
          <t>:3012-5_VL:3012-3_VL:3012-5_VLS:3012-3_VLS:</t>
        </is>
      </c>
      <c r="F239" s="123" t="inlineStr">
        <is>
          <t>:3012-5 VL:3012-5 VLS:</t>
        </is>
      </c>
      <c r="G239" s="123" t="inlineStr">
        <is>
          <t>XA</t>
        </is>
      </c>
      <c r="H239" t="inlineStr">
        <is>
          <t>ImpMatl_NiAl-Bronze_ASTM-B148_C95400</t>
        </is>
      </c>
      <c r="I239" s="6" t="inlineStr">
        <is>
          <t>Nickel Aluminum Bronze ASTM B148 UNS C95400</t>
        </is>
      </c>
      <c r="J239" s="6" t="inlineStr">
        <is>
          <t>B22</t>
        </is>
      </c>
      <c r="K239" s="6" t="inlineStr">
        <is>
          <t>Coating_Epoxy</t>
        </is>
      </c>
      <c r="L239" s="6" t="inlineStr">
        <is>
          <t>Stainless Steel, AISI-303</t>
        </is>
      </c>
      <c r="M239" s="6" t="inlineStr">
        <is>
          <t>Steel, Cold Drawn C1018</t>
        </is>
      </c>
      <c r="N239" t="inlineStr">
        <is>
          <t>RTF</t>
        </is>
      </c>
      <c r="O239" s="1" t="inlineStr"/>
      <c r="P239" t="inlineStr">
        <is>
          <t>A102235</t>
        </is>
      </c>
      <c r="Q239" t="n">
        <v>207</v>
      </c>
      <c r="R239" s="6" t="inlineStr">
        <is>
          <t>LT250</t>
        </is>
      </c>
      <c r="S239" s="13" t="n">
        <v>8</v>
      </c>
      <c r="T239" t="inlineStr"/>
      <c r="U239" s="80" t="inlineStr"/>
      <c r="V239" t="inlineStr"/>
      <c r="W239" t="inlineStr"/>
      <c r="X239" t="inlineStr"/>
      <c r="Y239" t="inlineStr"/>
    </row>
    <row r="240">
      <c r="A240" t="inlineStr"/>
      <c r="B240" s="13" t="inlineStr">
        <is>
          <t>N</t>
        </is>
      </c>
      <c r="C240" t="inlineStr">
        <is>
          <t>Price_BOM_VL_VLS_Imp_479</t>
        </is>
      </c>
      <c r="D240" t="inlineStr"/>
      <c r="E240" s="123" t="inlineStr">
        <is>
          <t>:3070-7_VL:3070-7_VLS:</t>
        </is>
      </c>
      <c r="F240" s="123" t="inlineStr">
        <is>
          <t>:3070-7 VL:3070-7 VLS:</t>
        </is>
      </c>
      <c r="G240" s="123" t="inlineStr">
        <is>
          <t>X3</t>
        </is>
      </c>
      <c r="H240" s="123" t="inlineStr">
        <is>
          <t>ImpMatl_SS_AISI-304</t>
        </is>
      </c>
      <c r="I240" s="6" t="inlineStr">
        <is>
          <t>Stainless Steel, AISI-304</t>
        </is>
      </c>
      <c r="J240" s="6" t="inlineStr">
        <is>
          <t>H304</t>
        </is>
      </c>
      <c r="K240" s="6" t="inlineStr">
        <is>
          <t>Coating_Standard</t>
        </is>
      </c>
      <c r="L240" s="6" t="inlineStr">
        <is>
          <t>Stainless Steel, AISI-303</t>
        </is>
      </c>
      <c r="M240" s="6" t="inlineStr">
        <is>
          <t>Stainless Steel, AISI 316</t>
        </is>
      </c>
      <c r="N240" s="1" t="inlineStr">
        <is>
          <t>98876136</t>
        </is>
      </c>
      <c r="O240" s="6" t="inlineStr">
        <is>
          <t>IMP,L,25707,X3,H304</t>
        </is>
      </c>
      <c r="P240" s="6" t="inlineStr">
        <is>
          <t>A101810</t>
        </is>
      </c>
      <c r="Q240" s="6" t="n">
        <v>0</v>
      </c>
      <c r="R240" s="6" t="inlineStr">
        <is>
          <t>LT027</t>
        </is>
      </c>
      <c r="S240" s="13" t="n">
        <v>0</v>
      </c>
      <c r="T240" t="inlineStr"/>
      <c r="U240" s="80" t="inlineStr"/>
      <c r="V240" t="inlineStr"/>
      <c r="W240" t="inlineStr"/>
      <c r="X240" t="inlineStr"/>
      <c r="Y240" t="inlineStr"/>
    </row>
    <row r="241">
      <c r="A241" t="inlineStr"/>
      <c r="B241" s="13" t="inlineStr">
        <is>
          <t>Y</t>
        </is>
      </c>
      <c r="C241" t="inlineStr">
        <is>
          <t>Price_BOM_VL_VLS_Imp_494</t>
        </is>
      </c>
      <c r="D241" t="inlineStr">
        <is>
          <t>Price_BOM_VL_VLS_Imp_494</t>
        </is>
      </c>
      <c r="E241" s="123" t="inlineStr">
        <is>
          <t>:3070-7_VL:3070-7_VLS:</t>
        </is>
      </c>
      <c r="F241" s="123" t="inlineStr">
        <is>
          <t>:3070-7 VL:3070-7 VLS:</t>
        </is>
      </c>
      <c r="G241" s="123" t="inlineStr">
        <is>
          <t>X4</t>
        </is>
      </c>
      <c r="H241" t="inlineStr">
        <is>
          <t>ImpMatl_Silicon_Bronze_ASTM-B584_C87600</t>
        </is>
      </c>
      <c r="I241" s="6" t="inlineStr">
        <is>
          <t>Silicon Bronze, ASTM-B584, C87600</t>
        </is>
      </c>
      <c r="J241" s="6" t="inlineStr">
        <is>
          <t>B21</t>
        </is>
      </c>
      <c r="K241" s="6" t="inlineStr">
        <is>
          <t>Coating_Standard</t>
        </is>
      </c>
      <c r="L241" s="6" t="inlineStr">
        <is>
          <t>Stainless Steel, AISI-303</t>
        </is>
      </c>
      <c r="M241" s="6" t="inlineStr">
        <is>
          <t>Steel, Cold Drawn C1018</t>
        </is>
      </c>
      <c r="N241" s="1" t="inlineStr">
        <is>
          <t>96769187</t>
        </is>
      </c>
      <c r="O241" s="1" t="inlineStr">
        <is>
          <t>IMP,L,25707,X4,B21</t>
        </is>
      </c>
      <c r="P241" t="inlineStr">
        <is>
          <t>A101812</t>
        </is>
      </c>
      <c r="Q241" t="n">
        <v>0</v>
      </c>
      <c r="R241" s="6" t="inlineStr">
        <is>
          <t>LT027</t>
        </is>
      </c>
      <c r="S241" s="13" t="n">
        <v>0</v>
      </c>
      <c r="T241" t="inlineStr"/>
      <c r="U241" s="80" t="inlineStr"/>
      <c r="V241" t="inlineStr"/>
      <c r="W241" t="inlineStr"/>
      <c r="X241" t="inlineStr"/>
      <c r="Y241" t="inlineStr"/>
    </row>
    <row r="242">
      <c r="A242" t="inlineStr"/>
      <c r="B242" s="13" t="inlineStr">
        <is>
          <t>N</t>
        </is>
      </c>
      <c r="C242" t="inlineStr">
        <is>
          <t>Price_BOM_VL_VLS_Imp_496</t>
        </is>
      </c>
      <c r="D242" t="inlineStr"/>
      <c r="E242" s="123" t="inlineStr">
        <is>
          <t>:3070-7_VL:3070-7_VLS:</t>
        </is>
      </c>
      <c r="F242" s="123" t="inlineStr">
        <is>
          <t>:3070-7 VL:3070-7 VLS:</t>
        </is>
      </c>
      <c r="G242" s="123" t="inlineStr">
        <is>
          <t>X4</t>
        </is>
      </c>
      <c r="H242" s="123" t="inlineStr">
        <is>
          <t>ImpMatl_SS_AISI-304</t>
        </is>
      </c>
      <c r="I242" s="6" t="inlineStr">
        <is>
          <t>Stainless Steel, AISI-304</t>
        </is>
      </c>
      <c r="J242" s="6" t="inlineStr">
        <is>
          <t>H304</t>
        </is>
      </c>
      <c r="K242" s="6" t="inlineStr">
        <is>
          <t>Coating_Standard</t>
        </is>
      </c>
      <c r="L242" s="6" t="inlineStr">
        <is>
          <t>Stainless Steel, AISI-303</t>
        </is>
      </c>
      <c r="M242" s="6" t="inlineStr">
        <is>
          <t>Stainless Steel, AISI 316</t>
        </is>
      </c>
      <c r="N242" s="1" t="inlineStr">
        <is>
          <t>98876137</t>
        </is>
      </c>
      <c r="O242" s="6" t="inlineStr">
        <is>
          <t>IMP,L,25707,X4,H304</t>
        </is>
      </c>
      <c r="P242" s="6" t="inlineStr">
        <is>
          <t>A101817</t>
        </is>
      </c>
      <c r="Q242" s="6" t="n">
        <v>0</v>
      </c>
      <c r="R242" s="6" t="inlineStr">
        <is>
          <t>LT027</t>
        </is>
      </c>
      <c r="S242" s="13" t="n">
        <v>0</v>
      </c>
      <c r="T242" t="inlineStr"/>
      <c r="U242" s="80" t="inlineStr"/>
      <c r="V242" t="inlineStr"/>
      <c r="W242" t="inlineStr"/>
      <c r="X242" t="inlineStr"/>
      <c r="Y242" t="inlineStr"/>
    </row>
    <row r="243">
      <c r="A243" t="inlineStr"/>
      <c r="B243" s="13" t="inlineStr">
        <is>
          <t>N</t>
        </is>
      </c>
      <c r="C243" t="inlineStr">
        <is>
          <t>Price_BOM_VL_VLS_Imp_498</t>
        </is>
      </c>
      <c r="D243" t="inlineStr"/>
      <c r="E243" s="123" t="inlineStr">
        <is>
          <t>:3070-7_VL:3070-7_VLS:</t>
        </is>
      </c>
      <c r="F243" s="123" t="inlineStr">
        <is>
          <t>:3070-7 VL:3070-7 VLS:</t>
        </is>
      </c>
      <c r="G243" s="123" t="inlineStr">
        <is>
          <t>X4</t>
        </is>
      </c>
      <c r="H243" t="inlineStr">
        <is>
          <t>ImpMatl_NiAl-Bronze_ASTM-B148_C95400</t>
        </is>
      </c>
      <c r="I243" s="6" t="inlineStr">
        <is>
          <t>Nickel Aluminum Bronze ASTM B148 UNS C95400</t>
        </is>
      </c>
      <c r="J243" s="6" t="inlineStr">
        <is>
          <t>B22</t>
        </is>
      </c>
      <c r="K243" s="6" t="inlineStr">
        <is>
          <t>Coating_Standard</t>
        </is>
      </c>
      <c r="L243" s="6" t="inlineStr">
        <is>
          <t>Stainless Steel, AISI-303</t>
        </is>
      </c>
      <c r="M243" s="6" t="inlineStr">
        <is>
          <t>Steel, Cold Drawn C1018</t>
        </is>
      </c>
      <c r="N243" s="1" t="inlineStr">
        <is>
          <t>97778034</t>
        </is>
      </c>
      <c r="O243" s="1" t="inlineStr"/>
      <c r="P243" t="inlineStr">
        <is>
          <t>A102231</t>
        </is>
      </c>
      <c r="Q243" t="n">
        <v>92</v>
      </c>
      <c r="R243" s="6" t="inlineStr">
        <is>
          <t>LT027</t>
        </is>
      </c>
      <c r="S243" s="13" t="n">
        <v>0</v>
      </c>
      <c r="T243" t="inlineStr"/>
      <c r="U243" s="80" t="inlineStr"/>
      <c r="V243" t="inlineStr"/>
      <c r="W243" t="inlineStr"/>
      <c r="X243" t="inlineStr"/>
      <c r="Y243" t="inlineStr"/>
    </row>
    <row r="244">
      <c r="A244" t="inlineStr"/>
      <c r="B244" s="13" t="inlineStr">
        <is>
          <t>N</t>
        </is>
      </c>
      <c r="C244" t="inlineStr">
        <is>
          <t>Price_BOM_VL_VLS_Imp_499</t>
        </is>
      </c>
      <c r="D244" t="inlineStr"/>
      <c r="E244" s="123" t="inlineStr">
        <is>
          <t>:3070-7_VL:3070-7_VLS:</t>
        </is>
      </c>
      <c r="F244" s="123" t="inlineStr">
        <is>
          <t>:3070-7 VL:3070-7 VLS:</t>
        </is>
      </c>
      <c r="G244" s="123" t="inlineStr">
        <is>
          <t>X4</t>
        </is>
      </c>
      <c r="H244" s="123" t="inlineStr">
        <is>
          <t>ImpMatl_Silicon_Bronze_ASTM-B584_C87600</t>
        </is>
      </c>
      <c r="I244" s="6" t="inlineStr">
        <is>
          <t>Silicon Bronze, ASTM-B584, C87600</t>
        </is>
      </c>
      <c r="J244" s="6" t="inlineStr">
        <is>
          <t>B21</t>
        </is>
      </c>
      <c r="K244" s="6" t="inlineStr">
        <is>
          <t>Coating_Scotchkote134_interior</t>
        </is>
      </c>
      <c r="L244" s="6" t="inlineStr">
        <is>
          <t>Stainless Steel, AISI-303</t>
        </is>
      </c>
      <c r="M244" s="6" t="inlineStr">
        <is>
          <t>Steel, Cold Drawn C1018</t>
        </is>
      </c>
      <c r="N244" s="1" t="inlineStr">
        <is>
          <t>RTF</t>
        </is>
      </c>
      <c r="O244" s="6" t="inlineStr"/>
      <c r="P244" s="6" t="inlineStr">
        <is>
          <t>A101812</t>
        </is>
      </c>
      <c r="Q244" s="6" t="n">
        <v>0</v>
      </c>
      <c r="R244" s="6" t="inlineStr">
        <is>
          <t>LT040</t>
        </is>
      </c>
      <c r="S244" s="13" t="n">
        <v>14</v>
      </c>
      <c r="T244" t="inlineStr"/>
      <c r="U244" s="80" t="inlineStr"/>
      <c r="V244" t="inlineStr"/>
      <c r="W244" t="inlineStr"/>
      <c r="X244" t="inlineStr"/>
      <c r="Y244" t="inlineStr"/>
    </row>
    <row r="245">
      <c r="A245" t="inlineStr"/>
      <c r="B245" s="13" t="inlineStr">
        <is>
          <t>N</t>
        </is>
      </c>
      <c r="C245" t="inlineStr">
        <is>
          <t>Price_BOM_VL_VLS_Imp_500</t>
        </is>
      </c>
      <c r="D245" t="inlineStr"/>
      <c r="E245" s="123" t="inlineStr">
        <is>
          <t>:3070-7_VL:3070-7_VLS:</t>
        </is>
      </c>
      <c r="F245" s="123" t="inlineStr">
        <is>
          <t>:3070-7 VL:3070-7 VLS:</t>
        </is>
      </c>
      <c r="G245" s="123" t="inlineStr">
        <is>
          <t>X4</t>
        </is>
      </c>
      <c r="H245" t="inlineStr">
        <is>
          <t>ImpMatl_NiAl-Bronze_ASTM-B148_C95400</t>
        </is>
      </c>
      <c r="I245" s="6" t="inlineStr">
        <is>
          <t>Nickel Aluminum Bronze ASTM B148 UNS C95400</t>
        </is>
      </c>
      <c r="J245" s="6" t="inlineStr">
        <is>
          <t>B22</t>
        </is>
      </c>
      <c r="K245" s="6" t="inlineStr">
        <is>
          <t>Coating_Scotchkote134_interior</t>
        </is>
      </c>
      <c r="L245" s="6" t="inlineStr">
        <is>
          <t>Stainless Steel, AISI-303</t>
        </is>
      </c>
      <c r="M245" s="6" t="inlineStr">
        <is>
          <t>Steel, Cold Drawn C1018</t>
        </is>
      </c>
      <c r="N245" s="1" t="inlineStr">
        <is>
          <t>RTF</t>
        </is>
      </c>
      <c r="O245" s="1" t="inlineStr"/>
      <c r="P245" t="inlineStr">
        <is>
          <t>A102231</t>
        </is>
      </c>
      <c r="Q245" t="n">
        <v>92</v>
      </c>
      <c r="R245" s="6" t="inlineStr">
        <is>
          <t>LT250</t>
        </is>
      </c>
      <c r="S245" s="13" t="n">
        <v>8</v>
      </c>
      <c r="T245" t="inlineStr"/>
      <c r="U245" s="80" t="inlineStr"/>
      <c r="V245" t="inlineStr"/>
      <c r="W245" t="inlineStr"/>
      <c r="X245" t="inlineStr"/>
      <c r="Y245" t="inlineStr"/>
    </row>
    <row r="246">
      <c r="A246" t="inlineStr"/>
      <c r="B246" s="13" t="inlineStr">
        <is>
          <t>N</t>
        </is>
      </c>
      <c r="C246" t="inlineStr">
        <is>
          <t>Price_BOM_VL_VLS_Imp_501</t>
        </is>
      </c>
      <c r="D246" t="inlineStr"/>
      <c r="E246" s="123" t="inlineStr">
        <is>
          <t>:3070-7_VL:3070-7_VLS:</t>
        </is>
      </c>
      <c r="F246" s="123" t="inlineStr">
        <is>
          <t>:3070-7 VL:3070-7 VLS:</t>
        </is>
      </c>
      <c r="G246" s="123" t="inlineStr">
        <is>
          <t>X4</t>
        </is>
      </c>
      <c r="H246" s="123" t="inlineStr">
        <is>
          <t>ImpMatl_Silicon_Bronze_ASTM-B584_C87600</t>
        </is>
      </c>
      <c r="I246" s="6" t="inlineStr">
        <is>
          <t>Silicon Bronze, ASTM-B584, C87600</t>
        </is>
      </c>
      <c r="J246" s="6" t="inlineStr">
        <is>
          <t>B21</t>
        </is>
      </c>
      <c r="K246" s="6" t="inlineStr">
        <is>
          <t>Coating_Scotchkote134_interior_exterior</t>
        </is>
      </c>
      <c r="L246" s="6" t="inlineStr">
        <is>
          <t>Stainless Steel, AISI-303</t>
        </is>
      </c>
      <c r="M246" s="6" t="inlineStr">
        <is>
          <t>Steel, Cold Drawn C1018</t>
        </is>
      </c>
      <c r="N246" s="1" t="inlineStr">
        <is>
          <t>RTF</t>
        </is>
      </c>
      <c r="O246" s="6" t="inlineStr"/>
      <c r="P246" s="6" t="inlineStr">
        <is>
          <t>A101812</t>
        </is>
      </c>
      <c r="Q246" s="6" t="n">
        <v>0</v>
      </c>
      <c r="R246" s="6" t="inlineStr">
        <is>
          <t>LT040</t>
        </is>
      </c>
      <c r="S246" s="13" t="n">
        <v>14</v>
      </c>
      <c r="T246" t="inlineStr"/>
      <c r="U246" s="80" t="inlineStr"/>
      <c r="V246" t="inlineStr"/>
      <c r="W246" t="inlineStr"/>
      <c r="X246" t="inlineStr"/>
      <c r="Y246" t="inlineStr"/>
    </row>
    <row r="247">
      <c r="A247" t="inlineStr"/>
      <c r="B247" s="13" t="inlineStr">
        <is>
          <t>N</t>
        </is>
      </c>
      <c r="C247" t="inlineStr">
        <is>
          <t>Price_BOM_VL_VLS_Imp_502</t>
        </is>
      </c>
      <c r="D247" t="inlineStr"/>
      <c r="E247" s="123" t="inlineStr">
        <is>
          <t>:3070-7_VL:3070-7_VLS:</t>
        </is>
      </c>
      <c r="F247" s="123" t="inlineStr">
        <is>
          <t>:3070-7 VL:3070-7 VLS:</t>
        </is>
      </c>
      <c r="G247" s="123" t="inlineStr">
        <is>
          <t>X4</t>
        </is>
      </c>
      <c r="H247" s="123" t="inlineStr">
        <is>
          <t>ImpMatl_NiAl-Bronze_ASTM-B148_C95400</t>
        </is>
      </c>
      <c r="I247" s="6" t="inlineStr">
        <is>
          <t>Nickel Aluminum Bronze ASTM B148 UNS C95400</t>
        </is>
      </c>
      <c r="J247" s="6" t="inlineStr">
        <is>
          <t>B22</t>
        </is>
      </c>
      <c r="K247" s="6" t="inlineStr">
        <is>
          <t>Coating_Scotchkote134_interior_exterior</t>
        </is>
      </c>
      <c r="L247" s="6" t="inlineStr">
        <is>
          <t>Stainless Steel, AISI-303</t>
        </is>
      </c>
      <c r="M247" s="6" t="inlineStr">
        <is>
          <t>Steel, Cold Drawn C1018</t>
        </is>
      </c>
      <c r="N247" s="1" t="inlineStr">
        <is>
          <t>RTF</t>
        </is>
      </c>
      <c r="O247" s="6" t="inlineStr"/>
      <c r="P247" s="6" t="inlineStr">
        <is>
          <t>A102231</t>
        </is>
      </c>
      <c r="Q247" s="6" t="n">
        <v>92</v>
      </c>
      <c r="R247" s="6" t="inlineStr">
        <is>
          <t>LT250</t>
        </is>
      </c>
      <c r="S247" s="13" t="n">
        <v>8</v>
      </c>
      <c r="T247" t="inlineStr"/>
      <c r="U247" s="80" t="inlineStr"/>
      <c r="V247" t="inlineStr"/>
      <c r="W247" t="inlineStr"/>
      <c r="X247" t="inlineStr"/>
      <c r="Y247" t="inlineStr"/>
    </row>
    <row r="248">
      <c r="A248" t="inlineStr"/>
      <c r="B248" s="13" t="inlineStr">
        <is>
          <t>N</t>
        </is>
      </c>
      <c r="C248" t="inlineStr">
        <is>
          <t>Price_BOM_VL_VLS_Imp_503</t>
        </is>
      </c>
      <c r="D248" t="inlineStr"/>
      <c r="E248" s="123" t="inlineStr">
        <is>
          <t>:3070-7_VL:3070-7_VLS:</t>
        </is>
      </c>
      <c r="F248" s="123" t="inlineStr">
        <is>
          <t>:3070-7 VL:3070-7 VLS:</t>
        </is>
      </c>
      <c r="G248" s="123" t="inlineStr">
        <is>
          <t>X4</t>
        </is>
      </c>
      <c r="H248" t="inlineStr">
        <is>
          <t>ImpMatl_Silicon_Bronze_ASTM-B584_C87600</t>
        </is>
      </c>
      <c r="I248" s="6" t="inlineStr">
        <is>
          <t>Silicon Bronze, ASTM-B584, C87600</t>
        </is>
      </c>
      <c r="J248" s="6" t="inlineStr">
        <is>
          <t>B21</t>
        </is>
      </c>
      <c r="K248" s="6" t="inlineStr">
        <is>
          <t>Coating_Scotchkote134_interior_exterior_IncludeImpeller</t>
        </is>
      </c>
      <c r="L248" s="6" t="inlineStr">
        <is>
          <t>Stainless Steel, AISI-303</t>
        </is>
      </c>
      <c r="M248" s="6" t="inlineStr">
        <is>
          <t>Steel, Cold Drawn C1018</t>
        </is>
      </c>
      <c r="N248" s="1" t="inlineStr">
        <is>
          <t>RTF</t>
        </is>
      </c>
      <c r="O248" s="1" t="inlineStr"/>
      <c r="P248" t="inlineStr">
        <is>
          <t>A101812</t>
        </is>
      </c>
      <c r="Q248" t="n">
        <v>0</v>
      </c>
      <c r="R248" s="6" t="inlineStr">
        <is>
          <t>LT040</t>
        </is>
      </c>
      <c r="S248" s="13" t="n">
        <v>14</v>
      </c>
      <c r="T248" t="inlineStr"/>
      <c r="U248" s="80" t="inlineStr"/>
      <c r="V248" t="inlineStr"/>
      <c r="W248" t="inlineStr"/>
      <c r="X248" t="inlineStr"/>
      <c r="Y248" t="inlineStr"/>
    </row>
    <row r="249">
      <c r="A249" t="inlineStr"/>
      <c r="B249" s="13" t="inlineStr">
        <is>
          <t>N</t>
        </is>
      </c>
      <c r="C249" t="inlineStr">
        <is>
          <t>Price_BOM_VL_VLS_Imp_504</t>
        </is>
      </c>
      <c r="D249" t="inlineStr"/>
      <c r="E249" s="123" t="inlineStr">
        <is>
          <t>:3070-7_VL:3070-7_VLS:</t>
        </is>
      </c>
      <c r="F249" s="123" t="inlineStr">
        <is>
          <t>:3070-7 VL:3070-7 VLS:</t>
        </is>
      </c>
      <c r="G249" s="123" t="inlineStr">
        <is>
          <t>X4</t>
        </is>
      </c>
      <c r="H249" s="123" t="inlineStr">
        <is>
          <t>ImpMatl_NiAl-Bronze_ASTM-B148_C95400</t>
        </is>
      </c>
      <c r="I249" s="6" t="inlineStr">
        <is>
          <t>Nickel Aluminum Bronze ASTM B148 UNS C95400</t>
        </is>
      </c>
      <c r="J249" s="6" t="inlineStr">
        <is>
          <t>B22</t>
        </is>
      </c>
      <c r="K249" s="6" t="inlineStr">
        <is>
          <t>Coating_Scotchkote134_interior_exterior_IncludeImpeller</t>
        </is>
      </c>
      <c r="L249" s="6" t="inlineStr">
        <is>
          <t>Stainless Steel, AISI-303</t>
        </is>
      </c>
      <c r="M249" s="6" t="inlineStr">
        <is>
          <t>Steel, Cold Drawn C1018</t>
        </is>
      </c>
      <c r="N249" s="1" t="inlineStr">
        <is>
          <t>RTF</t>
        </is>
      </c>
      <c r="O249" s="6" t="inlineStr"/>
      <c r="P249" s="6" t="inlineStr">
        <is>
          <t>A102231</t>
        </is>
      </c>
      <c r="Q249" s="6" t="n">
        <v>92</v>
      </c>
      <c r="R249" s="6" t="inlineStr">
        <is>
          <t>LT250</t>
        </is>
      </c>
      <c r="S249" s="13" t="n">
        <v>8</v>
      </c>
      <c r="T249" t="inlineStr"/>
      <c r="U249" s="80" t="inlineStr"/>
      <c r="V249" t="inlineStr"/>
      <c r="W249" t="inlineStr"/>
      <c r="X249" t="inlineStr"/>
      <c r="Y249" t="inlineStr"/>
    </row>
    <row r="250">
      <c r="A250" t="inlineStr"/>
      <c r="B250" s="13" t="inlineStr">
        <is>
          <t>N</t>
        </is>
      </c>
      <c r="C250" t="inlineStr">
        <is>
          <t>Price_BOM_VL_VLS_Imp_505</t>
        </is>
      </c>
      <c r="D250" t="inlineStr"/>
      <c r="E250" s="123" t="inlineStr">
        <is>
          <t>:3070-7_VL:3070-7_VLS:</t>
        </is>
      </c>
      <c r="F250" s="123" t="inlineStr">
        <is>
          <t>:3070-7 VL:3070-7 VLS:</t>
        </is>
      </c>
      <c r="G250" s="123" t="inlineStr">
        <is>
          <t>X4</t>
        </is>
      </c>
      <c r="H250" t="inlineStr">
        <is>
          <t>ImpMatl_Silicon_Bronze_ASTM-B584_C87600</t>
        </is>
      </c>
      <c r="I250" s="6" t="inlineStr">
        <is>
          <t>Silicon Bronze, ASTM-B584, C87600</t>
        </is>
      </c>
      <c r="J250" s="6" t="inlineStr">
        <is>
          <t>B21</t>
        </is>
      </c>
      <c r="K250" s="6" t="inlineStr">
        <is>
          <t>Coating_Scotchkote134_interior_IncludeImpeller</t>
        </is>
      </c>
      <c r="L250" s="6" t="inlineStr">
        <is>
          <t>Stainless Steel, AISI-303</t>
        </is>
      </c>
      <c r="M250" s="6" t="inlineStr">
        <is>
          <t>Steel, Cold Drawn C1018</t>
        </is>
      </c>
      <c r="N250" s="1" t="inlineStr">
        <is>
          <t>RTF</t>
        </is>
      </c>
      <c r="O250" s="1" t="inlineStr"/>
      <c r="P250" t="inlineStr">
        <is>
          <t>A101812</t>
        </is>
      </c>
      <c r="Q250" t="n">
        <v>0</v>
      </c>
      <c r="R250" s="6" t="inlineStr">
        <is>
          <t>LT040</t>
        </is>
      </c>
      <c r="S250" s="13" t="n">
        <v>14</v>
      </c>
      <c r="T250" t="inlineStr"/>
      <c r="U250" s="80" t="inlineStr"/>
      <c r="V250" t="inlineStr"/>
      <c r="W250" t="inlineStr"/>
      <c r="X250" t="inlineStr"/>
      <c r="Y250" t="inlineStr"/>
    </row>
    <row r="251">
      <c r="A251" t="inlineStr"/>
      <c r="B251" s="13" t="inlineStr">
        <is>
          <t>N</t>
        </is>
      </c>
      <c r="C251" t="inlineStr">
        <is>
          <t>Price_BOM_VL_VLS_Imp_506</t>
        </is>
      </c>
      <c r="D251" t="inlineStr"/>
      <c r="E251" s="123" t="inlineStr">
        <is>
          <t>:3070-7_VL:3070-7_VLS:</t>
        </is>
      </c>
      <c r="F251" s="123" t="inlineStr">
        <is>
          <t>:3070-7 VL:3070-7 VLS:</t>
        </is>
      </c>
      <c r="G251" s="123" t="inlineStr">
        <is>
          <t>X4</t>
        </is>
      </c>
      <c r="H251" s="123" t="inlineStr">
        <is>
          <t>ImpMatl_NiAl-Bronze_ASTM-B148_C95400</t>
        </is>
      </c>
      <c r="I251" s="6" t="inlineStr">
        <is>
          <t>Nickel Aluminum Bronze ASTM B148 UNS C95400</t>
        </is>
      </c>
      <c r="J251" s="6" t="inlineStr">
        <is>
          <t>B22</t>
        </is>
      </c>
      <c r="K251" s="6" t="inlineStr">
        <is>
          <t>Coating_Scotchkote134_interior_IncludeImpeller</t>
        </is>
      </c>
      <c r="L251" s="6" t="inlineStr">
        <is>
          <t>Stainless Steel, AISI-303</t>
        </is>
      </c>
      <c r="M251" s="6" t="inlineStr">
        <is>
          <t>Steel, Cold Drawn C1018</t>
        </is>
      </c>
      <c r="N251" s="1" t="inlineStr">
        <is>
          <t>RTF</t>
        </is>
      </c>
      <c r="O251" s="6" t="inlineStr"/>
      <c r="P251" s="6" t="inlineStr">
        <is>
          <t>A102231</t>
        </is>
      </c>
      <c r="Q251" s="6" t="n">
        <v>92</v>
      </c>
      <c r="R251" s="6" t="inlineStr">
        <is>
          <t>LT250</t>
        </is>
      </c>
      <c r="S251" s="13" t="n">
        <v>8</v>
      </c>
      <c r="T251" t="inlineStr"/>
      <c r="U251" s="80" t="inlineStr"/>
      <c r="V251" t="inlineStr"/>
      <c r="W251" t="inlineStr"/>
      <c r="X251" t="inlineStr"/>
      <c r="Y251" t="inlineStr"/>
    </row>
    <row r="252">
      <c r="A252" t="inlineStr"/>
      <c r="B252" s="13" t="inlineStr">
        <is>
          <t>N</t>
        </is>
      </c>
      <c r="C252" t="inlineStr">
        <is>
          <t>Price_BOM_VL_VLS_Imp_507</t>
        </is>
      </c>
      <c r="D252" t="inlineStr"/>
      <c r="E252" s="123" t="inlineStr">
        <is>
          <t>:3070-7_VL:3070-7_VLS:</t>
        </is>
      </c>
      <c r="F252" s="123" t="inlineStr">
        <is>
          <t>:3070-7 VL:3070-7 VLS:</t>
        </is>
      </c>
      <c r="G252" s="123" t="inlineStr">
        <is>
          <t>X4</t>
        </is>
      </c>
      <c r="H252" t="inlineStr">
        <is>
          <t>ImpMatl_Silicon_Bronze_ASTM-B584_C87600</t>
        </is>
      </c>
      <c r="I252" s="6" t="inlineStr">
        <is>
          <t>Silicon Bronze, ASTM-B584, C87600</t>
        </is>
      </c>
      <c r="J252" s="6" t="inlineStr">
        <is>
          <t>B21</t>
        </is>
      </c>
      <c r="K252" s="6" t="inlineStr">
        <is>
          <t>Coating_Special</t>
        </is>
      </c>
      <c r="L252" s="6" t="inlineStr">
        <is>
          <t>Stainless Steel, AISI-303</t>
        </is>
      </c>
      <c r="M252" s="6" t="inlineStr">
        <is>
          <t>Steel, Cold Drawn C1018</t>
        </is>
      </c>
      <c r="N252" s="1" t="inlineStr">
        <is>
          <t>RTF</t>
        </is>
      </c>
      <c r="O252" s="1" t="inlineStr"/>
      <c r="P252" t="inlineStr">
        <is>
          <t>A101812</t>
        </is>
      </c>
      <c r="Q252" t="n">
        <v>0</v>
      </c>
      <c r="R252" s="6" t="inlineStr">
        <is>
          <t>LT040</t>
        </is>
      </c>
      <c r="S252" s="13" t="n">
        <v>14</v>
      </c>
      <c r="T252" t="inlineStr"/>
      <c r="U252" s="80" t="inlineStr"/>
      <c r="V252" t="inlineStr"/>
      <c r="W252" t="inlineStr"/>
      <c r="X252" t="inlineStr"/>
      <c r="Y252" t="inlineStr"/>
    </row>
    <row r="253">
      <c r="A253" t="inlineStr"/>
      <c r="B253" s="13" t="inlineStr">
        <is>
          <t>N</t>
        </is>
      </c>
      <c r="C253" t="inlineStr">
        <is>
          <t>Price_BOM_VL_VLS_Imp_508</t>
        </is>
      </c>
      <c r="D253" t="inlineStr"/>
      <c r="E253" s="123" t="inlineStr">
        <is>
          <t>:3070-7_VL:3070-7_VLS:</t>
        </is>
      </c>
      <c r="F253" s="123" t="inlineStr">
        <is>
          <t>:3070-7 VL:3070-7 VLS:</t>
        </is>
      </c>
      <c r="G253" s="123" t="inlineStr">
        <is>
          <t>X4</t>
        </is>
      </c>
      <c r="H253" s="123" t="inlineStr">
        <is>
          <t>ImpMatl_NiAl-Bronze_ASTM-B148_C95400</t>
        </is>
      </c>
      <c r="I253" s="6" t="inlineStr">
        <is>
          <t>Nickel Aluminum Bronze ASTM B148 UNS C95400</t>
        </is>
      </c>
      <c r="J253" s="6" t="inlineStr">
        <is>
          <t>B22</t>
        </is>
      </c>
      <c r="K253" s="6" t="inlineStr">
        <is>
          <t>Coating_Special</t>
        </is>
      </c>
      <c r="L253" s="6" t="inlineStr">
        <is>
          <t>Stainless Steel, AISI-303</t>
        </is>
      </c>
      <c r="M253" s="6" t="inlineStr">
        <is>
          <t>Steel, Cold Drawn C1018</t>
        </is>
      </c>
      <c r="N253" s="6" t="inlineStr">
        <is>
          <t>RTF</t>
        </is>
      </c>
      <c r="O253" s="6" t="inlineStr"/>
      <c r="P253" s="6" t="inlineStr">
        <is>
          <t>A102231</t>
        </is>
      </c>
      <c r="Q253" s="6" t="n">
        <v>92</v>
      </c>
      <c r="R253" s="6" t="inlineStr">
        <is>
          <t>LT250</t>
        </is>
      </c>
      <c r="S253" s="13" t="n">
        <v>8</v>
      </c>
      <c r="T253" t="inlineStr"/>
      <c r="U253" s="80" t="inlineStr"/>
      <c r="V253" t="inlineStr"/>
      <c r="W253" t="inlineStr"/>
      <c r="X253" t="inlineStr"/>
      <c r="Y253" t="inlineStr"/>
    </row>
    <row r="254">
      <c r="A254" t="inlineStr"/>
      <c r="B254" s="13" t="inlineStr">
        <is>
          <t>N</t>
        </is>
      </c>
      <c r="C254" t="inlineStr">
        <is>
          <t>Price_BOM_VL_VLS_Imp_509</t>
        </is>
      </c>
      <c r="D254" t="inlineStr"/>
      <c r="E254" s="123" t="inlineStr">
        <is>
          <t>:3070-7_VL:3070-7_VLS:</t>
        </is>
      </c>
      <c r="F254" s="123" t="inlineStr">
        <is>
          <t>:3070-7 VL:3070-7 VLS:</t>
        </is>
      </c>
      <c r="G254" s="123" t="inlineStr">
        <is>
          <t>X4</t>
        </is>
      </c>
      <c r="H254" s="123" t="inlineStr">
        <is>
          <t>ImpMatl_Silicon_Bronze_ASTM-B584_C87600</t>
        </is>
      </c>
      <c r="I254" s="6" t="inlineStr">
        <is>
          <t>Silicon Bronze, ASTM-B584, C87600</t>
        </is>
      </c>
      <c r="J254" s="6" t="inlineStr">
        <is>
          <t>B21</t>
        </is>
      </c>
      <c r="K254" s="6" t="inlineStr">
        <is>
          <t>Coating_Epoxy</t>
        </is>
      </c>
      <c r="L254" s="6" t="inlineStr">
        <is>
          <t>Stainless Steel, AISI-303</t>
        </is>
      </c>
      <c r="M254" s="6" t="inlineStr">
        <is>
          <t>Steel, Cold Drawn C1018</t>
        </is>
      </c>
      <c r="N254" s="96" t="inlineStr">
        <is>
          <t>RTF</t>
        </is>
      </c>
      <c r="O254" s="94" t="inlineStr"/>
      <c r="P254" t="inlineStr">
        <is>
          <t>A101812</t>
        </is>
      </c>
      <c r="Q254" t="n">
        <v>0</v>
      </c>
      <c r="R254" s="6" t="inlineStr">
        <is>
          <t>LT040</t>
        </is>
      </c>
      <c r="S254" s="13" t="n">
        <v>14</v>
      </c>
      <c r="T254" t="inlineStr"/>
      <c r="U254" s="80" t="inlineStr"/>
      <c r="V254" t="inlineStr"/>
      <c r="W254" t="inlineStr"/>
      <c r="X254" t="inlineStr"/>
      <c r="Y254" t="inlineStr"/>
    </row>
    <row r="255">
      <c r="A255" t="inlineStr"/>
      <c r="B255" s="13" t="inlineStr">
        <is>
          <t>N</t>
        </is>
      </c>
      <c r="C255" t="inlineStr">
        <is>
          <t>Price_BOM_VL_VLS_Imp_510</t>
        </is>
      </c>
      <c r="D255" t="inlineStr"/>
      <c r="E255" s="123" t="inlineStr">
        <is>
          <t>:3070-7_VL:3070-7_VLS:</t>
        </is>
      </c>
      <c r="F255" s="123" t="inlineStr">
        <is>
          <t>:3070-7 VL:3070-7 VLS:</t>
        </is>
      </c>
      <c r="G255" s="123" t="inlineStr">
        <is>
          <t>X4</t>
        </is>
      </c>
      <c r="H255" t="inlineStr">
        <is>
          <t>ImpMatl_NiAl-Bronze_ASTM-B148_C95400</t>
        </is>
      </c>
      <c r="I255" s="6" t="inlineStr">
        <is>
          <t>Nickel Aluminum Bronze ASTM B148 UNS C95400</t>
        </is>
      </c>
      <c r="J255" s="6" t="inlineStr">
        <is>
          <t>B22</t>
        </is>
      </c>
      <c r="K255" s="6" t="inlineStr">
        <is>
          <t>Coating_Epoxy</t>
        </is>
      </c>
      <c r="L255" s="6" t="inlineStr">
        <is>
          <t>Stainless Steel, AISI-303</t>
        </is>
      </c>
      <c r="M255" s="6" t="inlineStr">
        <is>
          <t>Steel, Cold Drawn C1018</t>
        </is>
      </c>
      <c r="N255" t="inlineStr">
        <is>
          <t>RTF</t>
        </is>
      </c>
      <c r="O255" s="80" t="inlineStr"/>
      <c r="P255" t="inlineStr">
        <is>
          <t>A102231</t>
        </is>
      </c>
      <c r="Q255" t="n">
        <v>92</v>
      </c>
      <c r="R255" s="6" t="inlineStr">
        <is>
          <t>LT250</t>
        </is>
      </c>
      <c r="S255" s="13" t="n">
        <v>8</v>
      </c>
      <c r="T255" t="inlineStr"/>
      <c r="U255" s="80" t="inlineStr"/>
      <c r="V255" t="inlineStr"/>
      <c r="W255" t="inlineStr"/>
      <c r="X255" t="inlineStr"/>
      <c r="Y255" t="inlineStr"/>
    </row>
    <row r="256">
      <c r="A256" t="inlineStr"/>
      <c r="B256" s="13" t="inlineStr">
        <is>
          <t>N</t>
        </is>
      </c>
      <c r="C256" t="inlineStr">
        <is>
          <t>Price_BOM_VL_VLS_Imp_513</t>
        </is>
      </c>
      <c r="D256" t="inlineStr"/>
      <c r="E256" s="123" t="inlineStr">
        <is>
          <t>:3095-7_VL:3095-7_VLS:</t>
        </is>
      </c>
      <c r="F256" s="123" t="inlineStr">
        <is>
          <t>:3095-7 VL:3095-7 VLS:</t>
        </is>
      </c>
      <c r="G256" s="123" t="inlineStr">
        <is>
          <t>X3</t>
        </is>
      </c>
      <c r="H256" s="123" t="inlineStr">
        <is>
          <t>ImpMatl_SS_AISI-304</t>
        </is>
      </c>
      <c r="I256" s="6" t="inlineStr">
        <is>
          <t>Stainless Steel, AISI-304</t>
        </is>
      </c>
      <c r="J256" s="6" t="inlineStr">
        <is>
          <t>H304</t>
        </is>
      </c>
      <c r="K256" s="6" t="inlineStr">
        <is>
          <t>Coating_Standard</t>
        </is>
      </c>
      <c r="L256" s="6" t="inlineStr">
        <is>
          <t>Stainless Steel, AISI-303</t>
        </is>
      </c>
      <c r="M256" s="6" t="inlineStr">
        <is>
          <t>Stainless Steel, AISI 316</t>
        </is>
      </c>
      <c r="N256" s="1" t="inlineStr">
        <is>
          <t>98876138</t>
        </is>
      </c>
      <c r="O256" s="6" t="inlineStr">
        <is>
          <t>IMP,L,25957,X3,H304</t>
        </is>
      </c>
      <c r="P256" s="6" t="inlineStr">
        <is>
          <t>A101824</t>
        </is>
      </c>
      <c r="Q256" s="6" t="n">
        <v>0</v>
      </c>
      <c r="R256" s="6" t="inlineStr">
        <is>
          <t>LT027</t>
        </is>
      </c>
      <c r="S256" s="13" t="n">
        <v>0</v>
      </c>
      <c r="T256" t="inlineStr"/>
      <c r="U256" s="80" t="inlineStr"/>
      <c r="V256" t="inlineStr"/>
      <c r="W256" t="inlineStr"/>
      <c r="X256" t="inlineStr"/>
      <c r="Y256" t="inlineStr"/>
    </row>
    <row r="257">
      <c r="A257" t="inlineStr"/>
      <c r="B257" s="13" t="inlineStr">
        <is>
          <t>N</t>
        </is>
      </c>
      <c r="C257" t="inlineStr">
        <is>
          <t>Price_BOM_VL_VLS_Imp_515</t>
        </is>
      </c>
      <c r="D257" t="inlineStr"/>
      <c r="E257" s="123" t="inlineStr">
        <is>
          <t>:3095-7_VL:3095-7_VLS:</t>
        </is>
      </c>
      <c r="F257" s="123" t="inlineStr">
        <is>
          <t>:3095-7 VL:3095-7 VLS:</t>
        </is>
      </c>
      <c r="G257" s="123" t="inlineStr">
        <is>
          <t>X3</t>
        </is>
      </c>
      <c r="H257" t="inlineStr">
        <is>
          <t>ImpMatl_NiAl-Bronze_ASTM-B148_C95400</t>
        </is>
      </c>
      <c r="I257" s="6" t="inlineStr">
        <is>
          <t>Nickel Aluminum Bronze ASTM B148 UNS C95400</t>
        </is>
      </c>
      <c r="J257" s="6" t="inlineStr">
        <is>
          <t>B22</t>
        </is>
      </c>
      <c r="K257" s="6" t="inlineStr">
        <is>
          <t>Coating_Standard</t>
        </is>
      </c>
      <c r="L257" s="6" t="inlineStr">
        <is>
          <t>Stainless Steel, AISI-303</t>
        </is>
      </c>
      <c r="M257" s="6" t="inlineStr">
        <is>
          <t>Steel, Cold Drawn C1018</t>
        </is>
      </c>
      <c r="N257" s="1" t="inlineStr">
        <is>
          <t>97778035</t>
        </is>
      </c>
      <c r="O257" s="80" t="inlineStr"/>
      <c r="P257" t="inlineStr">
        <is>
          <t>A102232</t>
        </is>
      </c>
      <c r="Q257" t="n">
        <v>148</v>
      </c>
      <c r="R257" s="6" t="inlineStr">
        <is>
          <t>LT027</t>
        </is>
      </c>
      <c r="S257" s="13" t="n">
        <v>0</v>
      </c>
      <c r="T257" t="inlineStr"/>
      <c r="U257" s="80" t="inlineStr"/>
      <c r="V257" t="inlineStr"/>
      <c r="W257" t="inlineStr"/>
      <c r="X257" t="inlineStr"/>
      <c r="Y257" t="inlineStr"/>
    </row>
    <row r="258">
      <c r="A258" t="inlineStr"/>
      <c r="B258" s="13" t="inlineStr">
        <is>
          <t>N</t>
        </is>
      </c>
      <c r="C258" t="inlineStr">
        <is>
          <t>Price_BOM_VL_VLS_Imp_517</t>
        </is>
      </c>
      <c r="D258" t="inlineStr"/>
      <c r="E258" s="123" t="inlineStr">
        <is>
          <t>:3095-7_VL:3095-7_VLS:</t>
        </is>
      </c>
      <c r="F258" s="123" t="inlineStr">
        <is>
          <t>:3095-7 VL:3095-7 VLS:</t>
        </is>
      </c>
      <c r="G258" s="123" t="inlineStr">
        <is>
          <t>X3</t>
        </is>
      </c>
      <c r="H258" s="123" t="inlineStr">
        <is>
          <t>ImpMatl_NiAl-Bronze_ASTM-B148_C95400</t>
        </is>
      </c>
      <c r="I258" s="6" t="inlineStr">
        <is>
          <t>Nickel Aluminum Bronze ASTM B148 UNS C95400</t>
        </is>
      </c>
      <c r="J258" s="6" t="inlineStr">
        <is>
          <t>B22</t>
        </is>
      </c>
      <c r="K258" s="6" t="inlineStr">
        <is>
          <t>Coating_Scotchkote134_interior</t>
        </is>
      </c>
      <c r="L258" s="6" t="inlineStr">
        <is>
          <t>Stainless Steel, AISI-303</t>
        </is>
      </c>
      <c r="M258" s="6" t="inlineStr">
        <is>
          <t>Steel, Cold Drawn C1018</t>
        </is>
      </c>
      <c r="N258" s="1" t="inlineStr">
        <is>
          <t>RTF</t>
        </is>
      </c>
      <c r="O258" s="6" t="inlineStr"/>
      <c r="P258" s="6" t="inlineStr">
        <is>
          <t>A102232</t>
        </is>
      </c>
      <c r="Q258" s="6" t="n">
        <v>148</v>
      </c>
      <c r="R258" s="6" t="inlineStr">
        <is>
          <t>LT250</t>
        </is>
      </c>
      <c r="S258" s="13" t="n">
        <v>8</v>
      </c>
      <c r="T258" t="inlineStr"/>
      <c r="U258" s="80" t="inlineStr"/>
      <c r="V258" t="inlineStr"/>
      <c r="W258" t="inlineStr"/>
      <c r="X258" t="inlineStr"/>
      <c r="Y258" t="inlineStr"/>
    </row>
    <row r="259">
      <c r="A259" t="inlineStr"/>
      <c r="B259" s="13" t="inlineStr">
        <is>
          <t>N</t>
        </is>
      </c>
      <c r="C259" t="inlineStr">
        <is>
          <t>Price_BOM_VL_VLS_Imp_519</t>
        </is>
      </c>
      <c r="D259" t="inlineStr"/>
      <c r="E259" s="123" t="inlineStr">
        <is>
          <t>:3095-7_VL:3095-7_VLS:</t>
        </is>
      </c>
      <c r="F259" s="123" t="inlineStr">
        <is>
          <t>:3095-7 VL:3095-7 VLS:</t>
        </is>
      </c>
      <c r="G259" s="123" t="inlineStr">
        <is>
          <t>X3</t>
        </is>
      </c>
      <c r="H259" t="inlineStr">
        <is>
          <t>ImpMatl_NiAl-Bronze_ASTM-B148_C95400</t>
        </is>
      </c>
      <c r="I259" s="6" t="inlineStr">
        <is>
          <t>Nickel Aluminum Bronze ASTM B148 UNS C95400</t>
        </is>
      </c>
      <c r="J259" s="6" t="inlineStr">
        <is>
          <t>B22</t>
        </is>
      </c>
      <c r="K259" s="6" t="inlineStr">
        <is>
          <t>Coating_Scotchkote134_interior_exterior</t>
        </is>
      </c>
      <c r="L259" s="6" t="inlineStr">
        <is>
          <t>Stainless Steel, AISI-303</t>
        </is>
      </c>
      <c r="M259" s="6" t="inlineStr">
        <is>
          <t>Steel, Cold Drawn C1018</t>
        </is>
      </c>
      <c r="N259" s="1" t="inlineStr">
        <is>
          <t>RTF</t>
        </is>
      </c>
      <c r="O259" s="80" t="inlineStr"/>
      <c r="P259" t="inlineStr">
        <is>
          <t>A102232</t>
        </is>
      </c>
      <c r="Q259" t="n">
        <v>148</v>
      </c>
      <c r="R259" s="6" t="inlineStr">
        <is>
          <t>LT250</t>
        </is>
      </c>
      <c r="S259" s="13" t="n">
        <v>8</v>
      </c>
      <c r="T259" t="inlineStr"/>
      <c r="U259" s="80" t="inlineStr"/>
      <c r="V259" t="inlineStr"/>
      <c r="W259" t="inlineStr"/>
      <c r="X259" t="inlineStr"/>
      <c r="Y259" t="inlineStr"/>
    </row>
    <row r="260">
      <c r="A260" t="inlineStr"/>
      <c r="B260" s="13" t="inlineStr">
        <is>
          <t>N</t>
        </is>
      </c>
      <c r="C260" t="inlineStr">
        <is>
          <t>Price_BOM_VL_VLS_Imp_521</t>
        </is>
      </c>
      <c r="D260" t="inlineStr"/>
      <c r="E260" s="123" t="inlineStr">
        <is>
          <t>:3095-7_VL:3095-7_VLS:</t>
        </is>
      </c>
      <c r="F260" s="123" t="inlineStr">
        <is>
          <t>:3095-7 VL:3095-7 VLS:</t>
        </is>
      </c>
      <c r="G260" s="123" t="inlineStr">
        <is>
          <t>X3</t>
        </is>
      </c>
      <c r="H260" s="123" t="inlineStr">
        <is>
          <t>ImpMatl_NiAl-Bronze_ASTM-B148_C95400</t>
        </is>
      </c>
      <c r="I260" s="6" t="inlineStr">
        <is>
          <t>Nickel Aluminum Bronze ASTM B148 UNS C95400</t>
        </is>
      </c>
      <c r="J260" s="6" t="inlineStr">
        <is>
          <t>B22</t>
        </is>
      </c>
      <c r="K260" s="6" t="inlineStr">
        <is>
          <t>Coating_Scotchkote134_interior_exterior_IncludeImpeller</t>
        </is>
      </c>
      <c r="L260" s="6" t="inlineStr">
        <is>
          <t>Stainless Steel, AISI-303</t>
        </is>
      </c>
      <c r="M260" s="6" t="inlineStr">
        <is>
          <t>Steel, Cold Drawn C1018</t>
        </is>
      </c>
      <c r="N260" s="1" t="inlineStr">
        <is>
          <t>RTF</t>
        </is>
      </c>
      <c r="O260" s="6" t="inlineStr"/>
      <c r="P260" s="6" t="inlineStr">
        <is>
          <t>A102232</t>
        </is>
      </c>
      <c r="Q260" s="6" t="n">
        <v>148</v>
      </c>
      <c r="R260" s="6" t="inlineStr">
        <is>
          <t>LT250</t>
        </is>
      </c>
      <c r="S260" s="13" t="n">
        <v>8</v>
      </c>
      <c r="T260" t="inlineStr"/>
      <c r="U260" s="80" t="inlineStr"/>
      <c r="V260" t="inlineStr"/>
      <c r="W260" t="inlineStr"/>
      <c r="X260" t="inlineStr"/>
      <c r="Y260" t="inlineStr"/>
    </row>
    <row r="261">
      <c r="A261" t="inlineStr"/>
      <c r="B261" s="13" t="inlineStr">
        <is>
          <t>N</t>
        </is>
      </c>
      <c r="C261" t="inlineStr">
        <is>
          <t>Price_BOM_VL_VLS_Imp_523</t>
        </is>
      </c>
      <c r="D261" t="inlineStr"/>
      <c r="E261" s="123" t="inlineStr">
        <is>
          <t>:3095-7_VL:3095-7_VLS:</t>
        </is>
      </c>
      <c r="F261" s="123" t="inlineStr">
        <is>
          <t>:3095-7 VL:3095-7 VLS:</t>
        </is>
      </c>
      <c r="G261" s="123" t="inlineStr">
        <is>
          <t>X3</t>
        </is>
      </c>
      <c r="H261" t="inlineStr">
        <is>
          <t>ImpMatl_NiAl-Bronze_ASTM-B148_C95400</t>
        </is>
      </c>
      <c r="I261" s="6" t="inlineStr">
        <is>
          <t>Nickel Aluminum Bronze ASTM B148 UNS C95400</t>
        </is>
      </c>
      <c r="J261" s="6" t="inlineStr">
        <is>
          <t>B22</t>
        </is>
      </c>
      <c r="K261" s="6" t="inlineStr">
        <is>
          <t>Coating_Scotchkote134_interior_IncludeImpeller</t>
        </is>
      </c>
      <c r="L261" s="6" t="inlineStr">
        <is>
          <t>Stainless Steel, AISI-303</t>
        </is>
      </c>
      <c r="M261" s="6" t="inlineStr">
        <is>
          <t>Steel, Cold Drawn C1018</t>
        </is>
      </c>
      <c r="N261" s="1" t="inlineStr">
        <is>
          <t>RTF</t>
        </is>
      </c>
      <c r="O261" s="80" t="inlineStr"/>
      <c r="P261" t="inlineStr">
        <is>
          <t>A102232</t>
        </is>
      </c>
      <c r="Q261" t="n">
        <v>148</v>
      </c>
      <c r="R261" s="6" t="inlineStr">
        <is>
          <t>LT250</t>
        </is>
      </c>
      <c r="S261" s="13" t="n">
        <v>8</v>
      </c>
      <c r="T261" t="inlineStr"/>
      <c r="U261" s="80" t="inlineStr"/>
      <c r="V261" t="inlineStr"/>
      <c r="W261" t="inlineStr"/>
      <c r="X261" t="inlineStr"/>
      <c r="Y261" t="inlineStr"/>
    </row>
    <row r="262">
      <c r="A262" t="inlineStr"/>
      <c r="B262" s="13" t="inlineStr">
        <is>
          <t>N</t>
        </is>
      </c>
      <c r="C262" t="inlineStr">
        <is>
          <t>Price_BOM_VL_VLS_Imp_525</t>
        </is>
      </c>
      <c r="D262" t="inlineStr"/>
      <c r="E262" s="123" t="inlineStr">
        <is>
          <t>:3095-7_VL:3095-7_VLS:</t>
        </is>
      </c>
      <c r="F262" s="123" t="inlineStr">
        <is>
          <t>:3095-7 VL:3095-7 VLS:</t>
        </is>
      </c>
      <c r="G262" s="123" t="inlineStr">
        <is>
          <t>X3</t>
        </is>
      </c>
      <c r="H262" s="123" t="inlineStr">
        <is>
          <t>ImpMatl_NiAl-Bronze_ASTM-B148_C95400</t>
        </is>
      </c>
      <c r="I262" s="6" t="inlineStr">
        <is>
          <t>Nickel Aluminum Bronze ASTM B148 UNS C95400</t>
        </is>
      </c>
      <c r="J262" s="6" t="inlineStr">
        <is>
          <t>B22</t>
        </is>
      </c>
      <c r="K262" s="6" t="inlineStr">
        <is>
          <t>Coating_Special</t>
        </is>
      </c>
      <c r="L262" s="6" t="inlineStr">
        <is>
          <t>Stainless Steel, AISI-303</t>
        </is>
      </c>
      <c r="M262" s="6" t="inlineStr">
        <is>
          <t>Steel, Cold Drawn C1018</t>
        </is>
      </c>
      <c r="N262" s="1" t="inlineStr">
        <is>
          <t>RTF</t>
        </is>
      </c>
      <c r="O262" s="6" t="inlineStr"/>
      <c r="P262" s="6" t="inlineStr">
        <is>
          <t>A102232</t>
        </is>
      </c>
      <c r="Q262" s="6" t="n">
        <v>148</v>
      </c>
      <c r="R262" s="6" t="inlineStr">
        <is>
          <t>LT250</t>
        </is>
      </c>
      <c r="S262" s="13" t="n">
        <v>8</v>
      </c>
      <c r="T262" t="inlineStr"/>
      <c r="U262" s="80" t="inlineStr"/>
      <c r="V262" t="inlineStr"/>
      <c r="W262" t="inlineStr"/>
      <c r="X262" t="inlineStr"/>
      <c r="Y262" t="inlineStr"/>
    </row>
    <row r="263">
      <c r="A263" t="inlineStr"/>
      <c r="B263" s="13" t="inlineStr">
        <is>
          <t>N</t>
        </is>
      </c>
      <c r="C263" t="inlineStr">
        <is>
          <t>Price_BOM_VL_VLS_Imp_527</t>
        </is>
      </c>
      <c r="D263" t="inlineStr"/>
      <c r="E263" s="123" t="inlineStr">
        <is>
          <t>:3095-7_VL:3095-7_VLS:</t>
        </is>
      </c>
      <c r="F263" s="123" t="inlineStr">
        <is>
          <t>:3095-7 VL:3095-7 VLS:</t>
        </is>
      </c>
      <c r="G263" s="123" t="inlineStr">
        <is>
          <t>X3</t>
        </is>
      </c>
      <c r="H263" t="inlineStr">
        <is>
          <t>ImpMatl_NiAl-Bronze_ASTM-B148_C95400</t>
        </is>
      </c>
      <c r="I263" s="6" t="inlineStr">
        <is>
          <t>Nickel Aluminum Bronze ASTM B148 UNS C95400</t>
        </is>
      </c>
      <c r="J263" s="6" t="inlineStr">
        <is>
          <t>B22</t>
        </is>
      </c>
      <c r="K263" s="6" t="inlineStr">
        <is>
          <t>Coating_Epoxy</t>
        </is>
      </c>
      <c r="L263" s="6" t="inlineStr">
        <is>
          <t>Stainless Steel, AISI-303</t>
        </is>
      </c>
      <c r="M263" s="6" t="inlineStr">
        <is>
          <t>Steel, Cold Drawn C1018</t>
        </is>
      </c>
      <c r="N263" s="1" t="inlineStr">
        <is>
          <t>RTF</t>
        </is>
      </c>
      <c r="O263" s="80" t="inlineStr"/>
      <c r="P263" t="inlineStr">
        <is>
          <t>A102232</t>
        </is>
      </c>
      <c r="Q263" t="n">
        <v>148</v>
      </c>
      <c r="R263" s="6" t="inlineStr">
        <is>
          <t>LT250</t>
        </is>
      </c>
      <c r="S263" s="13" t="n">
        <v>8</v>
      </c>
      <c r="T263" t="inlineStr"/>
      <c r="U263" s="80" t="inlineStr"/>
      <c r="V263" t="inlineStr"/>
      <c r="W263" t="inlineStr"/>
      <c r="X263" t="inlineStr"/>
      <c r="Y263" t="inlineStr"/>
    </row>
    <row r="264">
      <c r="A264" t="inlineStr"/>
      <c r="B264" s="13" t="inlineStr">
        <is>
          <t>Y</t>
        </is>
      </c>
      <c r="C264" t="inlineStr">
        <is>
          <t>Price_BOM_VL_VLS_Imp_528</t>
        </is>
      </c>
      <c r="D264" t="inlineStr">
        <is>
          <t>Price_BOM_VL_VLS_Imp_528</t>
        </is>
      </c>
      <c r="E264" s="123" t="inlineStr">
        <is>
          <t>:3095-7_VL:3095-7_VLS:</t>
        </is>
      </c>
      <c r="F264" s="123" t="inlineStr">
        <is>
          <t>:3095-7 VL:3095-7 VLS:</t>
        </is>
      </c>
      <c r="G264" s="123" t="inlineStr">
        <is>
          <t>X4</t>
        </is>
      </c>
      <c r="H264" s="123" t="inlineStr">
        <is>
          <t>ImpMatl_Silicon_Bronze_ASTM-B584_C87600</t>
        </is>
      </c>
      <c r="I264" s="6" t="inlineStr">
        <is>
          <t>Silicon Bronze, ASTM-B584, C87600</t>
        </is>
      </c>
      <c r="J264" s="6" t="inlineStr">
        <is>
          <t>B21</t>
        </is>
      </c>
      <c r="K264" s="6" t="inlineStr">
        <is>
          <t>Coating_Standard</t>
        </is>
      </c>
      <c r="L264" s="6" t="inlineStr">
        <is>
          <t>Stainless Steel, AISI-303</t>
        </is>
      </c>
      <c r="M264" s="6" t="inlineStr">
        <is>
          <t>Steel, Cold Drawn C1018</t>
        </is>
      </c>
      <c r="N264" s="1" t="inlineStr">
        <is>
          <t>96769193</t>
        </is>
      </c>
      <c r="O264" s="6" t="inlineStr">
        <is>
          <t>IMP,L,25957,X4,B21</t>
        </is>
      </c>
      <c r="P264" s="6" t="inlineStr">
        <is>
          <t>A101826</t>
        </is>
      </c>
      <c r="Q264" s="6" t="n">
        <v>0</v>
      </c>
      <c r="R264" s="6" t="inlineStr">
        <is>
          <t>LT027</t>
        </is>
      </c>
      <c r="S264" s="13" t="n">
        <v>0</v>
      </c>
      <c r="T264" t="inlineStr"/>
      <c r="U264" s="80" t="inlineStr"/>
      <c r="V264" t="inlineStr"/>
      <c r="W264" t="inlineStr"/>
      <c r="X264" t="inlineStr"/>
      <c r="Y264" t="inlineStr"/>
    </row>
    <row r="265">
      <c r="A265" t="inlineStr"/>
      <c r="B265" s="13" t="inlineStr">
        <is>
          <t>N</t>
        </is>
      </c>
      <c r="C265" t="inlineStr">
        <is>
          <t>Price_BOM_VL_VLS_Imp_530</t>
        </is>
      </c>
      <c r="D265" t="inlineStr"/>
      <c r="E265" s="123" t="inlineStr">
        <is>
          <t>:3095-7_VL:3095-7_VLS:</t>
        </is>
      </c>
      <c r="F265" s="123" t="inlineStr">
        <is>
          <t>:3095-7 VL:3095-7 VLS:</t>
        </is>
      </c>
      <c r="G265" s="123" t="inlineStr">
        <is>
          <t>X4</t>
        </is>
      </c>
      <c r="H265" t="inlineStr">
        <is>
          <t>ImpMatl_SS_AISI-304</t>
        </is>
      </c>
      <c r="I265" s="6" t="inlineStr">
        <is>
          <t>Stainless Steel, AISI-304</t>
        </is>
      </c>
      <c r="J265" s="6" t="inlineStr">
        <is>
          <t>H304</t>
        </is>
      </c>
      <c r="K265" s="6" t="inlineStr">
        <is>
          <t>Coating_Standard</t>
        </is>
      </c>
      <c r="L265" s="6" t="inlineStr">
        <is>
          <t>Stainless Steel, AISI-303</t>
        </is>
      </c>
      <c r="M265" s="6" t="inlineStr">
        <is>
          <t>Stainless Steel, AISI 316</t>
        </is>
      </c>
      <c r="N265" s="1" t="inlineStr">
        <is>
          <t>98876139</t>
        </is>
      </c>
      <c r="O265" s="80" t="inlineStr">
        <is>
          <t>IMP,L,25957,X4,H304</t>
        </is>
      </c>
      <c r="P265" t="inlineStr">
        <is>
          <t>A101831</t>
        </is>
      </c>
      <c r="Q265" t="n">
        <v>0</v>
      </c>
      <c r="R265" s="6" t="inlineStr">
        <is>
          <t>LT027</t>
        </is>
      </c>
      <c r="S265" s="13" t="n">
        <v>0</v>
      </c>
      <c r="T265" t="inlineStr"/>
      <c r="U265" s="80" t="inlineStr"/>
      <c r="V265" t="inlineStr"/>
      <c r="W265" t="inlineStr"/>
      <c r="X265" t="inlineStr"/>
      <c r="Y265" t="inlineStr"/>
    </row>
    <row r="266">
      <c r="A266" t="inlineStr"/>
      <c r="B266" s="13" t="inlineStr">
        <is>
          <t>N</t>
        </is>
      </c>
      <c r="C266" t="inlineStr">
        <is>
          <t>Price_BOM_VL_VLS_Imp_532</t>
        </is>
      </c>
      <c r="D266" t="inlineStr"/>
      <c r="E266" s="123" t="inlineStr">
        <is>
          <t>:3095-7_VL:3095-7_VLS:</t>
        </is>
      </c>
      <c r="F266" s="123" t="inlineStr">
        <is>
          <t>:3095-7 VL:3095-7 VLS:</t>
        </is>
      </c>
      <c r="G266" s="123" t="inlineStr">
        <is>
          <t>X4</t>
        </is>
      </c>
      <c r="H266" s="123" t="inlineStr">
        <is>
          <t>ImpMatl_NiAl-Bronze_ASTM-B148_C95400</t>
        </is>
      </c>
      <c r="I266" s="6" t="inlineStr">
        <is>
          <t>Nickel Aluminum Bronze ASTM B148 UNS C95400</t>
        </is>
      </c>
      <c r="J266" s="6" t="inlineStr">
        <is>
          <t>B22</t>
        </is>
      </c>
      <c r="K266" s="6" t="inlineStr">
        <is>
          <t>Coating_Standard</t>
        </is>
      </c>
      <c r="L266" s="6" t="inlineStr">
        <is>
          <t>Stainless Steel, AISI-303</t>
        </is>
      </c>
      <c r="M266" s="6" t="inlineStr">
        <is>
          <t>Steel, Cold Drawn C1018</t>
        </is>
      </c>
      <c r="N266" s="1" t="inlineStr">
        <is>
          <t>97778036</t>
        </is>
      </c>
      <c r="O266" s="6" t="inlineStr"/>
      <c r="P266" s="6" t="inlineStr">
        <is>
          <t>A102233</t>
        </is>
      </c>
      <c r="Q266" s="6" t="n">
        <v>148</v>
      </c>
      <c r="R266" s="6" t="inlineStr">
        <is>
          <t>LT027</t>
        </is>
      </c>
      <c r="S266" s="13" t="n">
        <v>0</v>
      </c>
      <c r="T266" t="inlineStr"/>
      <c r="U266" s="80" t="inlineStr"/>
      <c r="V266" t="inlineStr"/>
      <c r="W266" t="inlineStr"/>
      <c r="X266" t="inlineStr"/>
      <c r="Y266" t="inlineStr"/>
    </row>
    <row r="267">
      <c r="A267" t="inlineStr"/>
      <c r="B267" s="13" t="inlineStr">
        <is>
          <t>N</t>
        </is>
      </c>
      <c r="C267" t="inlineStr">
        <is>
          <t>Price_BOM_VL_VLS_Imp_533</t>
        </is>
      </c>
      <c r="D267" t="inlineStr"/>
      <c r="E267" s="123" t="inlineStr">
        <is>
          <t>:3095-7_VL:3095-7_VLS:</t>
        </is>
      </c>
      <c r="F267" s="123" t="inlineStr">
        <is>
          <t>:3095-7 VL:3095-7 VLS:</t>
        </is>
      </c>
      <c r="G267" s="123" t="inlineStr">
        <is>
          <t>X4</t>
        </is>
      </c>
      <c r="H267" t="inlineStr">
        <is>
          <t>ImpMatl_Silicon_Bronze_ASTM-B584_C87600</t>
        </is>
      </c>
      <c r="I267" s="6" t="inlineStr">
        <is>
          <t>Silicon Bronze, ASTM-B584, C87600</t>
        </is>
      </c>
      <c r="J267" s="6" t="inlineStr">
        <is>
          <t>B21</t>
        </is>
      </c>
      <c r="K267" s="6" t="inlineStr">
        <is>
          <t>Coating_Scotchkote134_interior</t>
        </is>
      </c>
      <c r="L267" s="6" t="inlineStr">
        <is>
          <t>Stainless Steel, AISI-303</t>
        </is>
      </c>
      <c r="M267" s="6" t="inlineStr">
        <is>
          <t>Steel, Cold Drawn C1018</t>
        </is>
      </c>
      <c r="N267" s="1" t="inlineStr">
        <is>
          <t>RTF</t>
        </is>
      </c>
      <c r="O267" s="80" t="inlineStr"/>
      <c r="P267" t="inlineStr">
        <is>
          <t>A101826</t>
        </is>
      </c>
      <c r="Q267" t="n">
        <v>0</v>
      </c>
      <c r="R267" s="6" t="inlineStr">
        <is>
          <t>LT040</t>
        </is>
      </c>
      <c r="S267" s="13" t="n">
        <v>14</v>
      </c>
      <c r="T267" t="inlineStr"/>
      <c r="U267" s="80" t="inlineStr"/>
      <c r="V267" t="inlineStr"/>
      <c r="W267" t="inlineStr"/>
      <c r="X267" t="inlineStr"/>
      <c r="Y267" t="inlineStr"/>
    </row>
    <row r="268">
      <c r="A268" t="inlineStr"/>
      <c r="B268" s="13" t="inlineStr">
        <is>
          <t>N</t>
        </is>
      </c>
      <c r="C268" t="inlineStr">
        <is>
          <t>Price_BOM_VL_VLS_Imp_534</t>
        </is>
      </c>
      <c r="D268" t="inlineStr"/>
      <c r="E268" s="123" t="inlineStr">
        <is>
          <t>:3095-7_VL:3095-7_VLS:</t>
        </is>
      </c>
      <c r="F268" s="123" t="inlineStr">
        <is>
          <t>:3095-7 VL:3095-7 VLS:</t>
        </is>
      </c>
      <c r="G268" s="123" t="inlineStr">
        <is>
          <t>X4</t>
        </is>
      </c>
      <c r="H268" s="123" t="inlineStr">
        <is>
          <t>ImpMatl_NiAl-Bronze_ASTM-B148_C95400</t>
        </is>
      </c>
      <c r="I268" s="6" t="inlineStr">
        <is>
          <t>Nickel Aluminum Bronze ASTM B148 UNS C95400</t>
        </is>
      </c>
      <c r="J268" s="6" t="inlineStr">
        <is>
          <t>B22</t>
        </is>
      </c>
      <c r="K268" s="6" t="inlineStr">
        <is>
          <t>Coating_Scotchkote134_interior</t>
        </is>
      </c>
      <c r="L268" s="6" t="inlineStr">
        <is>
          <t>Stainless Steel, AISI-303</t>
        </is>
      </c>
      <c r="M268" s="6" t="inlineStr">
        <is>
          <t>Steel, Cold Drawn C1018</t>
        </is>
      </c>
      <c r="N268" s="6" t="inlineStr">
        <is>
          <t>RTF</t>
        </is>
      </c>
      <c r="O268" s="6" t="inlineStr"/>
      <c r="P268" s="6" t="inlineStr">
        <is>
          <t>A102233</t>
        </is>
      </c>
      <c r="Q268" s="6" t="n">
        <v>148</v>
      </c>
      <c r="R268" s="6" t="inlineStr">
        <is>
          <t>LT250</t>
        </is>
      </c>
      <c r="S268" s="13" t="n">
        <v>8</v>
      </c>
      <c r="T268" t="inlineStr"/>
      <c r="U268" s="80" t="inlineStr"/>
      <c r="V268" t="inlineStr"/>
      <c r="W268" t="inlineStr"/>
      <c r="X268" t="inlineStr"/>
      <c r="Y268" t="inlineStr"/>
    </row>
    <row r="269">
      <c r="A269" t="inlineStr"/>
      <c r="B269" s="13" t="inlineStr">
        <is>
          <t>N</t>
        </is>
      </c>
      <c r="C269" t="inlineStr">
        <is>
          <t>Price_BOM_VL_VLS_Imp_535</t>
        </is>
      </c>
      <c r="D269" t="inlineStr"/>
      <c r="E269" s="123" t="inlineStr">
        <is>
          <t>:3095-7_VL:3095-7_VLS:</t>
        </is>
      </c>
      <c r="F269" s="123" t="inlineStr">
        <is>
          <t>:3095-7 VL:3095-7 VLS:</t>
        </is>
      </c>
      <c r="G269" s="123" t="inlineStr">
        <is>
          <t>X4</t>
        </is>
      </c>
      <c r="H269" s="123" t="inlineStr">
        <is>
          <t>ImpMatl_Silicon_Bronze_ASTM-B584_C87600</t>
        </is>
      </c>
      <c r="I269" s="6" t="inlineStr">
        <is>
          <t>Silicon Bronze, ASTM-B584, C87600</t>
        </is>
      </c>
      <c r="J269" s="6" t="inlineStr">
        <is>
          <t>B21</t>
        </is>
      </c>
      <c r="K269" s="6" t="inlineStr">
        <is>
          <t>Coating_Scotchkote134_interior_exterior</t>
        </is>
      </c>
      <c r="L269" s="6" t="inlineStr">
        <is>
          <t>Stainless Steel, AISI-303</t>
        </is>
      </c>
      <c r="M269" s="6" t="inlineStr">
        <is>
          <t>Steel, Cold Drawn C1018</t>
        </is>
      </c>
      <c r="N269" s="96" t="inlineStr">
        <is>
          <t>RTF</t>
        </is>
      </c>
      <c r="O269" s="94" t="inlineStr"/>
      <c r="P269" t="inlineStr">
        <is>
          <t>A101826</t>
        </is>
      </c>
      <c r="Q269" t="n">
        <v>0</v>
      </c>
      <c r="R269" s="6" t="inlineStr">
        <is>
          <t>LT040</t>
        </is>
      </c>
      <c r="S269" s="13" t="n">
        <v>14</v>
      </c>
      <c r="T269" t="inlineStr"/>
      <c r="U269" s="80" t="inlineStr"/>
      <c r="V269" t="inlineStr"/>
      <c r="W269" t="inlineStr"/>
      <c r="X269" t="inlineStr"/>
      <c r="Y269" t="inlineStr"/>
    </row>
    <row r="270">
      <c r="A270" t="inlineStr"/>
      <c r="B270" s="13" t="inlineStr">
        <is>
          <t>N</t>
        </is>
      </c>
      <c r="C270" t="inlineStr">
        <is>
          <t>Price_BOM_VL_VLS_Imp_536</t>
        </is>
      </c>
      <c r="D270" t="inlineStr"/>
      <c r="E270" s="123" t="inlineStr">
        <is>
          <t>:3095-7_VL:3095-7_VLS:</t>
        </is>
      </c>
      <c r="F270" s="123" t="inlineStr">
        <is>
          <t>:3095-7 VL:3095-7 VLS:</t>
        </is>
      </c>
      <c r="G270" s="123" t="inlineStr">
        <is>
          <t>X4</t>
        </is>
      </c>
      <c r="H270" t="inlineStr">
        <is>
          <t>ImpMatl_NiAl-Bronze_ASTM-B148_C95400</t>
        </is>
      </c>
      <c r="I270" s="6" t="inlineStr">
        <is>
          <t>Nickel Aluminum Bronze ASTM B148 UNS C95400</t>
        </is>
      </c>
      <c r="J270" s="6" t="inlineStr">
        <is>
          <t>B22</t>
        </is>
      </c>
      <c r="K270" s="6" t="inlineStr">
        <is>
          <t>Coating_Scotchkote134_interior_exterior</t>
        </is>
      </c>
      <c r="L270" s="6" t="inlineStr">
        <is>
          <t>Stainless Steel, AISI-303</t>
        </is>
      </c>
      <c r="M270" s="6" t="inlineStr">
        <is>
          <t>Steel, Cold Drawn C1018</t>
        </is>
      </c>
      <c r="N270" t="inlineStr">
        <is>
          <t>RTF</t>
        </is>
      </c>
      <c r="O270" s="80" t="inlineStr"/>
      <c r="P270" t="inlineStr">
        <is>
          <t>A102233</t>
        </is>
      </c>
      <c r="Q270" t="n">
        <v>148</v>
      </c>
      <c r="R270" s="6" t="inlineStr">
        <is>
          <t>LT250</t>
        </is>
      </c>
      <c r="S270" s="13" t="n">
        <v>8</v>
      </c>
      <c r="T270" t="inlineStr"/>
      <c r="U270" s="80" t="inlineStr"/>
      <c r="V270" t="inlineStr"/>
      <c r="W270" t="inlineStr"/>
      <c r="X270" t="inlineStr"/>
      <c r="Y270" t="inlineStr"/>
    </row>
    <row r="271">
      <c r="A271" t="inlineStr"/>
      <c r="B271" s="13" t="inlineStr">
        <is>
          <t>N</t>
        </is>
      </c>
      <c r="C271" t="inlineStr">
        <is>
          <t>Price_BOM_VL_VLS_Imp_537</t>
        </is>
      </c>
      <c r="D271" t="inlineStr"/>
      <c r="E271" s="123" t="inlineStr">
        <is>
          <t>:3095-7_VL:3095-7_VLS:</t>
        </is>
      </c>
      <c r="F271" s="123" t="inlineStr">
        <is>
          <t>:3095-7 VL:3095-7 VLS:</t>
        </is>
      </c>
      <c r="G271" s="123" t="inlineStr">
        <is>
          <t>X4</t>
        </is>
      </c>
      <c r="H271" s="123" t="inlineStr">
        <is>
          <t>ImpMatl_Silicon_Bronze_ASTM-B584_C87600</t>
        </is>
      </c>
      <c r="I271" s="6" t="inlineStr">
        <is>
          <t>Silicon Bronze, ASTM-B584, C87600</t>
        </is>
      </c>
      <c r="J271" s="6" t="inlineStr">
        <is>
          <t>B21</t>
        </is>
      </c>
      <c r="K271" s="6" t="inlineStr">
        <is>
          <t>Coating_Scotchkote134_interior_exterior_IncludeImpeller</t>
        </is>
      </c>
      <c r="L271" s="6" t="inlineStr">
        <is>
          <t>Stainless Steel, AISI-303</t>
        </is>
      </c>
      <c r="M271" s="6" t="inlineStr">
        <is>
          <t>Steel, Cold Drawn C1018</t>
        </is>
      </c>
      <c r="N271" s="1" t="inlineStr">
        <is>
          <t>RTF</t>
        </is>
      </c>
      <c r="O271" s="6" t="inlineStr"/>
      <c r="P271" s="6" t="inlineStr">
        <is>
          <t>A101826</t>
        </is>
      </c>
      <c r="Q271" s="6" t="n">
        <v>0</v>
      </c>
      <c r="R271" s="6" t="inlineStr">
        <is>
          <t>LT040</t>
        </is>
      </c>
      <c r="S271" s="13" t="n">
        <v>14</v>
      </c>
      <c r="T271" t="inlineStr"/>
      <c r="U271" s="80" t="inlineStr"/>
      <c r="V271" t="inlineStr"/>
      <c r="W271" t="inlineStr"/>
      <c r="X271" t="inlineStr"/>
      <c r="Y271" t="inlineStr"/>
    </row>
    <row r="272">
      <c r="A272" t="inlineStr"/>
      <c r="B272" s="13" t="inlineStr">
        <is>
          <t>N</t>
        </is>
      </c>
      <c r="C272" t="inlineStr">
        <is>
          <t>Price_BOM_VL_VLS_Imp_538</t>
        </is>
      </c>
      <c r="D272" t="inlineStr"/>
      <c r="E272" s="123" t="inlineStr">
        <is>
          <t>:3095-7_VL:3095-7_VLS:</t>
        </is>
      </c>
      <c r="F272" s="123" t="inlineStr">
        <is>
          <t>:3095-7 VL:3095-7 VLS:</t>
        </is>
      </c>
      <c r="G272" s="123" t="inlineStr">
        <is>
          <t>X4</t>
        </is>
      </c>
      <c r="H272" t="inlineStr">
        <is>
          <t>ImpMatl_NiAl-Bronze_ASTM-B148_C95400</t>
        </is>
      </c>
      <c r="I272" s="6" t="inlineStr">
        <is>
          <t>Nickel Aluminum Bronze ASTM B148 UNS C95400</t>
        </is>
      </c>
      <c r="J272" s="6" t="inlineStr">
        <is>
          <t>B22</t>
        </is>
      </c>
      <c r="K272" s="6" t="inlineStr">
        <is>
          <t>Coating_Scotchkote134_interior_exterior_IncludeImpeller</t>
        </is>
      </c>
      <c r="L272" s="6" t="inlineStr">
        <is>
          <t>Stainless Steel, AISI-303</t>
        </is>
      </c>
      <c r="M272" s="6" t="inlineStr">
        <is>
          <t>Steel, Cold Drawn C1018</t>
        </is>
      </c>
      <c r="N272" s="1" t="inlineStr">
        <is>
          <t>RTF</t>
        </is>
      </c>
      <c r="O272" s="80" t="inlineStr"/>
      <c r="P272" t="inlineStr">
        <is>
          <t>A102233</t>
        </is>
      </c>
      <c r="Q272" t="n">
        <v>148</v>
      </c>
      <c r="R272" s="6" t="inlineStr">
        <is>
          <t>LT250</t>
        </is>
      </c>
      <c r="S272" s="13" t="n">
        <v>8</v>
      </c>
      <c r="T272" t="inlineStr"/>
      <c r="U272" s="80" t="inlineStr"/>
      <c r="V272" t="inlineStr"/>
      <c r="W272" t="inlineStr"/>
      <c r="X272" t="inlineStr"/>
      <c r="Y272" t="inlineStr"/>
    </row>
    <row r="273">
      <c r="A273" t="inlineStr"/>
      <c r="B273" s="13" t="inlineStr">
        <is>
          <t>N</t>
        </is>
      </c>
      <c r="C273" t="inlineStr">
        <is>
          <t>Price_BOM_VL_VLS_Imp_539</t>
        </is>
      </c>
      <c r="D273" t="inlineStr"/>
      <c r="E273" s="123" t="inlineStr">
        <is>
          <t>:3095-7_VL:3095-7_VLS:</t>
        </is>
      </c>
      <c r="F273" s="123" t="inlineStr">
        <is>
          <t>:3095-7 VL:3095-7 VLS:</t>
        </is>
      </c>
      <c r="G273" s="123" t="inlineStr">
        <is>
          <t>X4</t>
        </is>
      </c>
      <c r="H273" s="123" t="inlineStr">
        <is>
          <t>ImpMatl_Silicon_Bronze_ASTM-B584_C87600</t>
        </is>
      </c>
      <c r="I273" s="6" t="inlineStr">
        <is>
          <t>Silicon Bronze, ASTM-B584, C87600</t>
        </is>
      </c>
      <c r="J273" s="6" t="inlineStr">
        <is>
          <t>B21</t>
        </is>
      </c>
      <c r="K273" s="6" t="inlineStr">
        <is>
          <t>Coating_Scotchkote134_interior_IncludeImpeller</t>
        </is>
      </c>
      <c r="L273" s="6" t="inlineStr">
        <is>
          <t>Stainless Steel, AISI-303</t>
        </is>
      </c>
      <c r="M273" s="6" t="inlineStr">
        <is>
          <t>Steel, Cold Drawn C1018</t>
        </is>
      </c>
      <c r="N273" s="1" t="inlineStr">
        <is>
          <t>RTF</t>
        </is>
      </c>
      <c r="O273" s="6" t="inlineStr"/>
      <c r="P273" s="6" t="inlineStr">
        <is>
          <t>A101826</t>
        </is>
      </c>
      <c r="Q273" s="6" t="n">
        <v>0</v>
      </c>
      <c r="R273" s="6" t="inlineStr">
        <is>
          <t>LT040</t>
        </is>
      </c>
      <c r="S273" s="13" t="n">
        <v>14</v>
      </c>
      <c r="T273" t="inlineStr"/>
      <c r="U273" s="80" t="inlineStr"/>
      <c r="V273" t="inlineStr"/>
      <c r="W273" t="inlineStr"/>
      <c r="X273" t="inlineStr"/>
      <c r="Y273" t="inlineStr"/>
    </row>
    <row r="274">
      <c r="A274" t="inlineStr"/>
      <c r="B274" s="13" t="inlineStr">
        <is>
          <t>N</t>
        </is>
      </c>
      <c r="C274" t="inlineStr">
        <is>
          <t>Price_BOM_VL_VLS_Imp_540</t>
        </is>
      </c>
      <c r="D274" t="inlineStr"/>
      <c r="E274" s="123" t="inlineStr">
        <is>
          <t>:3095-7_VL:3095-7_VLS:</t>
        </is>
      </c>
      <c r="F274" s="123" t="inlineStr">
        <is>
          <t>:3095-7 VL:3095-7 VLS:</t>
        </is>
      </c>
      <c r="G274" s="123" t="inlineStr">
        <is>
          <t>X4</t>
        </is>
      </c>
      <c r="H274" t="inlineStr">
        <is>
          <t>ImpMatl_NiAl-Bronze_ASTM-B148_C95400</t>
        </is>
      </c>
      <c r="I274" s="6" t="inlineStr">
        <is>
          <t>Nickel Aluminum Bronze ASTM B148 UNS C95400</t>
        </is>
      </c>
      <c r="J274" s="6" t="inlineStr">
        <is>
          <t>B22</t>
        </is>
      </c>
      <c r="K274" s="6" t="inlineStr">
        <is>
          <t>Coating_Scotchkote134_interior_IncludeImpeller</t>
        </is>
      </c>
      <c r="L274" s="6" t="inlineStr">
        <is>
          <t>Stainless Steel, AISI-303</t>
        </is>
      </c>
      <c r="M274" s="6" t="inlineStr">
        <is>
          <t>Steel, Cold Drawn C1018</t>
        </is>
      </c>
      <c r="N274" s="1" t="inlineStr">
        <is>
          <t>RTF</t>
        </is>
      </c>
      <c r="O274" s="80" t="inlineStr"/>
      <c r="P274" t="inlineStr">
        <is>
          <t>A102233</t>
        </is>
      </c>
      <c r="Q274" t="n">
        <v>148</v>
      </c>
      <c r="R274" s="6" t="inlineStr">
        <is>
          <t>LT250</t>
        </is>
      </c>
      <c r="S274" s="13" t="n">
        <v>8</v>
      </c>
      <c r="T274" t="inlineStr"/>
      <c r="U274" s="80" t="inlineStr"/>
      <c r="V274" t="inlineStr"/>
      <c r="W274" t="inlineStr"/>
      <c r="X274" t="inlineStr"/>
      <c r="Y274" t="inlineStr"/>
    </row>
    <row r="275">
      <c r="A275" t="inlineStr"/>
      <c r="B275" s="13" t="inlineStr">
        <is>
          <t>N</t>
        </is>
      </c>
      <c r="C275" t="inlineStr">
        <is>
          <t>Price_BOM_VL_VLS_Imp_541</t>
        </is>
      </c>
      <c r="D275" t="inlineStr"/>
      <c r="E275" s="123" t="inlineStr">
        <is>
          <t>:3095-7_VL:3095-7_VLS:</t>
        </is>
      </c>
      <c r="F275" s="123" t="inlineStr">
        <is>
          <t>:3095-7 VL:3095-7 VLS:</t>
        </is>
      </c>
      <c r="G275" s="123" t="inlineStr">
        <is>
          <t>X4</t>
        </is>
      </c>
      <c r="H275" s="123" t="inlineStr">
        <is>
          <t>ImpMatl_Silicon_Bronze_ASTM-B584_C87600</t>
        </is>
      </c>
      <c r="I275" s="6" t="inlineStr">
        <is>
          <t>Silicon Bronze, ASTM-B584, C87600</t>
        </is>
      </c>
      <c r="J275" s="6" t="inlineStr">
        <is>
          <t>B21</t>
        </is>
      </c>
      <c r="K275" s="6" t="inlineStr">
        <is>
          <t>Coating_Special</t>
        </is>
      </c>
      <c r="L275" s="6" t="inlineStr">
        <is>
          <t>Stainless Steel, AISI-303</t>
        </is>
      </c>
      <c r="M275" s="6" t="inlineStr">
        <is>
          <t>Steel, Cold Drawn C1018</t>
        </is>
      </c>
      <c r="N275" s="1" t="inlineStr">
        <is>
          <t>RTF</t>
        </is>
      </c>
      <c r="O275" s="6" t="inlineStr"/>
      <c r="P275" s="6" t="inlineStr">
        <is>
          <t>A101826</t>
        </is>
      </c>
      <c r="Q275" s="6" t="n">
        <v>0</v>
      </c>
      <c r="R275" s="6" t="inlineStr">
        <is>
          <t>LT040</t>
        </is>
      </c>
      <c r="S275" s="13" t="n">
        <v>14</v>
      </c>
      <c r="T275" t="inlineStr"/>
      <c r="U275" s="80" t="inlineStr"/>
      <c r="V275" t="inlineStr"/>
      <c r="W275" t="inlineStr"/>
      <c r="X275" t="inlineStr"/>
      <c r="Y275" t="inlineStr"/>
    </row>
    <row r="276">
      <c r="A276" t="inlineStr"/>
      <c r="B276" s="13" t="inlineStr">
        <is>
          <t>N</t>
        </is>
      </c>
      <c r="C276" t="inlineStr">
        <is>
          <t>Price_BOM_VL_VLS_Imp_542</t>
        </is>
      </c>
      <c r="D276" t="inlineStr"/>
      <c r="E276" s="123" t="inlineStr">
        <is>
          <t>:3095-7_VL:3095-7_VLS:</t>
        </is>
      </c>
      <c r="F276" s="123" t="inlineStr">
        <is>
          <t>:3095-7 VL:3095-7 VLS:</t>
        </is>
      </c>
      <c r="G276" s="123" t="inlineStr">
        <is>
          <t>X4</t>
        </is>
      </c>
      <c r="H276" t="inlineStr">
        <is>
          <t>ImpMatl_NiAl-Bronze_ASTM-B148_C95400</t>
        </is>
      </c>
      <c r="I276" s="6" t="inlineStr">
        <is>
          <t>Nickel Aluminum Bronze ASTM B148 UNS C95400</t>
        </is>
      </c>
      <c r="J276" s="6" t="inlineStr">
        <is>
          <t>B22</t>
        </is>
      </c>
      <c r="K276" s="6" t="inlineStr">
        <is>
          <t>Coating_Special</t>
        </is>
      </c>
      <c r="L276" s="6" t="inlineStr">
        <is>
          <t>Stainless Steel, AISI-303</t>
        </is>
      </c>
      <c r="M276" s="6" t="inlineStr">
        <is>
          <t>Steel, Cold Drawn C1018</t>
        </is>
      </c>
      <c r="N276" s="1" t="inlineStr">
        <is>
          <t>RTF</t>
        </is>
      </c>
      <c r="O276" s="80" t="inlineStr"/>
      <c r="P276" t="inlineStr">
        <is>
          <t>A102233</t>
        </is>
      </c>
      <c r="Q276" t="n">
        <v>148</v>
      </c>
      <c r="R276" s="6" t="inlineStr">
        <is>
          <t>LT250</t>
        </is>
      </c>
      <c r="S276" s="13" t="n">
        <v>8</v>
      </c>
      <c r="T276" t="inlineStr"/>
      <c r="U276" s="80" t="inlineStr"/>
      <c r="V276" t="inlineStr"/>
      <c r="W276" t="inlineStr"/>
      <c r="X276" t="inlineStr"/>
      <c r="Y276" t="inlineStr"/>
    </row>
    <row r="277">
      <c r="A277" t="inlineStr"/>
      <c r="B277" s="13" t="inlineStr">
        <is>
          <t>N</t>
        </is>
      </c>
      <c r="C277" t="inlineStr">
        <is>
          <t>Price_BOM_VL_VLS_Imp_543</t>
        </is>
      </c>
      <c r="D277" t="inlineStr"/>
      <c r="E277" s="123" t="inlineStr">
        <is>
          <t>:3095-7_VL:3095-7_VLS:</t>
        </is>
      </c>
      <c r="F277" s="123" t="inlineStr">
        <is>
          <t>:3095-7 VL:3095-7 VLS:</t>
        </is>
      </c>
      <c r="G277" s="123" t="inlineStr">
        <is>
          <t>X4</t>
        </is>
      </c>
      <c r="H277" s="123" t="inlineStr">
        <is>
          <t>ImpMatl_Silicon_Bronze_ASTM-B584_C87600</t>
        </is>
      </c>
      <c r="I277" s="6" t="inlineStr">
        <is>
          <t>Silicon Bronze, ASTM-B584, C87600</t>
        </is>
      </c>
      <c r="J277" s="6" t="inlineStr">
        <is>
          <t>B21</t>
        </is>
      </c>
      <c r="K277" s="6" t="inlineStr">
        <is>
          <t>Coating_Epoxy</t>
        </is>
      </c>
      <c r="L277" s="6" t="inlineStr">
        <is>
          <t>Stainless Steel, AISI-303</t>
        </is>
      </c>
      <c r="M277" s="6" t="inlineStr">
        <is>
          <t>Steel, Cold Drawn C1018</t>
        </is>
      </c>
      <c r="N277" s="1" t="inlineStr">
        <is>
          <t>RTF</t>
        </is>
      </c>
      <c r="O277" s="6" t="inlineStr"/>
      <c r="P277" s="6" t="inlineStr">
        <is>
          <t>A101826</t>
        </is>
      </c>
      <c r="Q277" s="6" t="n">
        <v>0</v>
      </c>
      <c r="R277" s="6" t="inlineStr">
        <is>
          <t>LT040</t>
        </is>
      </c>
      <c r="S277" s="13" t="n">
        <v>14</v>
      </c>
      <c r="T277" t="inlineStr"/>
      <c r="U277" s="80" t="inlineStr"/>
      <c r="V277" t="inlineStr"/>
      <c r="W277" t="inlineStr"/>
      <c r="X277" t="inlineStr"/>
      <c r="Y277" t="inlineStr"/>
    </row>
    <row r="278">
      <c r="A278" t="inlineStr"/>
      <c r="B278" s="13" t="inlineStr">
        <is>
          <t>N</t>
        </is>
      </c>
      <c r="C278" t="inlineStr">
        <is>
          <t>Price_BOM_VL_VLS_Imp_544</t>
        </is>
      </c>
      <c r="D278" t="inlineStr"/>
      <c r="E278" s="123" t="inlineStr">
        <is>
          <t>:3095-7_VL:3095-7_VLS:</t>
        </is>
      </c>
      <c r="F278" s="123" t="inlineStr">
        <is>
          <t>:3095-7 VL:3095-7 VLS:</t>
        </is>
      </c>
      <c r="G278" s="123" t="inlineStr">
        <is>
          <t>X4</t>
        </is>
      </c>
      <c r="H278" t="inlineStr">
        <is>
          <t>ImpMatl_NiAl-Bronze_ASTM-B148_C95400</t>
        </is>
      </c>
      <c r="I278" s="6" t="inlineStr">
        <is>
          <t>Nickel Aluminum Bronze ASTM B148 UNS C95400</t>
        </is>
      </c>
      <c r="J278" s="6" t="inlineStr">
        <is>
          <t>B22</t>
        </is>
      </c>
      <c r="K278" s="6" t="inlineStr">
        <is>
          <t>Coating_Epoxy</t>
        </is>
      </c>
      <c r="L278" s="6" t="inlineStr">
        <is>
          <t>Stainless Steel, AISI-303</t>
        </is>
      </c>
      <c r="M278" s="6" t="inlineStr">
        <is>
          <t>Steel, Cold Drawn C1018</t>
        </is>
      </c>
      <c r="N278" s="1" t="inlineStr">
        <is>
          <t>RTF</t>
        </is>
      </c>
      <c r="O278" s="80" t="inlineStr"/>
      <c r="P278" t="inlineStr">
        <is>
          <t>A102233</t>
        </is>
      </c>
      <c r="Q278" t="n">
        <v>148</v>
      </c>
      <c r="R278" s="6" t="inlineStr">
        <is>
          <t>LT250</t>
        </is>
      </c>
      <c r="S278" s="13" t="n">
        <v>8</v>
      </c>
      <c r="T278" t="inlineStr"/>
      <c r="U278" s="80" t="inlineStr"/>
      <c r="V278" t="inlineStr"/>
      <c r="W278" t="inlineStr"/>
      <c r="X278" t="inlineStr"/>
      <c r="Y278" t="inlineStr"/>
    </row>
    <row r="279">
      <c r="A279" t="inlineStr"/>
      <c r="B279" s="13" t="inlineStr">
        <is>
          <t>Y</t>
        </is>
      </c>
      <c r="C279" t="inlineStr">
        <is>
          <t>Price_BOM_VL_VLS_Imp_545</t>
        </is>
      </c>
      <c r="D279" t="inlineStr">
        <is>
          <t>Price_BOM_VL_VLS_Imp_545</t>
        </is>
      </c>
      <c r="E279" s="123" t="inlineStr">
        <is>
          <t>:4012-1_VL:4012-1_VLS:</t>
        </is>
      </c>
      <c r="F279" s="123" t="inlineStr">
        <is>
          <t>:4012-1 VL:4012-1 VLS:</t>
        </is>
      </c>
      <c r="G279" s="123" t="inlineStr">
        <is>
          <t>XA</t>
        </is>
      </c>
      <c r="H279" s="123" t="inlineStr">
        <is>
          <t>ImpMatl_Silicon_Bronze_ASTM-B584_C87600</t>
        </is>
      </c>
      <c r="I279" s="6" t="inlineStr">
        <is>
          <t>Silicon Bronze, ASTM-B584, C87600</t>
        </is>
      </c>
      <c r="J279" s="6" t="inlineStr">
        <is>
          <t>B21</t>
        </is>
      </c>
      <c r="K279" s="6" t="inlineStr">
        <is>
          <t>Coating_Standard</t>
        </is>
      </c>
      <c r="L279" s="6" t="inlineStr">
        <is>
          <t>Stainless Steel, AISI-303</t>
        </is>
      </c>
      <c r="M279" s="6" t="inlineStr">
        <is>
          <t>Steel, Cold Drawn C1018</t>
        </is>
      </c>
      <c r="N279" s="1" t="inlineStr">
        <is>
          <t>96769217</t>
        </is>
      </c>
      <c r="O279" s="6" t="inlineStr">
        <is>
          <t>IMP,L,30121,XA,B21</t>
        </is>
      </c>
      <c r="P279" s="6" t="inlineStr">
        <is>
          <t>A101882</t>
        </is>
      </c>
      <c r="Q279" s="6" t="n">
        <v>0</v>
      </c>
      <c r="R279" s="6" t="inlineStr">
        <is>
          <t>LT027</t>
        </is>
      </c>
      <c r="S279" s="13" t="n">
        <v>0</v>
      </c>
      <c r="T279" t="inlineStr"/>
      <c r="U279" s="80" t="inlineStr"/>
      <c r="V279" t="inlineStr"/>
      <c r="W279" t="inlineStr"/>
      <c r="X279" t="inlineStr"/>
      <c r="Y279" t="inlineStr"/>
    </row>
    <row r="280">
      <c r="A280" t="inlineStr"/>
      <c r="B280" s="13" t="inlineStr">
        <is>
          <t>N</t>
        </is>
      </c>
      <c r="C280" t="inlineStr">
        <is>
          <t>Price_BOM_VL_VLS_Imp_547</t>
        </is>
      </c>
      <c r="D280" t="inlineStr"/>
      <c r="E280" s="123" t="inlineStr">
        <is>
          <t>:4012-1_VL:4012-1_VLS:</t>
        </is>
      </c>
      <c r="F280" s="123" t="inlineStr">
        <is>
          <t>:4012-1 VL:4012-1 VLS:</t>
        </is>
      </c>
      <c r="G280" s="123" t="inlineStr">
        <is>
          <t>XA</t>
        </is>
      </c>
      <c r="H280" t="inlineStr">
        <is>
          <t>ImpMatl_SS_AISI-304</t>
        </is>
      </c>
      <c r="I280" s="6" t="inlineStr">
        <is>
          <t>Stainless Steel, AISI-304</t>
        </is>
      </c>
      <c r="J280" s="6" t="inlineStr">
        <is>
          <t>H304</t>
        </is>
      </c>
      <c r="K280" s="6" t="inlineStr">
        <is>
          <t>Coating_Standard</t>
        </is>
      </c>
      <c r="L280" s="6" t="inlineStr">
        <is>
          <t>Stainless Steel, AISI-303</t>
        </is>
      </c>
      <c r="M280" s="6" t="inlineStr">
        <is>
          <t>Stainless Steel, AISI 316</t>
        </is>
      </c>
      <c r="N280" s="1" t="inlineStr">
        <is>
          <t>RTF</t>
        </is>
      </c>
      <c r="O280" s="80" t="inlineStr"/>
      <c r="P280" t="inlineStr">
        <is>
          <t>A101887</t>
        </is>
      </c>
      <c r="Q280" t="n">
        <v>0</v>
      </c>
      <c r="R280" s="6" t="inlineStr">
        <is>
          <t>LT043</t>
        </is>
      </c>
      <c r="S280" s="13" t="n">
        <v>18</v>
      </c>
      <c r="T280" t="inlineStr"/>
      <c r="U280" s="80" t="inlineStr"/>
      <c r="V280" t="inlineStr"/>
      <c r="W280" t="inlineStr"/>
      <c r="X280" t="inlineStr"/>
      <c r="Y280" t="inlineStr"/>
    </row>
    <row r="281">
      <c r="A281" t="inlineStr"/>
      <c r="B281" s="13" t="inlineStr">
        <is>
          <t>N</t>
        </is>
      </c>
      <c r="C281" t="inlineStr">
        <is>
          <t>Price_BOM_VL_VLS_Imp_549</t>
        </is>
      </c>
      <c r="D281" t="inlineStr"/>
      <c r="E281" s="123" t="inlineStr">
        <is>
          <t>:4012-1_VL:4012-1_VLS:</t>
        </is>
      </c>
      <c r="F281" s="123" t="inlineStr">
        <is>
          <t>:4012-1 VL:4012-1 VLS:</t>
        </is>
      </c>
      <c r="G281" s="123" t="inlineStr">
        <is>
          <t>XA</t>
        </is>
      </c>
      <c r="H281" s="123" t="inlineStr">
        <is>
          <t>ImpMatl_NiAl-Bronze_ASTM-B148_C95400</t>
        </is>
      </c>
      <c r="I281" s="6" t="inlineStr">
        <is>
          <t>Nickel Aluminum Bronze ASTM B148 UNS C95400</t>
        </is>
      </c>
      <c r="J281" s="6" t="inlineStr">
        <is>
          <t>B22</t>
        </is>
      </c>
      <c r="K281" s="6" t="inlineStr">
        <is>
          <t>Coating_Standard</t>
        </is>
      </c>
      <c r="L281" s="6" t="inlineStr">
        <is>
          <t>Stainless Steel, AISI-303</t>
        </is>
      </c>
      <c r="M281" s="6" t="inlineStr">
        <is>
          <t>Steel, Cold Drawn C1018</t>
        </is>
      </c>
      <c r="N281" s="1" t="inlineStr">
        <is>
          <t>97778043</t>
        </is>
      </c>
      <c r="O281" s="6" t="inlineStr"/>
      <c r="P281" s="6" t="inlineStr">
        <is>
          <t>A102241</t>
        </is>
      </c>
      <c r="Q281" s="6" t="n">
        <v>265</v>
      </c>
      <c r="R281" s="6" t="inlineStr">
        <is>
          <t>LT027</t>
        </is>
      </c>
      <c r="S281" s="13" t="n">
        <v>0</v>
      </c>
      <c r="T281" t="inlineStr"/>
      <c r="U281" s="80" t="inlineStr"/>
      <c r="V281" t="inlineStr"/>
      <c r="W281" t="inlineStr"/>
      <c r="X281" t="inlineStr"/>
      <c r="Y281" t="inlineStr"/>
    </row>
    <row r="282">
      <c r="A282" t="inlineStr"/>
      <c r="B282" s="13" t="inlineStr">
        <is>
          <t>N</t>
        </is>
      </c>
      <c r="C282" t="inlineStr">
        <is>
          <t>Price_BOM_VL_VLS_Imp_550</t>
        </is>
      </c>
      <c r="D282" t="inlineStr"/>
      <c r="E282" s="123" t="inlineStr">
        <is>
          <t>:4012-1_VL:4012-1_VLS:</t>
        </is>
      </c>
      <c r="F282" s="123" t="inlineStr">
        <is>
          <t>:4012-1 VL:4012-1 VLS:</t>
        </is>
      </c>
      <c r="G282" s="123" t="inlineStr">
        <is>
          <t>XA</t>
        </is>
      </c>
      <c r="H282" t="inlineStr">
        <is>
          <t>ImpMatl_Silicon_Bronze_ASTM-B584_C87600</t>
        </is>
      </c>
      <c r="I282" s="6" t="inlineStr">
        <is>
          <t>Silicon Bronze, ASTM-B584, C87600</t>
        </is>
      </c>
      <c r="J282" s="6" t="inlineStr">
        <is>
          <t>B21</t>
        </is>
      </c>
      <c r="K282" s="6" t="inlineStr">
        <is>
          <t>Coating_Scotchkote134_interior</t>
        </is>
      </c>
      <c r="L282" s="6" t="inlineStr">
        <is>
          <t>Stainless Steel, AISI-303</t>
        </is>
      </c>
      <c r="M282" s="6" t="inlineStr">
        <is>
          <t>Steel, Cold Drawn C1018</t>
        </is>
      </c>
      <c r="N282" s="1" t="inlineStr">
        <is>
          <t>RTF</t>
        </is>
      </c>
      <c r="O282" s="80" t="inlineStr"/>
      <c r="P282" t="inlineStr">
        <is>
          <t>A101882</t>
        </is>
      </c>
      <c r="Q282" t="n">
        <v>0</v>
      </c>
      <c r="R282" s="6" t="inlineStr">
        <is>
          <t>LT040</t>
        </is>
      </c>
      <c r="S282" s="13" t="n">
        <v>14</v>
      </c>
      <c r="T282" t="inlineStr"/>
      <c r="U282" s="80" t="inlineStr"/>
      <c r="V282" t="inlineStr"/>
      <c r="W282" t="inlineStr"/>
      <c r="X282" t="inlineStr"/>
      <c r="Y282" t="inlineStr"/>
    </row>
    <row r="283">
      <c r="A283" t="inlineStr"/>
      <c r="B283" s="13" t="inlineStr">
        <is>
          <t>N</t>
        </is>
      </c>
      <c r="C283" t="inlineStr">
        <is>
          <t>Price_BOM_VL_VLS_Imp_551</t>
        </is>
      </c>
      <c r="D283" t="inlineStr"/>
      <c r="E283" s="123" t="inlineStr">
        <is>
          <t>:4012-1_VL:4012-1_VLS:</t>
        </is>
      </c>
      <c r="F283" s="123" t="inlineStr">
        <is>
          <t>:4012-1 VL:4012-1 VLS:</t>
        </is>
      </c>
      <c r="G283" s="123" t="inlineStr">
        <is>
          <t>XA</t>
        </is>
      </c>
      <c r="H283" t="inlineStr">
        <is>
          <t>ImpMatl_NiAl-Bronze_ASTM-B148_C95400</t>
        </is>
      </c>
      <c r="I283" s="6" t="inlineStr">
        <is>
          <t>Nickel Aluminum Bronze ASTM B148 UNS C95400</t>
        </is>
      </c>
      <c r="J283" s="6" t="inlineStr">
        <is>
          <t>B22</t>
        </is>
      </c>
      <c r="K283" s="6" t="inlineStr">
        <is>
          <t>Coating_Scotchkote134_interior</t>
        </is>
      </c>
      <c r="L283" s="6" t="inlineStr">
        <is>
          <t>Stainless Steel, AISI-303</t>
        </is>
      </c>
      <c r="M283" s="6" t="inlineStr">
        <is>
          <t>Steel, Cold Drawn C1018</t>
        </is>
      </c>
      <c r="N283" s="1" t="inlineStr">
        <is>
          <t>RTF</t>
        </is>
      </c>
      <c r="O283" s="80" t="inlineStr"/>
      <c r="P283" t="inlineStr">
        <is>
          <t>A102241</t>
        </is>
      </c>
      <c r="Q283" t="n">
        <v>265</v>
      </c>
      <c r="R283" s="6" t="inlineStr">
        <is>
          <t>LT250</t>
        </is>
      </c>
      <c r="S283" s="13" t="n">
        <v>8</v>
      </c>
      <c r="T283" t="inlineStr"/>
      <c r="U283" s="80" t="inlineStr"/>
      <c r="V283" t="inlineStr"/>
      <c r="W283" t="inlineStr"/>
      <c r="X283" t="inlineStr"/>
      <c r="Y283" t="inlineStr"/>
    </row>
    <row r="284">
      <c r="A284" t="inlineStr"/>
      <c r="B284" s="13" t="inlineStr">
        <is>
          <t>N</t>
        </is>
      </c>
      <c r="C284" t="inlineStr">
        <is>
          <t>Price_BOM_VL_VLS_Imp_552</t>
        </is>
      </c>
      <c r="D284" t="inlineStr"/>
      <c r="E284" s="123" t="inlineStr">
        <is>
          <t>:4012-1_VL:4012-1_VLS:</t>
        </is>
      </c>
      <c r="F284" s="123" t="inlineStr">
        <is>
          <t>:4012-1 VL:4012-1 VLS:</t>
        </is>
      </c>
      <c r="G284" s="123" t="inlineStr">
        <is>
          <t>XA</t>
        </is>
      </c>
      <c r="H284" s="123" t="inlineStr">
        <is>
          <t>ImpMatl_Silicon_Bronze_ASTM-B584_C87600</t>
        </is>
      </c>
      <c r="I284" s="6" t="inlineStr">
        <is>
          <t>Silicon Bronze, ASTM-B584, C87600</t>
        </is>
      </c>
      <c r="J284" s="6" t="inlineStr">
        <is>
          <t>B21</t>
        </is>
      </c>
      <c r="K284" s="6" t="inlineStr">
        <is>
          <t>Coating_Scotchkote134_interior_exterior</t>
        </is>
      </c>
      <c r="L284" s="6" t="inlineStr">
        <is>
          <t>Stainless Steel, AISI-303</t>
        </is>
      </c>
      <c r="M284" s="6" t="inlineStr">
        <is>
          <t>Steel, Cold Drawn C1018</t>
        </is>
      </c>
      <c r="N284" s="6" t="inlineStr">
        <is>
          <t>RTF</t>
        </is>
      </c>
      <c r="O284" s="6" t="inlineStr"/>
      <c r="P284" s="6" t="inlineStr">
        <is>
          <t>A101882</t>
        </is>
      </c>
      <c r="Q284" s="6" t="n">
        <v>0</v>
      </c>
      <c r="R284" s="6" t="inlineStr">
        <is>
          <t>LT040</t>
        </is>
      </c>
      <c r="S284" s="13" t="n">
        <v>14</v>
      </c>
      <c r="T284" t="inlineStr"/>
      <c r="U284" s="80" t="inlineStr"/>
      <c r="V284" t="inlineStr"/>
      <c r="W284" t="inlineStr"/>
      <c r="X284" t="inlineStr"/>
      <c r="Y284" t="inlineStr"/>
    </row>
    <row r="285">
      <c r="A285" t="inlineStr"/>
      <c r="B285" s="13" t="inlineStr">
        <is>
          <t>N</t>
        </is>
      </c>
      <c r="C285" t="inlineStr">
        <is>
          <t>Price_BOM_VL_VLS_Imp_553</t>
        </is>
      </c>
      <c r="D285" t="inlineStr"/>
      <c r="E285" s="123" t="inlineStr">
        <is>
          <t>:4012-1_VL:4012-1_VLS:</t>
        </is>
      </c>
      <c r="F285" s="123" t="inlineStr">
        <is>
          <t>:4012-1 VL:4012-1 VLS:</t>
        </is>
      </c>
      <c r="G285" s="123" t="inlineStr">
        <is>
          <t>XA</t>
        </is>
      </c>
      <c r="H285" s="123" t="inlineStr">
        <is>
          <t>ImpMatl_NiAl-Bronze_ASTM-B148_C95400</t>
        </is>
      </c>
      <c r="I285" s="6" t="inlineStr">
        <is>
          <t>Nickel Aluminum Bronze ASTM B148 UNS C95400</t>
        </is>
      </c>
      <c r="J285" s="6" t="inlineStr">
        <is>
          <t>B22</t>
        </is>
      </c>
      <c r="K285" s="6" t="inlineStr">
        <is>
          <t>Coating_Scotchkote134_interior_exterior</t>
        </is>
      </c>
      <c r="L285" s="6" t="inlineStr">
        <is>
          <t>Stainless Steel, AISI-303</t>
        </is>
      </c>
      <c r="M285" s="6" t="inlineStr">
        <is>
          <t>Steel, Cold Drawn C1018</t>
        </is>
      </c>
      <c r="N285" s="96" t="inlineStr">
        <is>
          <t>RTF</t>
        </is>
      </c>
      <c r="O285" s="94" t="inlineStr"/>
      <c r="P285" t="inlineStr">
        <is>
          <t>A102241</t>
        </is>
      </c>
      <c r="Q285" t="n">
        <v>265</v>
      </c>
      <c r="R285" s="6" t="inlineStr">
        <is>
          <t>LT250</t>
        </is>
      </c>
      <c r="S285" s="13" t="n">
        <v>8</v>
      </c>
      <c r="T285" t="inlineStr"/>
      <c r="U285" s="80" t="inlineStr"/>
      <c r="V285" t="inlineStr"/>
      <c r="W285" t="inlineStr"/>
      <c r="X285" t="inlineStr"/>
      <c r="Y285" t="inlineStr"/>
    </row>
    <row r="286">
      <c r="A286" t="inlineStr"/>
      <c r="B286" s="13" t="inlineStr">
        <is>
          <t>N</t>
        </is>
      </c>
      <c r="C286" t="inlineStr">
        <is>
          <t>Price_BOM_VL_VLS_Imp_554</t>
        </is>
      </c>
      <c r="D286" t="inlineStr"/>
      <c r="E286" s="123" t="inlineStr">
        <is>
          <t>:4012-1_VL:4012-1_VLS:</t>
        </is>
      </c>
      <c r="F286" s="123" t="inlineStr">
        <is>
          <t>:4012-1 VL:4012-1 VLS:</t>
        </is>
      </c>
      <c r="G286" s="123" t="inlineStr">
        <is>
          <t>XA</t>
        </is>
      </c>
      <c r="H286" t="inlineStr">
        <is>
          <t>ImpMatl_Silicon_Bronze_ASTM-B584_C87600</t>
        </is>
      </c>
      <c r="I286" s="6" t="inlineStr">
        <is>
          <t>Silicon Bronze, ASTM-B584, C87600</t>
        </is>
      </c>
      <c r="J286" s="6" t="inlineStr">
        <is>
          <t>B21</t>
        </is>
      </c>
      <c r="K286" s="6" t="inlineStr">
        <is>
          <t>Coating_Scotchkote134_interior_exterior_IncludeImpeller</t>
        </is>
      </c>
      <c r="L286" s="6" t="inlineStr">
        <is>
          <t>Stainless Steel, AISI-303</t>
        </is>
      </c>
      <c r="M286" s="6" t="inlineStr">
        <is>
          <t>Steel, Cold Drawn C1018</t>
        </is>
      </c>
      <c r="N286" t="inlineStr">
        <is>
          <t>RTF</t>
        </is>
      </c>
      <c r="O286" s="80" t="inlineStr"/>
      <c r="P286" t="inlineStr">
        <is>
          <t>A101882</t>
        </is>
      </c>
      <c r="Q286" t="n">
        <v>0</v>
      </c>
      <c r="R286" s="6" t="inlineStr">
        <is>
          <t>LT040</t>
        </is>
      </c>
      <c r="S286" s="13" t="n">
        <v>14</v>
      </c>
      <c r="T286" t="inlineStr"/>
      <c r="U286" s="80" t="inlineStr"/>
      <c r="V286" t="inlineStr"/>
      <c r="W286" t="inlineStr"/>
      <c r="X286" t="inlineStr"/>
      <c r="Y286" t="inlineStr"/>
    </row>
    <row r="287">
      <c r="A287" t="inlineStr"/>
      <c r="B287" s="13" t="inlineStr">
        <is>
          <t>N</t>
        </is>
      </c>
      <c r="C287" t="inlineStr">
        <is>
          <t>Price_BOM_VL_VLS_Imp_555</t>
        </is>
      </c>
      <c r="D287" t="inlineStr"/>
      <c r="E287" s="123" t="inlineStr">
        <is>
          <t>:4012-1_VL:4012-1_VLS:</t>
        </is>
      </c>
      <c r="F287" s="123" t="inlineStr">
        <is>
          <t>:4012-1 VL:4012-1 VLS:</t>
        </is>
      </c>
      <c r="G287" s="123" t="inlineStr">
        <is>
          <t>XA</t>
        </is>
      </c>
      <c r="H287" s="123" t="inlineStr">
        <is>
          <t>ImpMatl_NiAl-Bronze_ASTM-B148_C95400</t>
        </is>
      </c>
      <c r="I287" s="6" t="inlineStr">
        <is>
          <t>Nickel Aluminum Bronze ASTM B148 UNS C95400</t>
        </is>
      </c>
      <c r="J287" s="6" t="inlineStr">
        <is>
          <t>B22</t>
        </is>
      </c>
      <c r="K287" s="6" t="inlineStr">
        <is>
          <t>Coating_Scotchkote134_interior_exterior_IncludeImpeller</t>
        </is>
      </c>
      <c r="L287" s="6" t="inlineStr">
        <is>
          <t>Stainless Steel, AISI-303</t>
        </is>
      </c>
      <c r="M287" s="6" t="inlineStr">
        <is>
          <t>Steel, Cold Drawn C1018</t>
        </is>
      </c>
      <c r="N287" s="1" t="inlineStr">
        <is>
          <t>RTF</t>
        </is>
      </c>
      <c r="O287" s="6" t="inlineStr"/>
      <c r="P287" s="6" t="inlineStr">
        <is>
          <t>A102241</t>
        </is>
      </c>
      <c r="Q287" s="6" t="n">
        <v>265</v>
      </c>
      <c r="R287" s="6" t="inlineStr">
        <is>
          <t>LT250</t>
        </is>
      </c>
      <c r="S287" s="13" t="n">
        <v>8</v>
      </c>
      <c r="T287" t="inlineStr"/>
      <c r="U287" s="80" t="inlineStr"/>
      <c r="V287" t="inlineStr"/>
      <c r="W287" t="inlineStr"/>
      <c r="X287" t="inlineStr"/>
      <c r="Y287" t="inlineStr"/>
    </row>
    <row r="288">
      <c r="A288" t="inlineStr"/>
      <c r="B288" s="13" t="inlineStr">
        <is>
          <t>N</t>
        </is>
      </c>
      <c r="C288" t="inlineStr">
        <is>
          <t>Price_BOM_VL_VLS_Imp_556</t>
        </is>
      </c>
      <c r="D288" t="inlineStr"/>
      <c r="E288" s="123" t="inlineStr">
        <is>
          <t>:4012-1_VL:4012-1_VLS:</t>
        </is>
      </c>
      <c r="F288" s="123" t="inlineStr">
        <is>
          <t>:4012-1 VL:4012-1 VLS:</t>
        </is>
      </c>
      <c r="G288" s="123" t="inlineStr">
        <is>
          <t>XA</t>
        </is>
      </c>
      <c r="H288" t="inlineStr">
        <is>
          <t>ImpMatl_Silicon_Bronze_ASTM-B584_C87600</t>
        </is>
      </c>
      <c r="I288" s="6" t="inlineStr">
        <is>
          <t>Silicon Bronze, ASTM-B584, C87600</t>
        </is>
      </c>
      <c r="J288" s="6" t="inlineStr">
        <is>
          <t>B21</t>
        </is>
      </c>
      <c r="K288" s="6" t="inlineStr">
        <is>
          <t>Coating_Scotchkote134_interior_IncludeImpeller</t>
        </is>
      </c>
      <c r="L288" s="6" t="inlineStr">
        <is>
          <t>Stainless Steel, AISI-303</t>
        </is>
      </c>
      <c r="M288" s="6" t="inlineStr">
        <is>
          <t>Steel, Cold Drawn C1018</t>
        </is>
      </c>
      <c r="N288" s="1" t="inlineStr">
        <is>
          <t>RTF</t>
        </is>
      </c>
      <c r="O288" s="80" t="inlineStr"/>
      <c r="P288" t="inlineStr">
        <is>
          <t>A101882</t>
        </is>
      </c>
      <c r="Q288" t="n">
        <v>0</v>
      </c>
      <c r="R288" s="6" t="inlineStr">
        <is>
          <t>LT040</t>
        </is>
      </c>
      <c r="S288" s="13" t="n">
        <v>14</v>
      </c>
      <c r="T288" t="inlineStr"/>
      <c r="U288" s="80" t="inlineStr"/>
      <c r="V288" t="inlineStr"/>
      <c r="W288" t="inlineStr"/>
      <c r="X288" t="inlineStr"/>
      <c r="Y288" t="inlineStr"/>
    </row>
    <row r="289">
      <c r="A289" t="inlineStr"/>
      <c r="B289" s="13" t="inlineStr">
        <is>
          <t>N</t>
        </is>
      </c>
      <c r="C289" t="inlineStr">
        <is>
          <t>Price_BOM_VL_VLS_Imp_557</t>
        </is>
      </c>
      <c r="D289" t="inlineStr"/>
      <c r="E289" s="123" t="inlineStr">
        <is>
          <t>:4012-1_VL:4012-1_VLS:</t>
        </is>
      </c>
      <c r="F289" s="123" t="inlineStr">
        <is>
          <t>:4012-1 VL:4012-1 VLS:</t>
        </is>
      </c>
      <c r="G289" s="123" t="inlineStr">
        <is>
          <t>XA</t>
        </is>
      </c>
      <c r="H289" s="123" t="inlineStr">
        <is>
          <t>ImpMatl_NiAl-Bronze_ASTM-B148_C95400</t>
        </is>
      </c>
      <c r="I289" s="6" t="inlineStr">
        <is>
          <t>Nickel Aluminum Bronze ASTM B148 UNS C95400</t>
        </is>
      </c>
      <c r="J289" s="6" t="inlineStr">
        <is>
          <t>B22</t>
        </is>
      </c>
      <c r="K289" s="6" t="inlineStr">
        <is>
          <t>Coating_Scotchkote134_interior_IncludeImpeller</t>
        </is>
      </c>
      <c r="L289" s="6" t="inlineStr">
        <is>
          <t>Stainless Steel, AISI-303</t>
        </is>
      </c>
      <c r="M289" s="6" t="inlineStr">
        <is>
          <t>Steel, Cold Drawn C1018</t>
        </is>
      </c>
      <c r="N289" s="1" t="inlineStr">
        <is>
          <t>RTF</t>
        </is>
      </c>
      <c r="O289" s="6" t="inlineStr"/>
      <c r="P289" s="6" t="inlineStr">
        <is>
          <t>A102241</t>
        </is>
      </c>
      <c r="Q289" s="6" t="n">
        <v>265</v>
      </c>
      <c r="R289" s="6" t="inlineStr">
        <is>
          <t>LT250</t>
        </is>
      </c>
      <c r="S289" s="13" t="n">
        <v>8</v>
      </c>
      <c r="T289" t="inlineStr"/>
      <c r="U289" s="80" t="inlineStr"/>
      <c r="V289" t="inlineStr"/>
      <c r="W289" t="inlineStr"/>
      <c r="X289" t="inlineStr"/>
      <c r="Y289" t="inlineStr"/>
    </row>
    <row r="290">
      <c r="A290" t="inlineStr"/>
      <c r="B290" s="13" t="inlineStr">
        <is>
          <t>N</t>
        </is>
      </c>
      <c r="C290" t="inlineStr">
        <is>
          <t>Price_BOM_VL_VLS_Imp_558</t>
        </is>
      </c>
      <c r="D290" t="inlineStr"/>
      <c r="E290" s="123" t="inlineStr">
        <is>
          <t>:4012-1_VL:4012-1_VLS:</t>
        </is>
      </c>
      <c r="F290" s="123" t="inlineStr">
        <is>
          <t>:4012-1 VL:4012-1 VLS:</t>
        </is>
      </c>
      <c r="G290" s="123" t="inlineStr">
        <is>
          <t>XA</t>
        </is>
      </c>
      <c r="H290" t="inlineStr">
        <is>
          <t>ImpMatl_Silicon_Bronze_ASTM-B584_C87600</t>
        </is>
      </c>
      <c r="I290" s="6" t="inlineStr">
        <is>
          <t>Silicon Bronze, ASTM-B584, C87600</t>
        </is>
      </c>
      <c r="J290" s="6" t="inlineStr">
        <is>
          <t>B21</t>
        </is>
      </c>
      <c r="K290" s="6" t="inlineStr">
        <is>
          <t>Coating_Special</t>
        </is>
      </c>
      <c r="L290" s="6" t="inlineStr">
        <is>
          <t>Stainless Steel, AISI-303</t>
        </is>
      </c>
      <c r="M290" s="6" t="inlineStr">
        <is>
          <t>Steel, Cold Drawn C1018</t>
        </is>
      </c>
      <c r="N290" s="1" t="inlineStr">
        <is>
          <t>RTF</t>
        </is>
      </c>
      <c r="O290" s="80" t="inlineStr"/>
      <c r="P290" t="inlineStr">
        <is>
          <t>A101882</t>
        </is>
      </c>
      <c r="Q290" t="n">
        <v>0</v>
      </c>
      <c r="R290" s="6" t="inlineStr">
        <is>
          <t>LT040</t>
        </is>
      </c>
      <c r="S290" s="13" t="n">
        <v>14</v>
      </c>
      <c r="T290" t="inlineStr"/>
      <c r="U290" s="80" t="inlineStr"/>
      <c r="V290" t="inlineStr"/>
      <c r="W290" t="inlineStr"/>
      <c r="X290" t="inlineStr"/>
      <c r="Y290" t="inlineStr"/>
    </row>
    <row r="291">
      <c r="A291" t="inlineStr"/>
      <c r="B291" s="13" t="inlineStr">
        <is>
          <t>N</t>
        </is>
      </c>
      <c r="C291" t="inlineStr">
        <is>
          <t>Price_BOM_VL_VLS_Imp_559</t>
        </is>
      </c>
      <c r="D291" t="inlineStr"/>
      <c r="E291" s="123" t="inlineStr">
        <is>
          <t>:4012-1_VL:4012-1_VLS:</t>
        </is>
      </c>
      <c r="F291" s="123" t="inlineStr">
        <is>
          <t>:4012-1 VL:4012-1 VLS:</t>
        </is>
      </c>
      <c r="G291" s="123" t="inlineStr">
        <is>
          <t>XA</t>
        </is>
      </c>
      <c r="H291" s="123" t="inlineStr">
        <is>
          <t>ImpMatl_NiAl-Bronze_ASTM-B148_C95400</t>
        </is>
      </c>
      <c r="I291" s="6" t="inlineStr">
        <is>
          <t>Nickel Aluminum Bronze ASTM B148 UNS C95400</t>
        </is>
      </c>
      <c r="J291" s="6" t="inlineStr">
        <is>
          <t>B22</t>
        </is>
      </c>
      <c r="K291" s="6" t="inlineStr">
        <is>
          <t>Coating_Special</t>
        </is>
      </c>
      <c r="L291" s="6" t="inlineStr">
        <is>
          <t>Stainless Steel, AISI-303</t>
        </is>
      </c>
      <c r="M291" s="6" t="inlineStr">
        <is>
          <t>Steel, Cold Drawn C1018</t>
        </is>
      </c>
      <c r="N291" s="1" t="inlineStr">
        <is>
          <t>RTF</t>
        </is>
      </c>
      <c r="O291" s="6" t="inlineStr"/>
      <c r="P291" s="6" t="inlineStr">
        <is>
          <t>A102241</t>
        </is>
      </c>
      <c r="Q291" s="6" t="n">
        <v>265</v>
      </c>
      <c r="R291" s="6" t="inlineStr">
        <is>
          <t>LT250</t>
        </is>
      </c>
      <c r="S291" s="13" t="n">
        <v>8</v>
      </c>
      <c r="T291" t="inlineStr"/>
      <c r="U291" s="80" t="inlineStr"/>
      <c r="V291" t="inlineStr"/>
      <c r="W291" t="inlineStr"/>
      <c r="X291" t="inlineStr"/>
      <c r="Y291" t="inlineStr"/>
    </row>
    <row r="292">
      <c r="A292" t="inlineStr"/>
      <c r="B292" s="13" t="inlineStr">
        <is>
          <t>N</t>
        </is>
      </c>
      <c r="C292" t="inlineStr">
        <is>
          <t>Price_BOM_VL_VLS_Imp_560</t>
        </is>
      </c>
      <c r="D292" t="inlineStr"/>
      <c r="E292" s="123" t="inlineStr">
        <is>
          <t>:4012-1_VL:4012-1_VLS:</t>
        </is>
      </c>
      <c r="F292" s="123" t="inlineStr">
        <is>
          <t>:4012-1 VL:4012-1 VLS:</t>
        </is>
      </c>
      <c r="G292" s="123" t="inlineStr">
        <is>
          <t>XA</t>
        </is>
      </c>
      <c r="H292" t="inlineStr">
        <is>
          <t>ImpMatl_Silicon_Bronze_ASTM-B584_C87600</t>
        </is>
      </c>
      <c r="I292" s="6" t="inlineStr">
        <is>
          <t>Silicon Bronze, ASTM-B584, C87600</t>
        </is>
      </c>
      <c r="J292" s="6" t="inlineStr">
        <is>
          <t>B21</t>
        </is>
      </c>
      <c r="K292" s="6" t="inlineStr">
        <is>
          <t>Coating_Epoxy</t>
        </is>
      </c>
      <c r="L292" s="6" t="inlineStr">
        <is>
          <t>Stainless Steel, AISI-303</t>
        </is>
      </c>
      <c r="M292" s="6" t="inlineStr">
        <is>
          <t>Steel, Cold Drawn C1018</t>
        </is>
      </c>
      <c r="N292" s="1" t="inlineStr">
        <is>
          <t>RTF</t>
        </is>
      </c>
      <c r="O292" s="80" t="inlineStr"/>
      <c r="P292" t="inlineStr">
        <is>
          <t>A101882</t>
        </is>
      </c>
      <c r="Q292" t="n">
        <v>0</v>
      </c>
      <c r="R292" s="6" t="inlineStr">
        <is>
          <t>LT040</t>
        </is>
      </c>
      <c r="S292" s="13" t="n">
        <v>14</v>
      </c>
      <c r="T292" t="inlineStr"/>
      <c r="U292" s="80" t="inlineStr"/>
      <c r="V292" t="inlineStr"/>
      <c r="W292" t="inlineStr"/>
      <c r="X292" t="inlineStr"/>
      <c r="Y292" t="inlineStr"/>
    </row>
    <row r="293">
      <c r="A293" t="inlineStr"/>
      <c r="B293" s="13" t="inlineStr">
        <is>
          <t>N</t>
        </is>
      </c>
      <c r="C293" t="inlineStr">
        <is>
          <t>Price_BOM_VL_VLS_Imp_561</t>
        </is>
      </c>
      <c r="D293" t="inlineStr"/>
      <c r="E293" s="123" t="inlineStr">
        <is>
          <t>:4012-1_VL:4012-1_VLS:</t>
        </is>
      </c>
      <c r="F293" s="123" t="inlineStr">
        <is>
          <t>:4012-1 VL:4012-1 VLS:</t>
        </is>
      </c>
      <c r="G293" s="123" t="inlineStr">
        <is>
          <t>XA</t>
        </is>
      </c>
      <c r="H293" s="123" t="inlineStr">
        <is>
          <t>ImpMatl_NiAl-Bronze_ASTM-B148_C95400</t>
        </is>
      </c>
      <c r="I293" s="6" t="inlineStr">
        <is>
          <t>Nickel Aluminum Bronze ASTM B148 UNS C95400</t>
        </is>
      </c>
      <c r="J293" s="6" t="inlineStr">
        <is>
          <t>B22</t>
        </is>
      </c>
      <c r="K293" s="6" t="inlineStr">
        <is>
          <t>Coating_Epoxy</t>
        </is>
      </c>
      <c r="L293" s="6" t="inlineStr">
        <is>
          <t>Stainless Steel, AISI-303</t>
        </is>
      </c>
      <c r="M293" s="6" t="inlineStr">
        <is>
          <t>Steel, Cold Drawn C1018</t>
        </is>
      </c>
      <c r="N293" s="1" t="inlineStr">
        <is>
          <t>RTF</t>
        </is>
      </c>
      <c r="O293" s="6" t="inlineStr"/>
      <c r="P293" s="6" t="inlineStr">
        <is>
          <t>A102241</t>
        </is>
      </c>
      <c r="Q293" s="6" t="n">
        <v>265</v>
      </c>
      <c r="R293" s="6" t="inlineStr">
        <is>
          <t>LT250</t>
        </is>
      </c>
      <c r="S293" s="13" t="n">
        <v>8</v>
      </c>
      <c r="T293" t="inlineStr"/>
      <c r="U293" s="80" t="inlineStr"/>
      <c r="V293" t="inlineStr"/>
      <c r="W293" t="inlineStr"/>
      <c r="X293" t="inlineStr"/>
      <c r="Y293" t="inlineStr"/>
    </row>
    <row r="294">
      <c r="A294" t="inlineStr"/>
      <c r="B294" s="13" t="inlineStr">
        <is>
          <t>Y</t>
        </is>
      </c>
      <c r="C294" t="inlineStr">
        <is>
          <t>Price_BOM_VL_VLS_Imp_562</t>
        </is>
      </c>
      <c r="D294" t="inlineStr">
        <is>
          <t>Price_BOM_VL_VLS_Imp_562</t>
        </is>
      </c>
      <c r="E294" s="123" t="inlineStr">
        <is>
          <t>:4012-9_VL:4012-7_VL:4012-9_VLS:4012-7_VLS:</t>
        </is>
      </c>
      <c r="F294" s="123" t="inlineStr">
        <is>
          <t>:4012-9 VL:4012-9 VLS:</t>
        </is>
      </c>
      <c r="G294" s="123" t="inlineStr">
        <is>
          <t>XA</t>
        </is>
      </c>
      <c r="H294" t="inlineStr">
        <is>
          <t>ImpMatl_Silicon_Bronze_ASTM-B584_C87600</t>
        </is>
      </c>
      <c r="I294" s="6" t="inlineStr">
        <is>
          <t>Silicon Bronze, ASTM-B584, C87600</t>
        </is>
      </c>
      <c r="J294" s="6" t="inlineStr">
        <is>
          <t>B21</t>
        </is>
      </c>
      <c r="K294" s="6" t="inlineStr">
        <is>
          <t>Coating_Standard</t>
        </is>
      </c>
      <c r="L294" s="6" t="inlineStr">
        <is>
          <t>Stainless Steel, AISI-303</t>
        </is>
      </c>
      <c r="M294" s="6" t="inlineStr">
        <is>
          <t>Steel, Cold Drawn C1018</t>
        </is>
      </c>
      <c r="N294" s="1" t="inlineStr">
        <is>
          <t>96769220</t>
        </is>
      </c>
      <c r="O294" s="80" t="inlineStr">
        <is>
          <t>IMP,L,30127,XA,B21</t>
        </is>
      </c>
      <c r="P294" t="inlineStr">
        <is>
          <t>A101889</t>
        </is>
      </c>
      <c r="Q294" t="n">
        <v>0</v>
      </c>
      <c r="R294" s="6" t="inlineStr">
        <is>
          <t>LT027</t>
        </is>
      </c>
      <c r="S294" s="13" t="n">
        <v>0</v>
      </c>
      <c r="T294" t="inlineStr"/>
      <c r="U294" s="80" t="inlineStr"/>
      <c r="V294" t="inlineStr"/>
      <c r="W294" t="inlineStr"/>
      <c r="X294" t="inlineStr"/>
      <c r="Y294" t="inlineStr"/>
    </row>
    <row r="295">
      <c r="A295" t="inlineStr"/>
      <c r="B295" s="13" t="inlineStr">
        <is>
          <t>N</t>
        </is>
      </c>
      <c r="C295" t="inlineStr">
        <is>
          <t>Price_BOM_VL_VLS_Imp_564</t>
        </is>
      </c>
      <c r="D295" t="inlineStr"/>
      <c r="E295" s="123" t="inlineStr">
        <is>
          <t>:4012-9_VL:4012-7_VL:4012-9_VLS:4012-7_VLS:</t>
        </is>
      </c>
      <c r="F295" s="123" t="inlineStr">
        <is>
          <t>:4012-9 VL:4012-9 VLS:</t>
        </is>
      </c>
      <c r="G295" s="123" t="inlineStr">
        <is>
          <t>XA</t>
        </is>
      </c>
      <c r="H295" s="123" t="inlineStr">
        <is>
          <t>ImpMatl_SS_AISI-304</t>
        </is>
      </c>
      <c r="I295" s="6" t="inlineStr">
        <is>
          <t>Stainless Steel, AISI-304</t>
        </is>
      </c>
      <c r="J295" s="6" t="inlineStr">
        <is>
          <t>H304</t>
        </is>
      </c>
      <c r="K295" s="6" t="inlineStr">
        <is>
          <t>Coating_Standard</t>
        </is>
      </c>
      <c r="L295" s="6" t="inlineStr">
        <is>
          <t>Stainless Steel, AISI-303</t>
        </is>
      </c>
      <c r="M295" s="6" t="inlineStr">
        <is>
          <t>Stainless Steel, AISI 316</t>
        </is>
      </c>
      <c r="N295" s="1" t="inlineStr">
        <is>
          <t>98876157</t>
        </is>
      </c>
      <c r="O295" s="6" t="inlineStr">
        <is>
          <t>IMP,L,30127,XA,H304</t>
        </is>
      </c>
      <c r="P295" s="6" t="inlineStr">
        <is>
          <t>A101894</t>
        </is>
      </c>
      <c r="Q295" s="6" t="n">
        <v>0</v>
      </c>
      <c r="R295" s="6" t="inlineStr">
        <is>
          <t>LT027</t>
        </is>
      </c>
      <c r="S295" s="13" t="n">
        <v>0</v>
      </c>
      <c r="T295" t="inlineStr"/>
      <c r="U295" s="80" t="inlineStr"/>
      <c r="V295" t="inlineStr"/>
      <c r="W295" t="inlineStr"/>
      <c r="X295" t="inlineStr"/>
      <c r="Y295" t="inlineStr"/>
    </row>
    <row r="296">
      <c r="A296" t="inlineStr"/>
      <c r="B296" s="13" t="inlineStr">
        <is>
          <t>N</t>
        </is>
      </c>
      <c r="C296" t="inlineStr">
        <is>
          <t>Price_BOM_VL_VLS_Imp_566</t>
        </is>
      </c>
      <c r="D296" t="inlineStr"/>
      <c r="E296" s="123" t="inlineStr">
        <is>
          <t>:4012-9_VL:4012-7_VL:4012-9_VLS:4012-7_VLS:</t>
        </is>
      </c>
      <c r="F296" s="123" t="inlineStr">
        <is>
          <t>:4012-9 VL:4012-9 VLS:</t>
        </is>
      </c>
      <c r="G296" s="123" t="inlineStr">
        <is>
          <t>XA</t>
        </is>
      </c>
      <c r="H296" t="inlineStr">
        <is>
          <t>ImpMatl_NiAl-Bronze_ASTM-B148_C95400</t>
        </is>
      </c>
      <c r="I296" s="6" t="inlineStr">
        <is>
          <t>Nickel Aluminum Bronze ASTM B148 UNS C95400</t>
        </is>
      </c>
      <c r="J296" s="6" t="inlineStr">
        <is>
          <t>B22</t>
        </is>
      </c>
      <c r="K296" s="6" t="inlineStr">
        <is>
          <t>Coating_Standard</t>
        </is>
      </c>
      <c r="L296" s="6" t="inlineStr">
        <is>
          <t>Stainless Steel, AISI-303</t>
        </is>
      </c>
      <c r="M296" s="6" t="inlineStr">
        <is>
          <t>Steel, Cold Drawn C1018</t>
        </is>
      </c>
      <c r="N296" s="1" t="inlineStr">
        <is>
          <t>97778044</t>
        </is>
      </c>
      <c r="O296" s="80" t="inlineStr"/>
      <c r="P296" t="inlineStr">
        <is>
          <t>A102242</t>
        </is>
      </c>
      <c r="Q296" t="n">
        <v>416</v>
      </c>
      <c r="R296" s="6" t="inlineStr">
        <is>
          <t>LT027</t>
        </is>
      </c>
      <c r="S296" s="13" t="n">
        <v>0</v>
      </c>
      <c r="T296" t="inlineStr"/>
      <c r="U296" s="80" t="inlineStr"/>
      <c r="V296" t="inlineStr"/>
      <c r="W296" t="inlineStr"/>
      <c r="X296" t="inlineStr"/>
      <c r="Y296" t="inlineStr"/>
    </row>
    <row r="297">
      <c r="A297" t="inlineStr"/>
      <c r="B297" s="13" t="inlineStr">
        <is>
          <t>N</t>
        </is>
      </c>
      <c r="C297" t="inlineStr">
        <is>
          <t>Price_BOM_VL_VLS_Imp_567</t>
        </is>
      </c>
      <c r="D297" t="inlineStr"/>
      <c r="E297" s="123" t="inlineStr">
        <is>
          <t>:4012-9_VL:4012-7_VL:4012-9_VLS:4012-7_VLS:</t>
        </is>
      </c>
      <c r="F297" s="123" t="inlineStr">
        <is>
          <t>:4012-9 VL:4012-9 VLS:</t>
        </is>
      </c>
      <c r="G297" s="123" t="inlineStr">
        <is>
          <t>XA</t>
        </is>
      </c>
      <c r="H297" s="123" t="inlineStr">
        <is>
          <t>ImpMatl_Silicon_Bronze_ASTM-B584_C87600</t>
        </is>
      </c>
      <c r="I297" s="6" t="inlineStr">
        <is>
          <t>Silicon Bronze, ASTM-B584, C87600</t>
        </is>
      </c>
      <c r="J297" s="6" t="inlineStr">
        <is>
          <t>B21</t>
        </is>
      </c>
      <c r="K297" s="6" t="inlineStr">
        <is>
          <t>Coating_Scotchkote134_interior</t>
        </is>
      </c>
      <c r="L297" s="6" t="inlineStr">
        <is>
          <t>Stainless Steel, AISI-303</t>
        </is>
      </c>
      <c r="M297" s="6" t="inlineStr">
        <is>
          <t>Steel, Cold Drawn C1018</t>
        </is>
      </c>
      <c r="N297" s="1" t="inlineStr">
        <is>
          <t>RTF</t>
        </is>
      </c>
      <c r="O297" s="6" t="inlineStr"/>
      <c r="P297" s="6" t="inlineStr">
        <is>
          <t>A101889</t>
        </is>
      </c>
      <c r="Q297" s="6" t="n">
        <v>0</v>
      </c>
      <c r="R297" s="6" t="inlineStr">
        <is>
          <t>LT040</t>
        </is>
      </c>
      <c r="S297" s="13" t="n">
        <v>14</v>
      </c>
      <c r="T297" t="inlineStr"/>
      <c r="U297" s="80" t="inlineStr"/>
      <c r="V297" t="inlineStr"/>
      <c r="W297" t="inlineStr"/>
      <c r="X297" t="inlineStr"/>
      <c r="Y297" t="inlineStr"/>
    </row>
    <row r="298">
      <c r="A298" t="inlineStr"/>
      <c r="B298" s="13" t="inlineStr">
        <is>
          <t>N</t>
        </is>
      </c>
      <c r="C298" t="inlineStr">
        <is>
          <t>Price_BOM_VL_VLS_Imp_568</t>
        </is>
      </c>
      <c r="D298" t="inlineStr"/>
      <c r="E298" s="123" t="inlineStr">
        <is>
          <t>:4012-9_VL:4012-7_VL:4012-9_VLS:4012-7_VLS:</t>
        </is>
      </c>
      <c r="F298" s="123" t="inlineStr">
        <is>
          <t>:4012-9 VL:4012-9 VLS:</t>
        </is>
      </c>
      <c r="G298" s="123" t="inlineStr">
        <is>
          <t>XA</t>
        </is>
      </c>
      <c r="H298" t="inlineStr">
        <is>
          <t>ImpMatl_NiAl-Bronze_ASTM-B148_C95400</t>
        </is>
      </c>
      <c r="I298" s="6" t="inlineStr">
        <is>
          <t>Nickel Aluminum Bronze ASTM B148 UNS C95400</t>
        </is>
      </c>
      <c r="J298" s="6" t="inlineStr">
        <is>
          <t>B22</t>
        </is>
      </c>
      <c r="K298" s="6" t="inlineStr">
        <is>
          <t>Coating_Scotchkote134_interior</t>
        </is>
      </c>
      <c r="L298" s="6" t="inlineStr">
        <is>
          <t>Stainless Steel, AISI-303</t>
        </is>
      </c>
      <c r="M298" s="6" t="inlineStr">
        <is>
          <t>Steel, Cold Drawn C1018</t>
        </is>
      </c>
      <c r="N298" s="1" t="inlineStr">
        <is>
          <t>RTF</t>
        </is>
      </c>
      <c r="O298" s="80" t="inlineStr"/>
      <c r="P298" t="inlineStr">
        <is>
          <t>A102242</t>
        </is>
      </c>
      <c r="Q298" t="n">
        <v>416</v>
      </c>
      <c r="R298" s="6" t="inlineStr">
        <is>
          <t>LT250</t>
        </is>
      </c>
      <c r="S298" s="13" t="n">
        <v>8</v>
      </c>
      <c r="T298" t="inlineStr"/>
      <c r="U298" s="80" t="inlineStr"/>
      <c r="V298" t="inlineStr"/>
      <c r="W298" t="inlineStr"/>
      <c r="X298" t="inlineStr"/>
      <c r="Y298" t="inlineStr"/>
    </row>
    <row r="299">
      <c r="A299" t="inlineStr"/>
      <c r="B299" s="13" t="inlineStr">
        <is>
          <t>N</t>
        </is>
      </c>
      <c r="C299" t="inlineStr">
        <is>
          <t>Price_BOM_VL_VLS_Imp_569</t>
        </is>
      </c>
      <c r="D299" t="inlineStr"/>
      <c r="E299" s="123" t="inlineStr">
        <is>
          <t>:4012-9_VL:4012-7_VL:4012-9_VLS:4012-7_VLS:</t>
        </is>
      </c>
      <c r="F299" s="123" t="inlineStr">
        <is>
          <t>:4012-9 VL:4012-9 VLS:</t>
        </is>
      </c>
      <c r="G299" s="123" t="inlineStr">
        <is>
          <t>XA</t>
        </is>
      </c>
      <c r="H299" s="123" t="inlineStr">
        <is>
          <t>ImpMatl_Silicon_Bronze_ASTM-B584_C87600</t>
        </is>
      </c>
      <c r="I299" s="6" t="inlineStr">
        <is>
          <t>Silicon Bronze, ASTM-B584, C87600</t>
        </is>
      </c>
      <c r="J299" s="6" t="inlineStr">
        <is>
          <t>B21</t>
        </is>
      </c>
      <c r="K299" s="6" t="inlineStr">
        <is>
          <t>Coating_Scotchkote134_interior_exterior</t>
        </is>
      </c>
      <c r="L299" s="6" t="inlineStr">
        <is>
          <t>Stainless Steel, AISI-303</t>
        </is>
      </c>
      <c r="M299" s="6" t="inlineStr">
        <is>
          <t>Steel, Cold Drawn C1018</t>
        </is>
      </c>
      <c r="N299" s="6" t="inlineStr">
        <is>
          <t>RTF</t>
        </is>
      </c>
      <c r="O299" s="6" t="inlineStr"/>
      <c r="P299" s="6" t="inlineStr">
        <is>
          <t>A101889</t>
        </is>
      </c>
      <c r="Q299" s="6" t="n">
        <v>0</v>
      </c>
      <c r="R299" s="6" t="inlineStr">
        <is>
          <t>LT040</t>
        </is>
      </c>
      <c r="S299" s="13" t="n">
        <v>14</v>
      </c>
      <c r="T299" t="inlineStr"/>
      <c r="U299" s="80" t="inlineStr"/>
      <c r="V299" t="inlineStr"/>
      <c r="W299" t="inlineStr"/>
      <c r="X299" t="inlineStr"/>
      <c r="Y299" t="inlineStr"/>
    </row>
    <row r="300">
      <c r="A300" t="inlineStr"/>
      <c r="B300" s="13" t="inlineStr">
        <is>
          <t>N</t>
        </is>
      </c>
      <c r="C300" t="inlineStr">
        <is>
          <t>Price_BOM_VL_VLS_Imp_570</t>
        </is>
      </c>
      <c r="D300" t="inlineStr"/>
      <c r="E300" s="123" t="inlineStr">
        <is>
          <t>:4012-9_VL:4012-7_VL:4012-9_VLS:4012-7_VLS:</t>
        </is>
      </c>
      <c r="F300" s="123" t="inlineStr">
        <is>
          <t>:4012-9 VL:4012-9 VLS:</t>
        </is>
      </c>
      <c r="G300" s="123" t="inlineStr">
        <is>
          <t>XA</t>
        </is>
      </c>
      <c r="H300" s="123" t="inlineStr">
        <is>
          <t>ImpMatl_NiAl-Bronze_ASTM-B148_C95400</t>
        </is>
      </c>
      <c r="I300" s="6" t="inlineStr">
        <is>
          <t>Nickel Aluminum Bronze ASTM B148 UNS C95400</t>
        </is>
      </c>
      <c r="J300" s="6" t="inlineStr">
        <is>
          <t>B22</t>
        </is>
      </c>
      <c r="K300" s="6" t="inlineStr">
        <is>
          <t>Coating_Scotchkote134_interior_exterior</t>
        </is>
      </c>
      <c r="L300" s="6" t="inlineStr">
        <is>
          <t>Stainless Steel, AISI-303</t>
        </is>
      </c>
      <c r="M300" s="6" t="inlineStr">
        <is>
          <t>Steel, Cold Drawn C1018</t>
        </is>
      </c>
      <c r="N300" s="96" t="inlineStr">
        <is>
          <t>RTF</t>
        </is>
      </c>
      <c r="O300" s="94" t="inlineStr"/>
      <c r="P300" t="inlineStr">
        <is>
          <t>A102242</t>
        </is>
      </c>
      <c r="Q300" t="n">
        <v>416</v>
      </c>
      <c r="R300" s="6" t="inlineStr">
        <is>
          <t>LT250</t>
        </is>
      </c>
      <c r="S300" s="13" t="n">
        <v>8</v>
      </c>
      <c r="T300" t="inlineStr"/>
      <c r="U300" s="80" t="inlineStr"/>
      <c r="V300" t="inlineStr"/>
      <c r="W300" t="inlineStr"/>
      <c r="X300" t="inlineStr"/>
      <c r="Y300" t="inlineStr"/>
    </row>
    <row r="301">
      <c r="A301" t="inlineStr"/>
      <c r="B301" s="13" t="inlineStr">
        <is>
          <t>N</t>
        </is>
      </c>
      <c r="C301" t="inlineStr">
        <is>
          <t>Price_BOM_VL_VLS_Imp_571</t>
        </is>
      </c>
      <c r="D301" t="inlineStr"/>
      <c r="E301" s="123" t="inlineStr">
        <is>
          <t>:4012-9_VL:4012-7_VL:4012-9_VLS:4012-7_VLS:</t>
        </is>
      </c>
      <c r="F301" s="123" t="inlineStr">
        <is>
          <t>:4012-9 VL:4012-9 VLS:</t>
        </is>
      </c>
      <c r="G301" s="123" t="inlineStr">
        <is>
          <t>XA</t>
        </is>
      </c>
      <c r="H301" t="inlineStr">
        <is>
          <t>ImpMatl_Silicon_Bronze_ASTM-B584_C87600</t>
        </is>
      </c>
      <c r="I301" s="6" t="inlineStr">
        <is>
          <t>Silicon Bronze, ASTM-B584, C87600</t>
        </is>
      </c>
      <c r="J301" s="6" t="inlineStr">
        <is>
          <t>B21</t>
        </is>
      </c>
      <c r="K301" s="6" t="inlineStr">
        <is>
          <t>Coating_Scotchkote134_interior_exterior_IncludeImpeller</t>
        </is>
      </c>
      <c r="L301" s="6" t="inlineStr">
        <is>
          <t>Stainless Steel, AISI-303</t>
        </is>
      </c>
      <c r="M301" s="6" t="inlineStr">
        <is>
          <t>Steel, Cold Drawn C1018</t>
        </is>
      </c>
      <c r="N301" t="inlineStr">
        <is>
          <t>RTF</t>
        </is>
      </c>
      <c r="O301" s="80" t="inlineStr"/>
      <c r="P301" t="inlineStr">
        <is>
          <t>A101889</t>
        </is>
      </c>
      <c r="Q301" t="n">
        <v>0</v>
      </c>
      <c r="R301" s="6" t="inlineStr">
        <is>
          <t>LT040</t>
        </is>
      </c>
      <c r="S301" s="13" t="n">
        <v>14</v>
      </c>
      <c r="T301" t="inlineStr"/>
      <c r="U301" s="80" t="inlineStr"/>
      <c r="V301" t="inlineStr"/>
      <c r="W301" t="inlineStr"/>
      <c r="X301" t="inlineStr"/>
      <c r="Y301" t="inlineStr"/>
    </row>
    <row r="302">
      <c r="A302" t="inlineStr"/>
      <c r="B302" s="13" t="inlineStr">
        <is>
          <t>N</t>
        </is>
      </c>
      <c r="C302" t="inlineStr">
        <is>
          <t>Price_BOM_VL_VLS_Imp_572</t>
        </is>
      </c>
      <c r="D302" t="inlineStr"/>
      <c r="E302" s="123" t="inlineStr">
        <is>
          <t>:4012-9_VL:4012-7_VL:4012-9_VLS:4012-7_VLS:</t>
        </is>
      </c>
      <c r="F302" s="123" t="inlineStr">
        <is>
          <t>:4012-9 VL:4012-9 VLS:</t>
        </is>
      </c>
      <c r="G302" s="123" t="inlineStr">
        <is>
          <t>XA</t>
        </is>
      </c>
      <c r="H302" s="123" t="inlineStr">
        <is>
          <t>ImpMatl_NiAl-Bronze_ASTM-B148_C95400</t>
        </is>
      </c>
      <c r="I302" s="6" t="inlineStr">
        <is>
          <t>Nickel Aluminum Bronze ASTM B148 UNS C95400</t>
        </is>
      </c>
      <c r="J302" s="6" t="inlineStr">
        <is>
          <t>B22</t>
        </is>
      </c>
      <c r="K302" s="6" t="inlineStr">
        <is>
          <t>Coating_Scotchkote134_interior_exterior_IncludeImpeller</t>
        </is>
      </c>
      <c r="L302" s="6" t="inlineStr">
        <is>
          <t>Stainless Steel, AISI-303</t>
        </is>
      </c>
      <c r="M302" s="6" t="inlineStr">
        <is>
          <t>Steel, Cold Drawn C1018</t>
        </is>
      </c>
      <c r="N302" s="1" t="inlineStr">
        <is>
          <t>RTF</t>
        </is>
      </c>
      <c r="O302" s="6" t="inlineStr"/>
      <c r="P302" s="6" t="inlineStr">
        <is>
          <t>A102242</t>
        </is>
      </c>
      <c r="Q302" s="6" t="n">
        <v>416</v>
      </c>
      <c r="R302" s="6" t="inlineStr">
        <is>
          <t>LT250</t>
        </is>
      </c>
      <c r="S302" s="13" t="n">
        <v>8</v>
      </c>
      <c r="T302" t="inlineStr"/>
      <c r="U302" s="80" t="inlineStr"/>
      <c r="V302" t="inlineStr"/>
      <c r="W302" t="inlineStr"/>
      <c r="X302" t="inlineStr"/>
      <c r="Y302" t="inlineStr"/>
    </row>
    <row r="303">
      <c r="A303" t="inlineStr"/>
      <c r="B303" s="13" t="inlineStr">
        <is>
          <t>N</t>
        </is>
      </c>
      <c r="C303" t="inlineStr">
        <is>
          <t>Price_BOM_VL_VLS_Imp_573</t>
        </is>
      </c>
      <c r="D303" t="inlineStr"/>
      <c r="E303" s="123" t="inlineStr">
        <is>
          <t>:4012-9_VL:4012-7_VL:4012-9_VLS:4012-7_VLS:</t>
        </is>
      </c>
      <c r="F303" s="123" t="inlineStr">
        <is>
          <t>:4012-9 VL:4012-9 VLS:</t>
        </is>
      </c>
      <c r="G303" s="123" t="inlineStr">
        <is>
          <t>XA</t>
        </is>
      </c>
      <c r="H303" t="inlineStr">
        <is>
          <t>ImpMatl_Silicon_Bronze_ASTM-B584_C87600</t>
        </is>
      </c>
      <c r="I303" s="6" t="inlineStr">
        <is>
          <t>Silicon Bronze, ASTM-B584, C87600</t>
        </is>
      </c>
      <c r="J303" s="6" t="inlineStr">
        <is>
          <t>B21</t>
        </is>
      </c>
      <c r="K303" s="6" t="inlineStr">
        <is>
          <t>Coating_Scotchkote134_interior_IncludeImpeller</t>
        </is>
      </c>
      <c r="L303" s="6" t="inlineStr">
        <is>
          <t>Stainless Steel, AISI-303</t>
        </is>
      </c>
      <c r="M303" s="6" t="inlineStr">
        <is>
          <t>Steel, Cold Drawn C1018</t>
        </is>
      </c>
      <c r="N303" s="1" t="inlineStr">
        <is>
          <t>RTF</t>
        </is>
      </c>
      <c r="O303" s="80" t="inlineStr"/>
      <c r="P303" t="inlineStr">
        <is>
          <t>A101889</t>
        </is>
      </c>
      <c r="Q303" t="n">
        <v>0</v>
      </c>
      <c r="R303" s="6" t="inlineStr">
        <is>
          <t>LT040</t>
        </is>
      </c>
      <c r="S303" s="13" t="n">
        <v>14</v>
      </c>
      <c r="T303" t="inlineStr"/>
      <c r="U303" s="80" t="inlineStr"/>
      <c r="V303" t="inlineStr"/>
      <c r="W303" t="inlineStr"/>
      <c r="X303" t="inlineStr"/>
      <c r="Y303" t="inlineStr"/>
    </row>
    <row r="304">
      <c r="A304" t="inlineStr"/>
      <c r="B304" s="13" t="inlineStr">
        <is>
          <t>N</t>
        </is>
      </c>
      <c r="C304" t="inlineStr">
        <is>
          <t>Price_BOM_VL_VLS_Imp_574</t>
        </is>
      </c>
      <c r="D304" t="inlineStr"/>
      <c r="E304" s="123" t="inlineStr">
        <is>
          <t>:4012-9_VL:4012-7_VL:4012-9_VLS:4012-7_VLS:</t>
        </is>
      </c>
      <c r="F304" s="123" t="inlineStr">
        <is>
          <t>:4012-9 VL:4012-9 VLS:</t>
        </is>
      </c>
      <c r="G304" s="123" t="inlineStr">
        <is>
          <t>XA</t>
        </is>
      </c>
      <c r="H304" s="123" t="inlineStr">
        <is>
          <t>ImpMatl_NiAl-Bronze_ASTM-B148_C95400</t>
        </is>
      </c>
      <c r="I304" s="6" t="inlineStr">
        <is>
          <t>Nickel Aluminum Bronze ASTM B148 UNS C95400</t>
        </is>
      </c>
      <c r="J304" s="6" t="inlineStr">
        <is>
          <t>B22</t>
        </is>
      </c>
      <c r="K304" s="6" t="inlineStr">
        <is>
          <t>Coating_Scotchkote134_interior_IncludeImpeller</t>
        </is>
      </c>
      <c r="L304" s="6" t="inlineStr">
        <is>
          <t>Stainless Steel, AISI-303</t>
        </is>
      </c>
      <c r="M304" s="6" t="inlineStr">
        <is>
          <t>Steel, Cold Drawn C1018</t>
        </is>
      </c>
      <c r="N304" s="1" t="inlineStr">
        <is>
          <t>RTF</t>
        </is>
      </c>
      <c r="O304" s="6" t="inlineStr"/>
      <c r="P304" s="6" t="inlineStr">
        <is>
          <t>A102242</t>
        </is>
      </c>
      <c r="Q304" s="6" t="n">
        <v>416</v>
      </c>
      <c r="R304" s="6" t="inlineStr">
        <is>
          <t>LT250</t>
        </is>
      </c>
      <c r="S304" s="13" t="n">
        <v>8</v>
      </c>
      <c r="T304" t="inlineStr"/>
      <c r="U304" s="80" t="inlineStr"/>
      <c r="V304" t="inlineStr"/>
      <c r="W304" t="inlineStr"/>
      <c r="X304" t="inlineStr"/>
      <c r="Y304" t="inlineStr"/>
    </row>
    <row r="305">
      <c r="A305" t="inlineStr"/>
      <c r="B305" s="13" t="inlineStr">
        <is>
          <t>N</t>
        </is>
      </c>
      <c r="C305" t="inlineStr">
        <is>
          <t>Price_BOM_VL_VLS_Imp_575</t>
        </is>
      </c>
      <c r="D305" t="inlineStr"/>
      <c r="E305" s="123" t="inlineStr">
        <is>
          <t>:4012-9_VL:4012-7_VL:4012-9_VLS:4012-7_VLS:</t>
        </is>
      </c>
      <c r="F305" s="123" t="inlineStr">
        <is>
          <t>:4012-9 VL:4012-9 VLS:</t>
        </is>
      </c>
      <c r="G305" s="123" t="inlineStr">
        <is>
          <t>XA</t>
        </is>
      </c>
      <c r="H305" t="inlineStr">
        <is>
          <t>ImpMatl_Silicon_Bronze_ASTM-B584_C87600</t>
        </is>
      </c>
      <c r="I305" s="6" t="inlineStr">
        <is>
          <t>Silicon Bronze, ASTM-B584, C87600</t>
        </is>
      </c>
      <c r="J305" s="6" t="inlineStr">
        <is>
          <t>B21</t>
        </is>
      </c>
      <c r="K305" s="6" t="inlineStr">
        <is>
          <t>Coating_Special</t>
        </is>
      </c>
      <c r="L305" s="6" t="inlineStr">
        <is>
          <t>Stainless Steel, AISI-303</t>
        </is>
      </c>
      <c r="M305" s="6" t="inlineStr">
        <is>
          <t>Steel, Cold Drawn C1018</t>
        </is>
      </c>
      <c r="N305" s="1" t="inlineStr">
        <is>
          <t>RTF</t>
        </is>
      </c>
      <c r="O305" s="80" t="inlineStr"/>
      <c r="P305" t="inlineStr">
        <is>
          <t>A101889</t>
        </is>
      </c>
      <c r="Q305" t="n">
        <v>0</v>
      </c>
      <c r="R305" s="6" t="inlineStr">
        <is>
          <t>LT040</t>
        </is>
      </c>
      <c r="S305" s="13" t="n">
        <v>14</v>
      </c>
      <c r="T305" t="inlineStr"/>
      <c r="U305" s="80" t="inlineStr"/>
      <c r="V305" t="inlineStr"/>
      <c r="W305" t="inlineStr"/>
      <c r="X305" t="inlineStr"/>
      <c r="Y305" t="inlineStr"/>
    </row>
    <row r="306">
      <c r="A306" t="inlineStr"/>
      <c r="B306" s="13" t="inlineStr">
        <is>
          <t>N</t>
        </is>
      </c>
      <c r="C306" t="inlineStr">
        <is>
          <t>Price_BOM_VL_VLS_Imp_576</t>
        </is>
      </c>
      <c r="D306" t="inlineStr"/>
      <c r="E306" s="123" t="inlineStr">
        <is>
          <t>:4012-9_VL:4012-7_VL:4012-9_VLS:4012-7_VLS:</t>
        </is>
      </c>
      <c r="F306" s="123" t="inlineStr">
        <is>
          <t>:4012-9 VL:4012-9 VLS:</t>
        </is>
      </c>
      <c r="G306" s="123" t="inlineStr">
        <is>
          <t>XA</t>
        </is>
      </c>
      <c r="H306" s="123" t="inlineStr">
        <is>
          <t>ImpMatl_NiAl-Bronze_ASTM-B148_C95400</t>
        </is>
      </c>
      <c r="I306" s="6" t="inlineStr">
        <is>
          <t>Nickel Aluminum Bronze ASTM B148 UNS C95400</t>
        </is>
      </c>
      <c r="J306" s="6" t="inlineStr">
        <is>
          <t>B22</t>
        </is>
      </c>
      <c r="K306" s="6" t="inlineStr">
        <is>
          <t>Coating_Special</t>
        </is>
      </c>
      <c r="L306" s="6" t="inlineStr">
        <is>
          <t>Stainless Steel, AISI-303</t>
        </is>
      </c>
      <c r="M306" s="6" t="inlineStr">
        <is>
          <t>Steel, Cold Drawn C1018</t>
        </is>
      </c>
      <c r="N306" s="1" t="inlineStr">
        <is>
          <t>RTF</t>
        </is>
      </c>
      <c r="O306" s="6" t="inlineStr"/>
      <c r="P306" s="6" t="inlineStr">
        <is>
          <t>A102242</t>
        </is>
      </c>
      <c r="Q306" s="6" t="n">
        <v>416</v>
      </c>
      <c r="R306" s="6" t="inlineStr">
        <is>
          <t>LT250</t>
        </is>
      </c>
      <c r="S306" s="13" t="n">
        <v>8</v>
      </c>
      <c r="T306" t="inlineStr"/>
      <c r="U306" s="80" t="inlineStr"/>
      <c r="V306" t="inlineStr"/>
      <c r="W306" t="inlineStr"/>
      <c r="X306" t="inlineStr"/>
      <c r="Y306" t="inlineStr"/>
    </row>
    <row r="307">
      <c r="A307" t="inlineStr"/>
      <c r="B307" s="13" t="inlineStr">
        <is>
          <t>N</t>
        </is>
      </c>
      <c r="C307" t="inlineStr">
        <is>
          <t>Price_BOM_VL_VLS_Imp_577</t>
        </is>
      </c>
      <c r="D307" t="inlineStr"/>
      <c r="E307" s="123" t="inlineStr">
        <is>
          <t>:4012-9_VL:4012-7_VL:4012-9_VLS:4012-7_VLS:</t>
        </is>
      </c>
      <c r="F307" s="123" t="inlineStr">
        <is>
          <t>:4012-9 VL:4012-9 VLS:</t>
        </is>
      </c>
      <c r="G307" s="123" t="inlineStr">
        <is>
          <t>XA</t>
        </is>
      </c>
      <c r="H307" t="inlineStr">
        <is>
          <t>ImpMatl_Silicon_Bronze_ASTM-B584_C87600</t>
        </is>
      </c>
      <c r="I307" s="6" t="inlineStr">
        <is>
          <t>Silicon Bronze, ASTM-B584, C87600</t>
        </is>
      </c>
      <c r="J307" s="6" t="inlineStr">
        <is>
          <t>B21</t>
        </is>
      </c>
      <c r="K307" s="6" t="inlineStr">
        <is>
          <t>Coating_Epoxy</t>
        </is>
      </c>
      <c r="L307" s="6" t="inlineStr">
        <is>
          <t>Stainless Steel, AISI-303</t>
        </is>
      </c>
      <c r="M307" s="6" t="inlineStr">
        <is>
          <t>Steel, Cold Drawn C1018</t>
        </is>
      </c>
      <c r="N307" s="1" t="inlineStr">
        <is>
          <t>RTF</t>
        </is>
      </c>
      <c r="O307" s="80" t="inlineStr"/>
      <c r="P307" t="inlineStr">
        <is>
          <t>A101889</t>
        </is>
      </c>
      <c r="Q307" t="n">
        <v>0</v>
      </c>
      <c r="R307" s="6" t="inlineStr">
        <is>
          <t>LT040</t>
        </is>
      </c>
      <c r="S307" s="13" t="n">
        <v>14</v>
      </c>
      <c r="T307" t="inlineStr"/>
      <c r="U307" s="80" t="inlineStr"/>
      <c r="V307" t="inlineStr"/>
      <c r="W307" t="inlineStr"/>
      <c r="X307" t="inlineStr"/>
      <c r="Y307" t="inlineStr"/>
    </row>
    <row r="308">
      <c r="A308" t="inlineStr"/>
      <c r="B308" s="13" t="inlineStr">
        <is>
          <t>N</t>
        </is>
      </c>
      <c r="C308" t="inlineStr">
        <is>
          <t>Price_BOM_VL_VLS_Imp_578</t>
        </is>
      </c>
      <c r="D308" t="inlineStr"/>
      <c r="E308" s="123" t="inlineStr">
        <is>
          <t>:4012-9_VL:4012-7_VL:4012-9_VLS:4012-7_VLS:</t>
        </is>
      </c>
      <c r="F308" s="123" t="inlineStr">
        <is>
          <t>:4012-9 VL:4012-9 VLS:</t>
        </is>
      </c>
      <c r="G308" s="123" t="inlineStr">
        <is>
          <t>XA</t>
        </is>
      </c>
      <c r="H308" s="123" t="inlineStr">
        <is>
          <t>ImpMatl_NiAl-Bronze_ASTM-B148_C95400</t>
        </is>
      </c>
      <c r="I308" s="6" t="inlineStr">
        <is>
          <t>Nickel Aluminum Bronze ASTM B148 UNS C95400</t>
        </is>
      </c>
      <c r="J308" s="6" t="inlineStr">
        <is>
          <t>B22</t>
        </is>
      </c>
      <c r="K308" s="6" t="inlineStr">
        <is>
          <t>Coating_Epoxy</t>
        </is>
      </c>
      <c r="L308" s="6" t="inlineStr">
        <is>
          <t>Stainless Steel, AISI-303</t>
        </is>
      </c>
      <c r="M308" s="6" t="inlineStr">
        <is>
          <t>Steel, Cold Drawn C1018</t>
        </is>
      </c>
      <c r="N308" s="1" t="inlineStr">
        <is>
          <t>RTF</t>
        </is>
      </c>
      <c r="O308" s="6" t="inlineStr"/>
      <c r="P308" s="6" t="inlineStr">
        <is>
          <t>A102242</t>
        </is>
      </c>
      <c r="Q308" s="6" t="n">
        <v>416</v>
      </c>
      <c r="R308" s="6" t="inlineStr">
        <is>
          <t>LT250</t>
        </is>
      </c>
      <c r="S308" s="13" t="n">
        <v>8</v>
      </c>
      <c r="T308" t="inlineStr"/>
      <c r="U308" s="80" t="inlineStr"/>
      <c r="V308" t="inlineStr"/>
      <c r="W308" t="inlineStr"/>
      <c r="X308" t="inlineStr"/>
      <c r="Y308" t="inlineStr"/>
    </row>
    <row r="309">
      <c r="A309" t="inlineStr"/>
      <c r="B309" s="13" t="inlineStr">
        <is>
          <t>Y</t>
        </is>
      </c>
      <c r="C309" t="inlineStr">
        <is>
          <t>Price_BOM_VL_VLS_Imp_579</t>
        </is>
      </c>
      <c r="D309" t="inlineStr">
        <is>
          <t>Price_BOM_VL_VLS_Imp_579</t>
        </is>
      </c>
      <c r="E309" s="123" t="inlineStr">
        <is>
          <t>:4015-9_VL:4015-7_VL:4015-9_VLS:4015-7_VLS:</t>
        </is>
      </c>
      <c r="F309" s="123" t="inlineStr">
        <is>
          <t>:4015-9 VL:4015-9 VLS:</t>
        </is>
      </c>
      <c r="G309" s="123" t="inlineStr">
        <is>
          <t>XA</t>
        </is>
      </c>
      <c r="H309" t="inlineStr">
        <is>
          <t>ImpMatl_Silicon_Bronze_ASTM-B584_C87600</t>
        </is>
      </c>
      <c r="I309" s="6" t="inlineStr">
        <is>
          <t>Silicon Bronze, ASTM-B584, C87600</t>
        </is>
      </c>
      <c r="J309" s="6" t="inlineStr">
        <is>
          <t>B21</t>
        </is>
      </c>
      <c r="K309" s="6" t="inlineStr">
        <is>
          <t>Coating_Standard</t>
        </is>
      </c>
      <c r="L309" s="6" t="inlineStr">
        <is>
          <t>Stainless Steel, AISI-303</t>
        </is>
      </c>
      <c r="M309" s="6" t="inlineStr">
        <is>
          <t>Steel, Cold Drawn C1018</t>
        </is>
      </c>
      <c r="N309" s="1" t="inlineStr">
        <is>
          <t>96896895</t>
        </is>
      </c>
      <c r="O309" s="80" t="inlineStr">
        <is>
          <t>IMP,L,30157,XA,B21</t>
        </is>
      </c>
      <c r="P309" t="inlineStr">
        <is>
          <t>A101896</t>
        </is>
      </c>
      <c r="Q309" t="n">
        <v>0</v>
      </c>
      <c r="R309" s="6" t="inlineStr">
        <is>
          <t>LT027</t>
        </is>
      </c>
      <c r="S309" s="13" t="n">
        <v>0</v>
      </c>
      <c r="T309" t="inlineStr"/>
      <c r="U309" s="80" t="inlineStr"/>
      <c r="V309" t="inlineStr"/>
      <c r="W309" t="inlineStr"/>
      <c r="X309" t="inlineStr"/>
      <c r="Y309" t="inlineStr"/>
    </row>
    <row r="310">
      <c r="A310" t="inlineStr"/>
      <c r="B310" s="13" t="inlineStr">
        <is>
          <t>N</t>
        </is>
      </c>
      <c r="C310" t="inlineStr">
        <is>
          <t>Price_BOM_VL_VLS_Imp_580</t>
        </is>
      </c>
      <c r="D310" t="inlineStr"/>
      <c r="E310" s="123" t="inlineStr">
        <is>
          <t>:4015-9_VL:4015-7_VL:4015-9_VLS:4015-7_VLS:</t>
        </is>
      </c>
      <c r="F310" s="123" t="inlineStr">
        <is>
          <t>:4015-9 VL:4015-9 VLS:</t>
        </is>
      </c>
      <c r="G310" s="123" t="inlineStr">
        <is>
          <t>XA</t>
        </is>
      </c>
      <c r="H310" s="123" t="inlineStr">
        <is>
          <t>ImpMatl_NiAl-Bronze_ASTM-B148_C95400</t>
        </is>
      </c>
      <c r="I310" s="6" t="inlineStr">
        <is>
          <t>Nickel Aluminum Bronze ASTM B148 UNS C95400</t>
        </is>
      </c>
      <c r="J310" s="6" t="inlineStr">
        <is>
          <t>B22</t>
        </is>
      </c>
      <c r="K310" s="6" t="inlineStr">
        <is>
          <t>Coating_Standard</t>
        </is>
      </c>
      <c r="L310" s="6" t="inlineStr">
        <is>
          <t>Stainless Steel, AISI-303</t>
        </is>
      </c>
      <c r="M310" s="6" t="inlineStr">
        <is>
          <t>Steel, Cold Drawn C1018</t>
        </is>
      </c>
      <c r="N310" s="1" t="inlineStr">
        <is>
          <t>97780144</t>
        </is>
      </c>
      <c r="O310" s="6" t="inlineStr">
        <is>
          <t>IMP,L,30157,XA,B2</t>
        </is>
      </c>
      <c r="P310" s="6" t="inlineStr">
        <is>
          <t>A101899</t>
        </is>
      </c>
      <c r="Q310" s="6" t="n">
        <v>2400</v>
      </c>
      <c r="R310" s="6" t="inlineStr">
        <is>
          <t>LT027</t>
        </is>
      </c>
      <c r="S310" s="13" t="n">
        <v>0</v>
      </c>
      <c r="T310" t="inlineStr"/>
      <c r="U310" s="80" t="inlineStr"/>
      <c r="V310" t="inlineStr"/>
      <c r="W310" t="inlineStr"/>
      <c r="X310" t="inlineStr"/>
      <c r="Y310" t="inlineStr"/>
    </row>
    <row r="311">
      <c r="A311" t="inlineStr"/>
      <c r="B311" s="13" t="inlineStr">
        <is>
          <t>N</t>
        </is>
      </c>
      <c r="C311" t="inlineStr">
        <is>
          <t>Price_BOM_VL_VLS_Imp_581</t>
        </is>
      </c>
      <c r="D311" t="inlineStr"/>
      <c r="E311" s="123" t="inlineStr">
        <is>
          <t>:4015-9_VL:4015-7_VL:4015-9_VLS:4015-7_VLS:</t>
        </is>
      </c>
      <c r="F311" s="123" t="inlineStr">
        <is>
          <t>:4015-9 VL:4015-9 VLS:</t>
        </is>
      </c>
      <c r="G311" s="123" t="inlineStr">
        <is>
          <t>XA</t>
        </is>
      </c>
      <c r="H311" t="inlineStr">
        <is>
          <t>ImpMatl_Silicon_Bronze_ASTM-B584_C87600</t>
        </is>
      </c>
      <c r="I311" s="6" t="inlineStr">
        <is>
          <t>Silicon Bronze, ASTM-B584, C87600</t>
        </is>
      </c>
      <c r="J311" s="6" t="inlineStr">
        <is>
          <t>B21</t>
        </is>
      </c>
      <c r="K311" s="6" t="inlineStr">
        <is>
          <t>Coating_Scotchkote134_interior</t>
        </is>
      </c>
      <c r="L311" s="6" t="inlineStr">
        <is>
          <t>Stainless Steel, AISI-303</t>
        </is>
      </c>
      <c r="M311" s="6" t="inlineStr">
        <is>
          <t>Steel, Cold Drawn C1018</t>
        </is>
      </c>
      <c r="N311" s="1" t="inlineStr">
        <is>
          <t>RTF</t>
        </is>
      </c>
      <c r="O311" s="80" t="inlineStr"/>
      <c r="P311" t="inlineStr">
        <is>
          <t>A101896</t>
        </is>
      </c>
      <c r="Q311" t="n">
        <v>0</v>
      </c>
      <c r="R311" s="6" t="inlineStr">
        <is>
          <t>LT040</t>
        </is>
      </c>
      <c r="S311" s="13" t="n">
        <v>14</v>
      </c>
      <c r="T311" t="inlineStr"/>
      <c r="U311" s="80" t="inlineStr"/>
      <c r="V311" t="inlineStr"/>
      <c r="W311" t="inlineStr"/>
      <c r="X311" t="inlineStr"/>
      <c r="Y311" t="inlineStr"/>
    </row>
    <row r="312">
      <c r="A312" t="inlineStr"/>
      <c r="B312" s="13" t="inlineStr">
        <is>
          <t>N</t>
        </is>
      </c>
      <c r="C312" t="inlineStr">
        <is>
          <t>Price_BOM_VL_VLS_Imp_582</t>
        </is>
      </c>
      <c r="D312" t="inlineStr"/>
      <c r="E312" s="123" t="inlineStr">
        <is>
          <t>:4015-9_VL:4015-7_VL:4015-9_VLS:4015-7_VLS:</t>
        </is>
      </c>
      <c r="F312" s="123" t="inlineStr">
        <is>
          <t>:4015-9 VL:4015-9 VLS:</t>
        </is>
      </c>
      <c r="G312" s="123" t="inlineStr">
        <is>
          <t>XA</t>
        </is>
      </c>
      <c r="H312" s="123" t="inlineStr">
        <is>
          <t>ImpMatl_NiAl-Bronze_ASTM-B148_C95400</t>
        </is>
      </c>
      <c r="I312" s="6" t="inlineStr">
        <is>
          <t>Nickel Aluminum Bronze ASTM B148 UNS C95400</t>
        </is>
      </c>
      <c r="J312" s="6" t="inlineStr">
        <is>
          <t>B22</t>
        </is>
      </c>
      <c r="K312" s="6" t="inlineStr">
        <is>
          <t>Coating_Scotchkote134_interior</t>
        </is>
      </c>
      <c r="L312" s="6" t="inlineStr">
        <is>
          <t>Stainless Steel, AISI-303</t>
        </is>
      </c>
      <c r="M312" s="6" t="inlineStr">
        <is>
          <t>Steel, Cold Drawn C1018</t>
        </is>
      </c>
      <c r="N312" s="1" t="inlineStr">
        <is>
          <t>RTF</t>
        </is>
      </c>
      <c r="O312" s="6" t="inlineStr"/>
      <c r="P312" s="6" t="inlineStr">
        <is>
          <t>A101899</t>
        </is>
      </c>
      <c r="Q312" s="6" t="n">
        <v>2400</v>
      </c>
      <c r="R312" s="6" t="inlineStr">
        <is>
          <t>LT250</t>
        </is>
      </c>
      <c r="S312" s="13" t="n">
        <v>8</v>
      </c>
      <c r="T312" t="inlineStr"/>
      <c r="U312" s="80" t="inlineStr"/>
      <c r="V312" t="inlineStr"/>
      <c r="W312" t="inlineStr"/>
      <c r="X312" t="inlineStr"/>
      <c r="Y312" t="inlineStr"/>
    </row>
    <row r="313">
      <c r="A313" t="inlineStr"/>
      <c r="B313" s="13" t="inlineStr">
        <is>
          <t>N</t>
        </is>
      </c>
      <c r="C313" t="inlineStr">
        <is>
          <t>Price_BOM_VL_VLS_Imp_583</t>
        </is>
      </c>
      <c r="D313" t="inlineStr"/>
      <c r="E313" s="123" t="inlineStr">
        <is>
          <t>:4015-9_VL:4015-7_VL:4015-9_VLS:4015-7_VLS:</t>
        </is>
      </c>
      <c r="F313" s="123" t="inlineStr">
        <is>
          <t>:4015-9 VL:4015-9 VLS:</t>
        </is>
      </c>
      <c r="G313" s="123" t="inlineStr">
        <is>
          <t>XA</t>
        </is>
      </c>
      <c r="H313" t="inlineStr">
        <is>
          <t>ImpMatl_Silicon_Bronze_ASTM-B584_C87600</t>
        </is>
      </c>
      <c r="I313" s="6" t="inlineStr">
        <is>
          <t>Silicon Bronze, ASTM-B584, C87600</t>
        </is>
      </c>
      <c r="J313" s="6" t="inlineStr">
        <is>
          <t>B21</t>
        </is>
      </c>
      <c r="K313" s="6" t="inlineStr">
        <is>
          <t>Coating_Scotchkote134_interior_exterior</t>
        </is>
      </c>
      <c r="L313" s="6" t="inlineStr">
        <is>
          <t>Stainless Steel, AISI-303</t>
        </is>
      </c>
      <c r="M313" s="6" t="inlineStr">
        <is>
          <t>Steel, Cold Drawn C1018</t>
        </is>
      </c>
      <c r="N313" s="1" t="inlineStr">
        <is>
          <t>RTF</t>
        </is>
      </c>
      <c r="O313" s="80" t="inlineStr"/>
      <c r="P313" t="inlineStr">
        <is>
          <t>A101896</t>
        </is>
      </c>
      <c r="Q313" t="n">
        <v>0</v>
      </c>
      <c r="R313" s="6" t="inlineStr">
        <is>
          <t>LT040</t>
        </is>
      </c>
      <c r="S313" s="13" t="n">
        <v>14</v>
      </c>
      <c r="T313" t="inlineStr"/>
      <c r="U313" s="80" t="inlineStr"/>
      <c r="V313" t="inlineStr"/>
      <c r="W313" t="inlineStr"/>
      <c r="X313" t="inlineStr"/>
      <c r="Y313" t="inlineStr"/>
    </row>
    <row r="314">
      <c r="A314" t="inlineStr"/>
      <c r="B314" s="13" t="inlineStr">
        <is>
          <t>N</t>
        </is>
      </c>
      <c r="C314" t="inlineStr">
        <is>
          <t>Price_BOM_VL_VLS_Imp_584</t>
        </is>
      </c>
      <c r="D314" t="inlineStr"/>
      <c r="E314" s="123" t="inlineStr">
        <is>
          <t>:4015-9_VL:4015-7_VL:4015-9_VLS:4015-7_VLS:</t>
        </is>
      </c>
      <c r="F314" s="123" t="inlineStr">
        <is>
          <t>:4015-9 VL:4015-9 VLS:</t>
        </is>
      </c>
      <c r="G314" s="123" t="inlineStr">
        <is>
          <t>XA</t>
        </is>
      </c>
      <c r="H314" s="123" t="inlineStr">
        <is>
          <t>ImpMatl_NiAl-Bronze_ASTM-B148_C95400</t>
        </is>
      </c>
      <c r="I314" s="6" t="inlineStr">
        <is>
          <t>Nickel Aluminum Bronze ASTM B148 UNS C95400</t>
        </is>
      </c>
      <c r="J314" s="6" t="inlineStr">
        <is>
          <t>B22</t>
        </is>
      </c>
      <c r="K314" s="6" t="inlineStr">
        <is>
          <t>Coating_Scotchkote134_interior_exterior</t>
        </is>
      </c>
      <c r="L314" s="6" t="inlineStr">
        <is>
          <t>Stainless Steel, AISI-303</t>
        </is>
      </c>
      <c r="M314" s="6" t="inlineStr">
        <is>
          <t>Steel, Cold Drawn C1018</t>
        </is>
      </c>
      <c r="N314" s="6" t="inlineStr">
        <is>
          <t>RTF</t>
        </is>
      </c>
      <c r="O314" s="6" t="inlineStr"/>
      <c r="P314" s="6" t="inlineStr">
        <is>
          <t>A101899</t>
        </is>
      </c>
      <c r="Q314" s="6" t="n">
        <v>2400</v>
      </c>
      <c r="R314" s="6" t="inlineStr">
        <is>
          <t>LT250</t>
        </is>
      </c>
      <c r="S314" s="13" t="n">
        <v>8</v>
      </c>
      <c r="T314" t="inlineStr"/>
      <c r="U314" s="80" t="inlineStr"/>
      <c r="V314" t="inlineStr"/>
      <c r="W314" t="inlineStr"/>
      <c r="X314" t="inlineStr"/>
      <c r="Y314" t="inlineStr"/>
    </row>
    <row r="315">
      <c r="A315" t="inlineStr"/>
      <c r="B315" s="13" t="inlineStr">
        <is>
          <t>N</t>
        </is>
      </c>
      <c r="C315" t="inlineStr">
        <is>
          <t>Price_BOM_VL_VLS_Imp_585</t>
        </is>
      </c>
      <c r="D315" t="inlineStr"/>
      <c r="E315" s="123" t="inlineStr">
        <is>
          <t>:4015-9_VL:4015-7_VL:4015-9_VLS:4015-7_VLS:</t>
        </is>
      </c>
      <c r="F315" s="123" t="inlineStr">
        <is>
          <t>:4015-9 VL:4015-9 VLS:</t>
        </is>
      </c>
      <c r="G315" s="123" t="inlineStr">
        <is>
          <t>XA</t>
        </is>
      </c>
      <c r="H315" s="123" t="inlineStr">
        <is>
          <t>ImpMatl_Silicon_Bronze_ASTM-B584_C87600</t>
        </is>
      </c>
      <c r="I315" s="6" t="inlineStr">
        <is>
          <t>Silicon Bronze, ASTM-B584, C87600</t>
        </is>
      </c>
      <c r="J315" s="6" t="inlineStr">
        <is>
          <t>B21</t>
        </is>
      </c>
      <c r="K315" s="6" t="inlineStr">
        <is>
          <t>Coating_Scotchkote134_interior_exterior_IncludeImpeller</t>
        </is>
      </c>
      <c r="L315" s="6" t="inlineStr">
        <is>
          <t>Stainless Steel, AISI-303</t>
        </is>
      </c>
      <c r="M315" s="6" t="inlineStr">
        <is>
          <t>Steel, Cold Drawn C1018</t>
        </is>
      </c>
      <c r="N315" s="96" t="inlineStr">
        <is>
          <t>RTF</t>
        </is>
      </c>
      <c r="O315" s="94" t="inlineStr"/>
      <c r="P315" t="inlineStr">
        <is>
          <t>A101896</t>
        </is>
      </c>
      <c r="Q315" t="n">
        <v>0</v>
      </c>
      <c r="R315" s="6" t="inlineStr">
        <is>
          <t>LT040</t>
        </is>
      </c>
      <c r="S315" s="13" t="n">
        <v>14</v>
      </c>
      <c r="T315" t="inlineStr"/>
      <c r="U315" s="80" t="inlineStr"/>
      <c r="V315" t="inlineStr"/>
      <c r="W315" t="inlineStr"/>
      <c r="X315" t="inlineStr"/>
      <c r="Y315" t="inlineStr"/>
    </row>
    <row r="316">
      <c r="A316" t="inlineStr"/>
      <c r="B316" s="13" t="inlineStr">
        <is>
          <t>N</t>
        </is>
      </c>
      <c r="C316" t="inlineStr">
        <is>
          <t>Price_BOM_VL_VLS_Imp_586</t>
        </is>
      </c>
      <c r="D316" t="inlineStr"/>
      <c r="E316" s="123" t="inlineStr">
        <is>
          <t>:4015-9_VL:4015-7_VL:4015-9_VLS:4015-7_VLS:</t>
        </is>
      </c>
      <c r="F316" s="123" t="inlineStr">
        <is>
          <t>:4015-9 VL:4015-9 VLS:</t>
        </is>
      </c>
      <c r="G316" s="123" t="inlineStr">
        <is>
          <t>XA</t>
        </is>
      </c>
      <c r="H316" t="inlineStr">
        <is>
          <t>ImpMatl_NiAl-Bronze_ASTM-B148_C95400</t>
        </is>
      </c>
      <c r="I316" s="6" t="inlineStr">
        <is>
          <t>Nickel Aluminum Bronze ASTM B148 UNS C95400</t>
        </is>
      </c>
      <c r="J316" s="6" t="inlineStr">
        <is>
          <t>B22</t>
        </is>
      </c>
      <c r="K316" s="6" t="inlineStr">
        <is>
          <t>Coating_Scotchkote134_interior_exterior_IncludeImpeller</t>
        </is>
      </c>
      <c r="L316" s="6" t="inlineStr">
        <is>
          <t>Stainless Steel, AISI-303</t>
        </is>
      </c>
      <c r="M316" s="6" t="inlineStr">
        <is>
          <t>Steel, Cold Drawn C1018</t>
        </is>
      </c>
      <c r="N316" t="inlineStr">
        <is>
          <t>RTF</t>
        </is>
      </c>
      <c r="O316" s="80" t="inlineStr"/>
      <c r="P316" t="inlineStr">
        <is>
          <t>A101899</t>
        </is>
      </c>
      <c r="Q316" t="n">
        <v>2400</v>
      </c>
      <c r="R316" s="6" t="inlineStr">
        <is>
          <t>LT250</t>
        </is>
      </c>
      <c r="S316" s="13" t="n">
        <v>8</v>
      </c>
      <c r="T316" t="inlineStr"/>
      <c r="U316" s="80" t="inlineStr"/>
      <c r="V316" t="inlineStr"/>
      <c r="W316" t="inlineStr"/>
      <c r="X316" t="inlineStr"/>
      <c r="Y316" t="inlineStr"/>
    </row>
    <row r="317">
      <c r="A317" t="inlineStr"/>
      <c r="B317" s="13" t="inlineStr">
        <is>
          <t>N</t>
        </is>
      </c>
      <c r="C317" t="inlineStr">
        <is>
          <t>Price_BOM_VL_VLS_Imp_587</t>
        </is>
      </c>
      <c r="D317" t="inlineStr"/>
      <c r="E317" s="123" t="inlineStr">
        <is>
          <t>:4015-9_VL:4015-7_VL:4015-9_VLS:4015-7_VLS:</t>
        </is>
      </c>
      <c r="F317" s="123" t="inlineStr">
        <is>
          <t>:4015-9 VL:4015-9 VLS:</t>
        </is>
      </c>
      <c r="G317" s="123" t="inlineStr">
        <is>
          <t>XA</t>
        </is>
      </c>
      <c r="H317" s="123" t="inlineStr">
        <is>
          <t>ImpMatl_Silicon_Bronze_ASTM-B584_C87600</t>
        </is>
      </c>
      <c r="I317" s="6" t="inlineStr">
        <is>
          <t>Silicon Bronze, ASTM-B584, C87600</t>
        </is>
      </c>
      <c r="J317" s="6" t="inlineStr">
        <is>
          <t>B21</t>
        </is>
      </c>
      <c r="K317" s="6" t="inlineStr">
        <is>
          <t>Coating_Scotchkote134_interior_IncludeImpeller</t>
        </is>
      </c>
      <c r="L317" s="6" t="inlineStr">
        <is>
          <t>Stainless Steel, AISI-303</t>
        </is>
      </c>
      <c r="M317" s="6" t="inlineStr">
        <is>
          <t>Steel, Cold Drawn C1018</t>
        </is>
      </c>
      <c r="N317" s="1" t="inlineStr">
        <is>
          <t>RTF</t>
        </is>
      </c>
      <c r="O317" s="6" t="inlineStr"/>
      <c r="P317" s="6" t="inlineStr">
        <is>
          <t>A101896</t>
        </is>
      </c>
      <c r="Q317" s="6" t="n">
        <v>0</v>
      </c>
      <c r="R317" s="6" t="inlineStr">
        <is>
          <t>LT040</t>
        </is>
      </c>
      <c r="S317" s="13" t="n">
        <v>14</v>
      </c>
      <c r="T317" t="inlineStr"/>
      <c r="U317" s="80" t="inlineStr"/>
      <c r="V317" t="inlineStr"/>
      <c r="W317" t="inlineStr"/>
      <c r="X317" t="inlineStr"/>
      <c r="Y317" t="inlineStr"/>
    </row>
    <row r="318">
      <c r="A318" t="inlineStr"/>
      <c r="B318" s="13" t="inlineStr">
        <is>
          <t>N</t>
        </is>
      </c>
      <c r="C318" t="inlineStr">
        <is>
          <t>Price_BOM_VL_VLS_Imp_588</t>
        </is>
      </c>
      <c r="D318" t="inlineStr"/>
      <c r="E318" s="123" t="inlineStr">
        <is>
          <t>:4015-9_VL:4015-7_VL:4015-9_VLS:4015-7_VLS:</t>
        </is>
      </c>
      <c r="F318" s="123" t="inlineStr">
        <is>
          <t>:4015-9 VL:4015-9 VLS:</t>
        </is>
      </c>
      <c r="G318" s="123" t="inlineStr">
        <is>
          <t>XA</t>
        </is>
      </c>
      <c r="H318" s="123" t="inlineStr">
        <is>
          <t>ImpMatl_NiAl-Bronze_ASTM-B148_C95400</t>
        </is>
      </c>
      <c r="I318" s="6" t="inlineStr">
        <is>
          <t>Nickel Aluminum Bronze ASTM B148 UNS C95400</t>
        </is>
      </c>
      <c r="J318" s="6" t="inlineStr">
        <is>
          <t>B22</t>
        </is>
      </c>
      <c r="K318" s="6" t="inlineStr">
        <is>
          <t>Coating_Scotchkote134_interior_IncludeImpeller</t>
        </is>
      </c>
      <c r="L318" s="6" t="inlineStr">
        <is>
          <t>Stainless Steel, AISI-303</t>
        </is>
      </c>
      <c r="M318" s="6" t="inlineStr">
        <is>
          <t>Steel, Cold Drawn C1018</t>
        </is>
      </c>
      <c r="N318" s="1" t="inlineStr">
        <is>
          <t>RTF</t>
        </is>
      </c>
      <c r="O318" s="6" t="inlineStr"/>
      <c r="P318" s="6" t="inlineStr">
        <is>
          <t>A101899</t>
        </is>
      </c>
      <c r="Q318" s="6" t="n">
        <v>2400</v>
      </c>
      <c r="R318" s="6" t="inlineStr">
        <is>
          <t>LT250</t>
        </is>
      </c>
      <c r="S318" s="13" t="n">
        <v>8</v>
      </c>
      <c r="T318" t="inlineStr"/>
      <c r="U318" s="80" t="inlineStr"/>
      <c r="V318" t="inlineStr"/>
      <c r="W318" t="inlineStr"/>
      <c r="X318" t="inlineStr"/>
      <c r="Y318" t="inlineStr"/>
    </row>
    <row r="319">
      <c r="A319" t="inlineStr"/>
      <c r="B319" s="13" t="inlineStr">
        <is>
          <t>N</t>
        </is>
      </c>
      <c r="C319" t="inlineStr">
        <is>
          <t>Price_BOM_VL_VLS_Imp_589</t>
        </is>
      </c>
      <c r="D319" t="inlineStr"/>
      <c r="E319" s="123" t="inlineStr">
        <is>
          <t>:4015-9_VL:4015-7_VL:4015-9_VLS:4015-7_VLS:</t>
        </is>
      </c>
      <c r="F319" s="123" t="inlineStr">
        <is>
          <t>:4015-9 VL:4015-9 VLS:</t>
        </is>
      </c>
      <c r="G319" s="123" t="inlineStr">
        <is>
          <t>XA</t>
        </is>
      </c>
      <c r="H319" t="inlineStr">
        <is>
          <t>ImpMatl_Silicon_Bronze_ASTM-B584_C87600</t>
        </is>
      </c>
      <c r="I319" s="6" t="inlineStr">
        <is>
          <t>Silicon Bronze, ASTM-B584, C87600</t>
        </is>
      </c>
      <c r="J319" s="6" t="inlineStr">
        <is>
          <t>B21</t>
        </is>
      </c>
      <c r="K319" s="6" t="inlineStr">
        <is>
          <t>Coating_Special</t>
        </is>
      </c>
      <c r="L319" s="6" t="inlineStr">
        <is>
          <t>Stainless Steel, AISI-303</t>
        </is>
      </c>
      <c r="M319" s="6" t="inlineStr">
        <is>
          <t>Steel, Cold Drawn C1018</t>
        </is>
      </c>
      <c r="N319" s="1" t="inlineStr">
        <is>
          <t>RTF</t>
        </is>
      </c>
      <c r="O319" s="80" t="inlineStr"/>
      <c r="P319" t="inlineStr">
        <is>
          <t>A101896</t>
        </is>
      </c>
      <c r="Q319" t="n">
        <v>0</v>
      </c>
      <c r="R319" s="6" t="inlineStr">
        <is>
          <t>LT040</t>
        </is>
      </c>
      <c r="S319" s="13" t="n">
        <v>14</v>
      </c>
      <c r="T319" t="inlineStr"/>
      <c r="U319" s="80" t="inlineStr"/>
      <c r="V319" t="inlineStr"/>
      <c r="W319" t="inlineStr"/>
      <c r="X319" t="inlineStr"/>
      <c r="Y319" t="inlineStr"/>
    </row>
    <row r="320">
      <c r="A320" t="inlineStr"/>
      <c r="B320" s="13" t="inlineStr">
        <is>
          <t>N</t>
        </is>
      </c>
      <c r="C320" t="inlineStr">
        <is>
          <t>Price_BOM_VL_VLS_Imp_590</t>
        </is>
      </c>
      <c r="D320" t="inlineStr"/>
      <c r="E320" s="123" t="inlineStr">
        <is>
          <t>:4015-9_VL:4015-7_VL:4015-9_VLS:4015-7_VLS:</t>
        </is>
      </c>
      <c r="F320" s="123" t="inlineStr">
        <is>
          <t>:4015-9 VL:4015-9 VLS:</t>
        </is>
      </c>
      <c r="G320" s="123" t="inlineStr">
        <is>
          <t>XA</t>
        </is>
      </c>
      <c r="H320" s="123" t="inlineStr">
        <is>
          <t>ImpMatl_NiAl-Bronze_ASTM-B148_C95400</t>
        </is>
      </c>
      <c r="I320" s="6" t="inlineStr">
        <is>
          <t>Nickel Aluminum Bronze ASTM B148 UNS C95400</t>
        </is>
      </c>
      <c r="J320" s="6" t="inlineStr">
        <is>
          <t>B22</t>
        </is>
      </c>
      <c r="K320" s="6" t="inlineStr">
        <is>
          <t>Coating_Special</t>
        </is>
      </c>
      <c r="L320" s="6" t="inlineStr">
        <is>
          <t>Stainless Steel, AISI-303</t>
        </is>
      </c>
      <c r="M320" s="6" t="inlineStr">
        <is>
          <t>Steel, Cold Drawn C1018</t>
        </is>
      </c>
      <c r="N320" s="1" t="inlineStr">
        <is>
          <t>RTF</t>
        </is>
      </c>
      <c r="O320" s="6" t="inlineStr"/>
      <c r="P320" s="6" t="inlineStr">
        <is>
          <t>A101899</t>
        </is>
      </c>
      <c r="Q320" s="6" t="n">
        <v>2400</v>
      </c>
      <c r="R320" s="6" t="inlineStr">
        <is>
          <t>LT250</t>
        </is>
      </c>
      <c r="S320" s="13" t="n">
        <v>8</v>
      </c>
      <c r="T320" t="inlineStr"/>
      <c r="U320" s="80" t="inlineStr"/>
      <c r="V320" t="inlineStr"/>
      <c r="W320" t="inlineStr"/>
      <c r="X320" t="inlineStr"/>
      <c r="Y320" t="inlineStr"/>
    </row>
    <row r="321">
      <c r="A321" t="inlineStr"/>
      <c r="B321" s="13" t="inlineStr">
        <is>
          <t>N</t>
        </is>
      </c>
      <c r="C321" t="inlineStr">
        <is>
          <t>Price_BOM_VL_VLS_Imp_591</t>
        </is>
      </c>
      <c r="D321" t="inlineStr"/>
      <c r="E321" s="123" t="inlineStr">
        <is>
          <t>:4015-9_VL:4015-7_VL:4015-9_VLS:4015-7_VLS:</t>
        </is>
      </c>
      <c r="F321" s="123" t="inlineStr">
        <is>
          <t>:4015-9 VL:4015-9 VLS:</t>
        </is>
      </c>
      <c r="G321" s="123" t="inlineStr">
        <is>
          <t>XA</t>
        </is>
      </c>
      <c r="H321" t="inlineStr">
        <is>
          <t>ImpMatl_Silicon_Bronze_ASTM-B584_C87600</t>
        </is>
      </c>
      <c r="I321" s="6" t="inlineStr">
        <is>
          <t>Silicon Bronze, ASTM-B584, C87600</t>
        </is>
      </c>
      <c r="J321" s="6" t="inlineStr">
        <is>
          <t>B21</t>
        </is>
      </c>
      <c r="K321" s="6" t="inlineStr">
        <is>
          <t>Coating_Epoxy</t>
        </is>
      </c>
      <c r="L321" s="6" t="inlineStr">
        <is>
          <t>Stainless Steel, AISI-303</t>
        </is>
      </c>
      <c r="M321" s="6" t="inlineStr">
        <is>
          <t>Steel, Cold Drawn C1018</t>
        </is>
      </c>
      <c r="N321" s="1" t="inlineStr">
        <is>
          <t>RTF</t>
        </is>
      </c>
      <c r="O321" s="80" t="inlineStr"/>
      <c r="P321" t="inlineStr">
        <is>
          <t>A101896</t>
        </is>
      </c>
      <c r="Q321" t="n">
        <v>0</v>
      </c>
      <c r="R321" s="6" t="inlineStr">
        <is>
          <t>LT040</t>
        </is>
      </c>
      <c r="S321" s="13" t="n">
        <v>14</v>
      </c>
      <c r="T321" t="inlineStr"/>
      <c r="U321" s="80" t="inlineStr"/>
      <c r="V321" t="inlineStr"/>
      <c r="W321" t="inlineStr"/>
      <c r="X321" t="inlineStr"/>
      <c r="Y321" t="inlineStr"/>
    </row>
    <row r="322">
      <c r="A322" t="inlineStr"/>
      <c r="B322" s="13" t="inlineStr">
        <is>
          <t>N</t>
        </is>
      </c>
      <c r="C322" t="inlineStr">
        <is>
          <t>Price_BOM_VL_VLS_Imp_592</t>
        </is>
      </c>
      <c r="D322" t="inlineStr"/>
      <c r="E322" s="123" t="inlineStr">
        <is>
          <t>:4015-9_VL:4015-7_VL:4015-9_VLS:4015-7_VLS:</t>
        </is>
      </c>
      <c r="F322" s="123" t="inlineStr">
        <is>
          <t>:4015-9 VL:4015-9 VLS:</t>
        </is>
      </c>
      <c r="G322" s="123" t="inlineStr">
        <is>
          <t>XA</t>
        </is>
      </c>
      <c r="H322" s="123" t="inlineStr">
        <is>
          <t>ImpMatl_NiAl-Bronze_ASTM-B148_C95400</t>
        </is>
      </c>
      <c r="I322" s="6" t="inlineStr">
        <is>
          <t>Nickel Aluminum Bronze ASTM B148 UNS C95400</t>
        </is>
      </c>
      <c r="J322" s="6" t="inlineStr">
        <is>
          <t>B22</t>
        </is>
      </c>
      <c r="K322" s="6" t="inlineStr">
        <is>
          <t>Coating_Epoxy</t>
        </is>
      </c>
      <c r="L322" s="6" t="inlineStr">
        <is>
          <t>Stainless Steel, AISI-303</t>
        </is>
      </c>
      <c r="M322" s="6" t="inlineStr">
        <is>
          <t>Steel, Cold Drawn C1018</t>
        </is>
      </c>
      <c r="N322" s="1" t="inlineStr">
        <is>
          <t>RTF</t>
        </is>
      </c>
      <c r="O322" s="6" t="inlineStr"/>
      <c r="P322" s="6" t="inlineStr">
        <is>
          <t>A101899</t>
        </is>
      </c>
      <c r="Q322" s="6" t="n">
        <v>2400</v>
      </c>
      <c r="R322" s="6" t="inlineStr">
        <is>
          <t>LT250</t>
        </is>
      </c>
      <c r="S322" s="13" t="n">
        <v>8</v>
      </c>
      <c r="T322" t="inlineStr"/>
      <c r="U322" s="80" t="inlineStr"/>
      <c r="V322" t="inlineStr"/>
      <c r="W322" t="inlineStr"/>
      <c r="X322" t="inlineStr"/>
      <c r="Y322" t="inlineStr"/>
    </row>
    <row r="323">
      <c r="A323" t="inlineStr"/>
      <c r="B323" s="13" t="inlineStr">
        <is>
          <t>N</t>
        </is>
      </c>
      <c r="C323" t="inlineStr">
        <is>
          <t>Price_BOM_VL_VLS_Imp_595</t>
        </is>
      </c>
      <c r="D323" t="inlineStr"/>
      <c r="E323" s="123" t="inlineStr">
        <is>
          <t>:4070-7_VL:4070-7_VLS:</t>
        </is>
      </c>
      <c r="F323" s="123" t="inlineStr">
        <is>
          <t>:4070-7 VL:4070-7 VLS:</t>
        </is>
      </c>
      <c r="G323" s="123" t="inlineStr">
        <is>
          <t>X3</t>
        </is>
      </c>
      <c r="H323" t="inlineStr">
        <is>
          <t>ImpMatl_SS_AISI-304</t>
        </is>
      </c>
      <c r="I323" s="6" t="inlineStr">
        <is>
          <t>Stainless Steel, AISI-304</t>
        </is>
      </c>
      <c r="J323" s="6" t="inlineStr">
        <is>
          <t>H304</t>
        </is>
      </c>
      <c r="K323" s="6" t="inlineStr">
        <is>
          <t>Coating_Standard</t>
        </is>
      </c>
      <c r="L323" s="6" t="inlineStr">
        <is>
          <t>Stainless Steel, AISI-303</t>
        </is>
      </c>
      <c r="M323" s="6" t="inlineStr">
        <is>
          <t>Stainless Steel, AISI 316</t>
        </is>
      </c>
      <c r="N323" s="1" t="inlineStr">
        <is>
          <t>98876152</t>
        </is>
      </c>
      <c r="O323" s="80" t="inlineStr">
        <is>
          <t>IMP,L,30707,X3,H304</t>
        </is>
      </c>
      <c r="P323" t="inlineStr">
        <is>
          <t>A101859</t>
        </is>
      </c>
      <c r="Q323" t="n">
        <v>0</v>
      </c>
      <c r="R323" s="6" t="inlineStr">
        <is>
          <t>LT027</t>
        </is>
      </c>
      <c r="S323" s="13" t="n">
        <v>0</v>
      </c>
      <c r="T323" t="inlineStr"/>
      <c r="U323" s="80" t="inlineStr"/>
      <c r="V323" t="inlineStr"/>
      <c r="W323" t="inlineStr"/>
      <c r="X323" t="inlineStr"/>
      <c r="Y323" t="inlineStr"/>
    </row>
    <row r="324">
      <c r="A324" t="inlineStr"/>
      <c r="B324" s="13" t="inlineStr">
        <is>
          <t>Y</t>
        </is>
      </c>
      <c r="C324" t="inlineStr">
        <is>
          <t>Price_BOM_VL_VLS_Imp_60</t>
        </is>
      </c>
      <c r="D324" t="inlineStr">
        <is>
          <t>Price_BOM_VL_VLS_Imp_60</t>
        </is>
      </c>
      <c r="E324" s="123" t="inlineStr">
        <is>
          <t>:1270-7_VL:</t>
        </is>
      </c>
      <c r="F324" s="123" t="inlineStr">
        <is>
          <t>:1270-7 VL:</t>
        </is>
      </c>
      <c r="G324" s="123" t="inlineStr">
        <is>
          <t>X0</t>
        </is>
      </c>
      <c r="H324" s="123" t="inlineStr">
        <is>
          <t>ImpMatl_Silicon_Bronze_ASTM-B584_C87600</t>
        </is>
      </c>
      <c r="I324" s="6" t="inlineStr">
        <is>
          <t>Silicon Bronze, ASTM-B584, C87600</t>
        </is>
      </c>
      <c r="J324" s="6" t="inlineStr">
        <is>
          <t>B21</t>
        </is>
      </c>
      <c r="K324" s="6" t="inlineStr">
        <is>
          <t>Coating_Standard</t>
        </is>
      </c>
      <c r="L324" s="6" t="inlineStr">
        <is>
          <t>ImpellerCapscrew_X0_None</t>
        </is>
      </c>
      <c r="M324" s="6" t="inlineStr">
        <is>
          <t>ImpellerKey_None</t>
        </is>
      </c>
      <c r="N324" s="1" t="inlineStr">
        <is>
          <t>96699287</t>
        </is>
      </c>
      <c r="O324" s="6" t="inlineStr">
        <is>
          <t>IMP,L,10707,X0,B21</t>
        </is>
      </c>
      <c r="P324" s="6" t="inlineStr">
        <is>
          <t>A101678</t>
        </is>
      </c>
      <c r="Q324" s="6" t="n">
        <v>0</v>
      </c>
      <c r="R324" s="6" t="inlineStr">
        <is>
          <t>LT027</t>
        </is>
      </c>
      <c r="S324" s="13" t="n">
        <v>0</v>
      </c>
      <c r="T324" t="inlineStr"/>
      <c r="U324" s="80" t="inlineStr"/>
      <c r="V324" t="inlineStr"/>
      <c r="W324" t="inlineStr"/>
      <c r="X324" t="inlineStr"/>
      <c r="Y324" t="inlineStr"/>
    </row>
    <row r="325">
      <c r="A325" t="inlineStr"/>
      <c r="B325" s="13" t="inlineStr">
        <is>
          <t>N</t>
        </is>
      </c>
      <c r="C325" t="inlineStr">
        <is>
          <t>Price_BOM_VL_VLS_Imp_61</t>
        </is>
      </c>
      <c r="D325" t="inlineStr"/>
      <c r="E325" s="123" t="inlineStr">
        <is>
          <t>:1270-7_VL:</t>
        </is>
      </c>
      <c r="F325" s="123" t="inlineStr">
        <is>
          <t>:1270-7 VL:</t>
        </is>
      </c>
      <c r="G325" s="123" t="inlineStr">
        <is>
          <t>X0</t>
        </is>
      </c>
      <c r="H325" t="inlineStr">
        <is>
          <t>ImpMatl_SS_AISI-304</t>
        </is>
      </c>
      <c r="I325" s="6" t="inlineStr">
        <is>
          <t>Stainless Steel, AISI-304</t>
        </is>
      </c>
      <c r="J325" s="6" t="inlineStr">
        <is>
          <t>H304</t>
        </is>
      </c>
      <c r="K325" s="6" t="inlineStr">
        <is>
          <t>Coating_Standard</t>
        </is>
      </c>
      <c r="L325" s="6" t="inlineStr">
        <is>
          <t>ImpellerCapscrew_X0_None</t>
        </is>
      </c>
      <c r="M325" s="6" t="inlineStr">
        <is>
          <t>ImpellerKey_None</t>
        </is>
      </c>
      <c r="N325" s="1" t="inlineStr">
        <is>
          <t>98876008</t>
        </is>
      </c>
      <c r="O325" s="80" t="inlineStr">
        <is>
          <t>IMP,L,10707,X0,H304</t>
        </is>
      </c>
      <c r="P325" t="inlineStr">
        <is>
          <t>A101682</t>
        </is>
      </c>
      <c r="Q325" t="n">
        <v>0</v>
      </c>
      <c r="R325" s="6" t="inlineStr">
        <is>
          <t>LT027</t>
        </is>
      </c>
      <c r="S325" s="13" t="n">
        <v>0</v>
      </c>
      <c r="T325" t="inlineStr"/>
      <c r="U325" s="80" t="inlineStr"/>
      <c r="V325" t="inlineStr"/>
      <c r="W325" t="inlineStr"/>
      <c r="X325" t="inlineStr"/>
      <c r="Y325" t="inlineStr"/>
    </row>
    <row r="326">
      <c r="A326" t="inlineStr"/>
      <c r="B326" s="13" t="inlineStr">
        <is>
          <t>Y</t>
        </is>
      </c>
      <c r="C326" t="inlineStr">
        <is>
          <t>Price_BOM_VL_VLS_Imp_610</t>
        </is>
      </c>
      <c r="D326" t="inlineStr">
        <is>
          <t>Price_BOM_VL_VLS_Imp_610</t>
        </is>
      </c>
      <c r="E326" s="123" t="inlineStr">
        <is>
          <t>:4070-7_VL:4070-7_VLS:</t>
        </is>
      </c>
      <c r="F326" s="123" t="inlineStr">
        <is>
          <t>:4070-7 VL:4070-7 VLS:</t>
        </is>
      </c>
      <c r="G326" s="123" t="inlineStr">
        <is>
          <t>X4</t>
        </is>
      </c>
      <c r="H326" s="123" t="inlineStr">
        <is>
          <t>ImpMatl_Silicon_Bronze_ASTM-B584_C87600</t>
        </is>
      </c>
      <c r="I326" s="6" t="inlineStr">
        <is>
          <t>Silicon Bronze, ASTM-B584, C87600</t>
        </is>
      </c>
      <c r="J326" s="6" t="inlineStr">
        <is>
          <t>B21</t>
        </is>
      </c>
      <c r="K326" s="6" t="inlineStr">
        <is>
          <t>Coating_Standard</t>
        </is>
      </c>
      <c r="L326" s="6" t="inlineStr">
        <is>
          <t>Stainless Steel, AISI-303</t>
        </is>
      </c>
      <c r="M326" s="6" t="inlineStr">
        <is>
          <t>Steel, Cold Drawn C1018</t>
        </is>
      </c>
      <c r="N326" s="1" t="inlineStr">
        <is>
          <t>96769208</t>
        </is>
      </c>
      <c r="O326" s="6" t="inlineStr">
        <is>
          <t>IMP,L,30707,X4,B21</t>
        </is>
      </c>
      <c r="P326" s="6" t="inlineStr">
        <is>
          <t>A101861</t>
        </is>
      </c>
      <c r="Q326" s="6" t="n">
        <v>0</v>
      </c>
      <c r="R326" s="6" t="inlineStr">
        <is>
          <t>LT027</t>
        </is>
      </c>
      <c r="S326" s="13" t="n">
        <v>0</v>
      </c>
      <c r="T326" t="inlineStr"/>
      <c r="U326" s="80" t="inlineStr"/>
      <c r="V326" t="inlineStr"/>
      <c r="W326" t="inlineStr"/>
      <c r="X326" t="inlineStr"/>
      <c r="Y326" t="inlineStr"/>
    </row>
    <row r="327">
      <c r="A327" t="inlineStr"/>
      <c r="B327" s="13" t="inlineStr">
        <is>
          <t>N</t>
        </is>
      </c>
      <c r="C327" t="inlineStr">
        <is>
          <t>Price_BOM_VL_VLS_Imp_612</t>
        </is>
      </c>
      <c r="D327" t="inlineStr"/>
      <c r="E327" s="123" t="inlineStr">
        <is>
          <t>:4070-7_VL:4070-7_VLS:</t>
        </is>
      </c>
      <c r="F327" s="123" t="inlineStr">
        <is>
          <t>:4070-7 VL:4070-7 VLS:</t>
        </is>
      </c>
      <c r="G327" s="123" t="inlineStr">
        <is>
          <t>X4</t>
        </is>
      </c>
      <c r="H327" t="inlineStr">
        <is>
          <t>ImpMatl_SS_AISI-304</t>
        </is>
      </c>
      <c r="I327" s="6" t="inlineStr">
        <is>
          <t>Stainless Steel, AISI-304</t>
        </is>
      </c>
      <c r="J327" s="6" t="inlineStr">
        <is>
          <t>H304</t>
        </is>
      </c>
      <c r="K327" s="6" t="inlineStr">
        <is>
          <t>Coating_Standard</t>
        </is>
      </c>
      <c r="L327" s="6" t="inlineStr">
        <is>
          <t>Stainless Steel, AISI-303</t>
        </is>
      </c>
      <c r="M327" s="6" t="inlineStr">
        <is>
          <t>Stainless Steel, AISI 316</t>
        </is>
      </c>
      <c r="N327" s="1" t="inlineStr">
        <is>
          <t>98876153</t>
        </is>
      </c>
      <c r="O327" s="80" t="inlineStr">
        <is>
          <t>IMP,L,30707,X4,H304</t>
        </is>
      </c>
      <c r="P327" t="inlineStr">
        <is>
          <t>A101866</t>
        </is>
      </c>
      <c r="Q327" t="n">
        <v>0</v>
      </c>
      <c r="R327" s="6" t="inlineStr">
        <is>
          <t>LT027</t>
        </is>
      </c>
      <c r="S327" s="13" t="n">
        <v>0</v>
      </c>
      <c r="T327" t="inlineStr"/>
      <c r="U327" s="80" t="inlineStr"/>
      <c r="V327" t="inlineStr"/>
      <c r="W327" t="inlineStr"/>
      <c r="X327" t="inlineStr"/>
      <c r="Y327" t="inlineStr"/>
    </row>
    <row r="328">
      <c r="A328" t="inlineStr"/>
      <c r="B328" s="13" t="inlineStr">
        <is>
          <t>N</t>
        </is>
      </c>
      <c r="C328" t="inlineStr">
        <is>
          <t>Price_BOM_VL_VLS_Imp_614</t>
        </is>
      </c>
      <c r="D328" t="inlineStr"/>
      <c r="E328" s="123" t="inlineStr">
        <is>
          <t>:4070-7_VL:4070-7_VLS:</t>
        </is>
      </c>
      <c r="F328" s="123" t="inlineStr">
        <is>
          <t>:4070-7 VL:4070-7 VLS:</t>
        </is>
      </c>
      <c r="G328" s="123" t="inlineStr">
        <is>
          <t>X4</t>
        </is>
      </c>
      <c r="H328" s="123" t="inlineStr">
        <is>
          <t>ImpMatl_NiAl-Bronze_ASTM-B148_C95400</t>
        </is>
      </c>
      <c r="I328" s="6" t="inlineStr">
        <is>
          <t>Nickel Aluminum Bronze ASTM B148 UNS C95400</t>
        </is>
      </c>
      <c r="J328" s="6" t="inlineStr">
        <is>
          <t>B22</t>
        </is>
      </c>
      <c r="K328" s="6" t="inlineStr">
        <is>
          <t>Coating_Standard</t>
        </is>
      </c>
      <c r="L328" s="6" t="inlineStr">
        <is>
          <t>Stainless Steel, AISI-303</t>
        </is>
      </c>
      <c r="M328" s="6" t="inlineStr">
        <is>
          <t>Steel, Cold Drawn C1018</t>
        </is>
      </c>
      <c r="N328" s="1" t="inlineStr">
        <is>
          <t>97778040</t>
        </is>
      </c>
      <c r="O328" s="6" t="inlineStr"/>
      <c r="P328" s="6" t="inlineStr">
        <is>
          <t>A102238</t>
        </is>
      </c>
      <c r="Q328" s="6" t="n">
        <v>102</v>
      </c>
      <c r="R328" s="6" t="inlineStr">
        <is>
          <t>LT027</t>
        </is>
      </c>
      <c r="S328" s="13" t="n">
        <v>0</v>
      </c>
      <c r="T328" t="inlineStr"/>
      <c r="U328" s="80" t="inlineStr"/>
      <c r="V328" t="inlineStr"/>
      <c r="W328" t="inlineStr"/>
      <c r="X328" t="inlineStr"/>
      <c r="Y328" t="inlineStr"/>
    </row>
    <row r="329">
      <c r="A329" t="inlineStr"/>
      <c r="B329" s="13" t="inlineStr">
        <is>
          <t>N</t>
        </is>
      </c>
      <c r="C329" t="inlineStr">
        <is>
          <t>Price_BOM_VL_VLS_Imp_615</t>
        </is>
      </c>
      <c r="D329" t="inlineStr"/>
      <c r="E329" s="123" t="inlineStr">
        <is>
          <t>:4070-7_VL:4070-7_VLS:</t>
        </is>
      </c>
      <c r="F329" s="123" t="inlineStr">
        <is>
          <t>:4070-7 VL:4070-7 VLS:</t>
        </is>
      </c>
      <c r="G329" s="123" t="inlineStr">
        <is>
          <t>X4</t>
        </is>
      </c>
      <c r="H329" t="inlineStr">
        <is>
          <t>ImpMatl_Silicon_Bronze_ASTM-B584_C87600</t>
        </is>
      </c>
      <c r="I329" s="6" t="inlineStr">
        <is>
          <t>Silicon Bronze, ASTM-B584, C87600</t>
        </is>
      </c>
      <c r="J329" s="6" t="inlineStr">
        <is>
          <t>B21</t>
        </is>
      </c>
      <c r="K329" s="6" t="inlineStr">
        <is>
          <t>Coating_Scotchkote134_interior</t>
        </is>
      </c>
      <c r="L329" s="6" t="inlineStr">
        <is>
          <t>Stainless Steel, AISI-303</t>
        </is>
      </c>
      <c r="M329" s="6" t="inlineStr">
        <is>
          <t>Steel, Cold Drawn C1018</t>
        </is>
      </c>
      <c r="N329" s="1" t="inlineStr">
        <is>
          <t>RTF</t>
        </is>
      </c>
      <c r="O329" s="80" t="inlineStr"/>
      <c r="P329" t="inlineStr">
        <is>
          <t>A101861</t>
        </is>
      </c>
      <c r="Q329" t="n">
        <v>0</v>
      </c>
      <c r="R329" s="6" t="inlineStr">
        <is>
          <t>LT027</t>
        </is>
      </c>
      <c r="S329" s="13" t="n">
        <v>0</v>
      </c>
      <c r="T329" t="inlineStr"/>
      <c r="U329" s="80" t="inlineStr"/>
      <c r="V329" t="inlineStr"/>
      <c r="W329" t="inlineStr"/>
      <c r="X329" t="inlineStr"/>
      <c r="Y329" t="inlineStr"/>
    </row>
    <row r="330">
      <c r="A330" t="inlineStr"/>
      <c r="B330" s="13" t="inlineStr">
        <is>
          <t>N</t>
        </is>
      </c>
      <c r="C330" t="inlineStr">
        <is>
          <t>Price_BOM_VL_VLS_Imp_616</t>
        </is>
      </c>
      <c r="D330" t="inlineStr"/>
      <c r="E330" s="123" t="inlineStr">
        <is>
          <t>:4070-7_VL:4070-7_VLS:</t>
        </is>
      </c>
      <c r="F330" s="123" t="inlineStr">
        <is>
          <t>:4070-7 VL:4070-7 VLS:</t>
        </is>
      </c>
      <c r="G330" s="123" t="inlineStr">
        <is>
          <t>X4</t>
        </is>
      </c>
      <c r="H330" t="inlineStr">
        <is>
          <t>ImpMatl_NiAl-Bronze_ASTM-B148_C95400</t>
        </is>
      </c>
      <c r="I330" s="6" t="inlineStr">
        <is>
          <t>Nickel Aluminum Bronze ASTM B148 UNS C95400</t>
        </is>
      </c>
      <c r="J330" s="6" t="inlineStr">
        <is>
          <t>B22</t>
        </is>
      </c>
      <c r="K330" s="6" t="inlineStr">
        <is>
          <t>Coating_Scotchkote134_interior</t>
        </is>
      </c>
      <c r="L330" s="6" t="inlineStr">
        <is>
          <t>Stainless Steel, AISI-303</t>
        </is>
      </c>
      <c r="M330" s="6" t="inlineStr">
        <is>
          <t>Steel, Cold Drawn C1018</t>
        </is>
      </c>
      <c r="N330" s="1" t="inlineStr">
        <is>
          <t>RTF</t>
        </is>
      </c>
      <c r="O330" s="80" t="inlineStr"/>
      <c r="P330" t="inlineStr">
        <is>
          <t>A102238</t>
        </is>
      </c>
      <c r="Q330" t="n">
        <v>102</v>
      </c>
      <c r="R330" s="6" t="inlineStr">
        <is>
          <t>LT250</t>
        </is>
      </c>
      <c r="S330" s="13" t="n">
        <v>8</v>
      </c>
      <c r="T330" t="inlineStr"/>
      <c r="U330" s="80" t="inlineStr"/>
      <c r="V330" t="inlineStr"/>
      <c r="W330" t="inlineStr"/>
      <c r="X330" t="inlineStr"/>
      <c r="Y330" t="inlineStr"/>
    </row>
    <row r="331">
      <c r="A331" t="inlineStr"/>
      <c r="B331" s="13" t="inlineStr">
        <is>
          <t>N</t>
        </is>
      </c>
      <c r="C331" t="inlineStr">
        <is>
          <t>Price_BOM_VL_VLS_Imp_617</t>
        </is>
      </c>
      <c r="D331" t="inlineStr"/>
      <c r="E331" s="123" t="inlineStr">
        <is>
          <t>:4070-7_VL:4070-7_VLS:</t>
        </is>
      </c>
      <c r="F331" s="123" t="inlineStr">
        <is>
          <t>:4070-7 VL:4070-7 VLS:</t>
        </is>
      </c>
      <c r="G331" s="123" t="inlineStr">
        <is>
          <t>X4</t>
        </is>
      </c>
      <c r="H331" s="123" t="inlineStr">
        <is>
          <t>ImpMatl_Silicon_Bronze_ASTM-B584_C87600</t>
        </is>
      </c>
      <c r="I331" s="6" t="inlineStr">
        <is>
          <t>Silicon Bronze, ASTM-B584, C87600</t>
        </is>
      </c>
      <c r="J331" s="6" t="inlineStr">
        <is>
          <t>B21</t>
        </is>
      </c>
      <c r="K331" s="6" t="inlineStr">
        <is>
          <t>Coating_Scotchkote134_interior_exterior</t>
        </is>
      </c>
      <c r="L331" s="6" t="inlineStr">
        <is>
          <t>Stainless Steel, AISI-303</t>
        </is>
      </c>
      <c r="M331" s="6" t="inlineStr">
        <is>
          <t>Steel, Cold Drawn C1018</t>
        </is>
      </c>
      <c r="N331" s="6" t="inlineStr">
        <is>
          <t>RTF</t>
        </is>
      </c>
      <c r="O331" s="6" t="inlineStr"/>
      <c r="P331" s="6" t="inlineStr">
        <is>
          <t>A101861</t>
        </is>
      </c>
      <c r="Q331" s="6" t="n">
        <v>0</v>
      </c>
      <c r="R331" s="6" t="inlineStr">
        <is>
          <t>LT040</t>
        </is>
      </c>
      <c r="S331" s="13" t="n">
        <v>14</v>
      </c>
      <c r="T331" t="inlineStr"/>
      <c r="U331" s="80" t="inlineStr"/>
      <c r="V331" t="inlineStr"/>
      <c r="W331" t="inlineStr"/>
      <c r="X331" t="inlineStr"/>
      <c r="Y331" t="inlineStr"/>
    </row>
    <row r="332">
      <c r="A332" t="inlineStr"/>
      <c r="B332" s="13" t="inlineStr">
        <is>
          <t>N</t>
        </is>
      </c>
      <c r="C332" t="inlineStr">
        <is>
          <t>Price_BOM_VL_VLS_Imp_618</t>
        </is>
      </c>
      <c r="D332" t="inlineStr"/>
      <c r="E332" s="123" t="inlineStr">
        <is>
          <t>:4070-7_VL:4070-7_VLS:</t>
        </is>
      </c>
      <c r="F332" s="123" t="inlineStr">
        <is>
          <t>:4070-7 VL:4070-7 VLS:</t>
        </is>
      </c>
      <c r="G332" s="123" t="inlineStr">
        <is>
          <t>X4</t>
        </is>
      </c>
      <c r="H332" s="123" t="inlineStr">
        <is>
          <t>ImpMatl_NiAl-Bronze_ASTM-B148_C95400</t>
        </is>
      </c>
      <c r="I332" s="6" t="inlineStr">
        <is>
          <t>Nickel Aluminum Bronze ASTM B148 UNS C95400</t>
        </is>
      </c>
      <c r="J332" s="6" t="inlineStr">
        <is>
          <t>B22</t>
        </is>
      </c>
      <c r="K332" s="6" t="inlineStr">
        <is>
          <t>Coating_Scotchkote134_interior_exterior</t>
        </is>
      </c>
      <c r="L332" s="6" t="inlineStr">
        <is>
          <t>Stainless Steel, AISI-303</t>
        </is>
      </c>
      <c r="M332" s="6" t="inlineStr">
        <is>
          <t>Steel, Cold Drawn C1018</t>
        </is>
      </c>
      <c r="N332" s="96" t="inlineStr">
        <is>
          <t>RTF</t>
        </is>
      </c>
      <c r="O332" s="94" t="inlineStr"/>
      <c r="P332" t="inlineStr">
        <is>
          <t>A102238</t>
        </is>
      </c>
      <c r="Q332" t="n">
        <v>102</v>
      </c>
      <c r="R332" s="6" t="inlineStr">
        <is>
          <t>LT250</t>
        </is>
      </c>
      <c r="S332" s="13" t="n">
        <v>8</v>
      </c>
      <c r="T332" t="inlineStr"/>
      <c r="U332" s="80" t="inlineStr"/>
      <c r="V332" t="inlineStr"/>
      <c r="W332" t="inlineStr"/>
      <c r="X332" t="inlineStr"/>
      <c r="Y332" t="inlineStr"/>
    </row>
    <row r="333">
      <c r="A333" t="inlineStr"/>
      <c r="B333" s="13" t="inlineStr">
        <is>
          <t>N</t>
        </is>
      </c>
      <c r="C333" t="inlineStr">
        <is>
          <t>Price_BOM_VL_VLS_Imp_619</t>
        </is>
      </c>
      <c r="D333" t="inlineStr"/>
      <c r="E333" s="123" t="inlineStr">
        <is>
          <t>:4070-7_VL:4070-7_VLS:</t>
        </is>
      </c>
      <c r="F333" s="123" t="inlineStr">
        <is>
          <t>:4070-7 VL:4070-7 VLS:</t>
        </is>
      </c>
      <c r="G333" s="123" t="inlineStr">
        <is>
          <t>X4</t>
        </is>
      </c>
      <c r="H333" t="inlineStr">
        <is>
          <t>ImpMatl_Silicon_Bronze_ASTM-B584_C87600</t>
        </is>
      </c>
      <c r="I333" s="6" t="inlineStr">
        <is>
          <t>Silicon Bronze, ASTM-B584, C87600</t>
        </is>
      </c>
      <c r="J333" s="6" t="inlineStr">
        <is>
          <t>B21</t>
        </is>
      </c>
      <c r="K333" s="6" t="inlineStr">
        <is>
          <t>Coating_Scotchkote134_interior_exterior_IncludeImpeller</t>
        </is>
      </c>
      <c r="L333" s="6" t="inlineStr">
        <is>
          <t>Stainless Steel, AISI-303</t>
        </is>
      </c>
      <c r="M333" s="6" t="inlineStr">
        <is>
          <t>Steel, Cold Drawn C1018</t>
        </is>
      </c>
      <c r="N333" t="inlineStr">
        <is>
          <t>RTF</t>
        </is>
      </c>
      <c r="O333" s="80" t="inlineStr"/>
      <c r="P333" t="inlineStr">
        <is>
          <t>A101861</t>
        </is>
      </c>
      <c r="Q333" t="n">
        <v>0</v>
      </c>
      <c r="R333" s="6" t="inlineStr">
        <is>
          <t>LT040</t>
        </is>
      </c>
      <c r="S333" s="13" t="n">
        <v>14</v>
      </c>
      <c r="T333" t="inlineStr"/>
      <c r="U333" s="80" t="inlineStr"/>
      <c r="V333" t="inlineStr"/>
      <c r="W333" t="inlineStr"/>
      <c r="X333" t="inlineStr"/>
      <c r="Y333" t="inlineStr"/>
    </row>
    <row r="334">
      <c r="A334" t="inlineStr"/>
      <c r="B334" s="13" t="inlineStr">
        <is>
          <t>N</t>
        </is>
      </c>
      <c r="C334" t="inlineStr">
        <is>
          <t>Price_BOM_VL_VLS_Imp_620</t>
        </is>
      </c>
      <c r="D334" t="inlineStr"/>
      <c r="E334" s="123" t="inlineStr">
        <is>
          <t>:4070-7_VL:4070-7_VLS:</t>
        </is>
      </c>
      <c r="F334" s="123" t="inlineStr">
        <is>
          <t>:4070-7 VL:4070-7 VLS:</t>
        </is>
      </c>
      <c r="G334" s="123" t="inlineStr">
        <is>
          <t>X4</t>
        </is>
      </c>
      <c r="H334" s="123" t="inlineStr">
        <is>
          <t>ImpMatl_NiAl-Bronze_ASTM-B148_C95400</t>
        </is>
      </c>
      <c r="I334" s="6" t="inlineStr">
        <is>
          <t>Nickel Aluminum Bronze ASTM B148 UNS C95400</t>
        </is>
      </c>
      <c r="J334" s="6" t="inlineStr">
        <is>
          <t>B22</t>
        </is>
      </c>
      <c r="K334" s="6" t="inlineStr">
        <is>
          <t>Coating_Scotchkote134_interior_exterior_IncludeImpeller</t>
        </is>
      </c>
      <c r="L334" s="6" t="inlineStr">
        <is>
          <t>Stainless Steel, AISI-303</t>
        </is>
      </c>
      <c r="M334" s="6" t="inlineStr">
        <is>
          <t>Steel, Cold Drawn C1018</t>
        </is>
      </c>
      <c r="N334" s="1" t="inlineStr">
        <is>
          <t>RTF</t>
        </is>
      </c>
      <c r="O334" s="6" t="inlineStr"/>
      <c r="P334" s="6" t="inlineStr">
        <is>
          <t>A102238</t>
        </is>
      </c>
      <c r="Q334" s="6" t="n">
        <v>102</v>
      </c>
      <c r="R334" s="6" t="inlineStr">
        <is>
          <t>LT250</t>
        </is>
      </c>
      <c r="S334" s="13" t="n">
        <v>8</v>
      </c>
      <c r="T334" t="inlineStr"/>
      <c r="U334" s="80" t="inlineStr"/>
      <c r="V334" t="inlineStr"/>
      <c r="W334" t="inlineStr"/>
      <c r="X334" t="inlineStr"/>
      <c r="Y334" t="inlineStr"/>
    </row>
    <row r="335">
      <c r="A335" t="inlineStr"/>
      <c r="B335" s="13" t="inlineStr">
        <is>
          <t>N</t>
        </is>
      </c>
      <c r="C335" t="inlineStr">
        <is>
          <t>Price_BOM_VL_VLS_Imp_621</t>
        </is>
      </c>
      <c r="D335" t="inlineStr"/>
      <c r="E335" s="123" t="inlineStr">
        <is>
          <t>:4070-7_VL:4070-7_VLS:</t>
        </is>
      </c>
      <c r="F335" s="123" t="inlineStr">
        <is>
          <t>:4070-7 VL:4070-7 VLS:</t>
        </is>
      </c>
      <c r="G335" s="123" t="inlineStr">
        <is>
          <t>X4</t>
        </is>
      </c>
      <c r="H335" t="inlineStr">
        <is>
          <t>ImpMatl_Silicon_Bronze_ASTM-B584_C87600</t>
        </is>
      </c>
      <c r="I335" s="6" t="inlineStr">
        <is>
          <t>Silicon Bronze, ASTM-B584, C87600</t>
        </is>
      </c>
      <c r="J335" s="6" t="inlineStr">
        <is>
          <t>B21</t>
        </is>
      </c>
      <c r="K335" s="6" t="inlineStr">
        <is>
          <t>Coating_Scotchkote134_interior_IncludeImpeller</t>
        </is>
      </c>
      <c r="L335" s="6" t="inlineStr">
        <is>
          <t>Stainless Steel, AISI-303</t>
        </is>
      </c>
      <c r="M335" s="6" t="inlineStr">
        <is>
          <t>Steel, Cold Drawn C1018</t>
        </is>
      </c>
      <c r="N335" s="1" t="inlineStr">
        <is>
          <t>RTF</t>
        </is>
      </c>
      <c r="O335" s="80" t="inlineStr"/>
      <c r="P335" t="inlineStr">
        <is>
          <t>A101861</t>
        </is>
      </c>
      <c r="Q335" t="n">
        <v>0</v>
      </c>
      <c r="R335" s="6" t="inlineStr">
        <is>
          <t>LT040</t>
        </is>
      </c>
      <c r="S335" s="13" t="n">
        <v>14</v>
      </c>
      <c r="T335" t="inlineStr"/>
      <c r="U335" s="80" t="inlineStr"/>
      <c r="V335" t="inlineStr"/>
      <c r="W335" t="inlineStr"/>
      <c r="X335" t="inlineStr"/>
      <c r="Y335" t="inlineStr"/>
    </row>
    <row r="336">
      <c r="A336" t="inlineStr"/>
      <c r="B336" s="13" t="inlineStr">
        <is>
          <t>N</t>
        </is>
      </c>
      <c r="C336" t="inlineStr">
        <is>
          <t>Price_BOM_VL_VLS_Imp_622</t>
        </is>
      </c>
      <c r="D336" t="inlineStr"/>
      <c r="E336" s="123" t="inlineStr">
        <is>
          <t>:4070-7_VL:4070-7_VLS:</t>
        </is>
      </c>
      <c r="F336" s="123" t="inlineStr">
        <is>
          <t>:4070-7 VL:4070-7 VLS:</t>
        </is>
      </c>
      <c r="G336" s="123" t="inlineStr">
        <is>
          <t>X4</t>
        </is>
      </c>
      <c r="H336" s="123" t="inlineStr">
        <is>
          <t>ImpMatl_NiAl-Bronze_ASTM-B148_C95400</t>
        </is>
      </c>
      <c r="I336" s="6" t="inlineStr">
        <is>
          <t>Nickel Aluminum Bronze ASTM B148 UNS C95400</t>
        </is>
      </c>
      <c r="J336" s="6" t="inlineStr">
        <is>
          <t>B22</t>
        </is>
      </c>
      <c r="K336" s="6" t="inlineStr">
        <is>
          <t>Coating_Scotchkote134_interior_IncludeImpeller</t>
        </is>
      </c>
      <c r="L336" s="6" t="inlineStr">
        <is>
          <t>Stainless Steel, AISI-303</t>
        </is>
      </c>
      <c r="M336" s="6" t="inlineStr">
        <is>
          <t>Steel, Cold Drawn C1018</t>
        </is>
      </c>
      <c r="N336" s="1" t="inlineStr">
        <is>
          <t>RTF</t>
        </is>
      </c>
      <c r="O336" s="6" t="inlineStr"/>
      <c r="P336" s="6" t="inlineStr">
        <is>
          <t>A102238</t>
        </is>
      </c>
      <c r="Q336" s="6" t="n">
        <v>102</v>
      </c>
      <c r="R336" s="6" t="inlineStr">
        <is>
          <t>LT250</t>
        </is>
      </c>
      <c r="S336" s="13" t="n">
        <v>8</v>
      </c>
      <c r="T336" t="inlineStr"/>
      <c r="U336" s="80" t="inlineStr"/>
      <c r="V336" t="inlineStr"/>
      <c r="W336" t="inlineStr"/>
      <c r="X336" t="inlineStr"/>
      <c r="Y336" t="inlineStr"/>
    </row>
    <row r="337">
      <c r="A337" t="inlineStr"/>
      <c r="B337" s="13" t="inlineStr">
        <is>
          <t>N</t>
        </is>
      </c>
      <c r="C337" t="inlineStr">
        <is>
          <t>Price_BOM_VL_VLS_Imp_623</t>
        </is>
      </c>
      <c r="D337" t="inlineStr"/>
      <c r="E337" s="123" t="inlineStr">
        <is>
          <t>:4070-7_VL:4070-7_VLS:</t>
        </is>
      </c>
      <c r="F337" s="123" t="inlineStr">
        <is>
          <t>:4070-7 VL:4070-7 VLS:</t>
        </is>
      </c>
      <c r="G337" s="123" t="inlineStr">
        <is>
          <t>X4</t>
        </is>
      </c>
      <c r="H337" t="inlineStr">
        <is>
          <t>ImpMatl_Silicon_Bronze_ASTM-B584_C87600</t>
        </is>
      </c>
      <c r="I337" s="6" t="inlineStr">
        <is>
          <t>Silicon Bronze, ASTM-B584, C87600</t>
        </is>
      </c>
      <c r="J337" s="6" t="inlineStr">
        <is>
          <t>B21</t>
        </is>
      </c>
      <c r="K337" s="6" t="inlineStr">
        <is>
          <t>Coating_Special</t>
        </is>
      </c>
      <c r="L337" s="6" t="inlineStr">
        <is>
          <t>Stainless Steel, AISI-303</t>
        </is>
      </c>
      <c r="M337" s="6" t="inlineStr">
        <is>
          <t>Steel, Cold Drawn C1018</t>
        </is>
      </c>
      <c r="N337" s="1" t="inlineStr">
        <is>
          <t>RTF</t>
        </is>
      </c>
      <c r="O337" s="80" t="inlineStr"/>
      <c r="P337" t="inlineStr">
        <is>
          <t>A101861</t>
        </is>
      </c>
      <c r="Q337" t="n">
        <v>0</v>
      </c>
      <c r="R337" s="6" t="inlineStr">
        <is>
          <t>LT040</t>
        </is>
      </c>
      <c r="S337" s="13" t="n">
        <v>14</v>
      </c>
      <c r="T337" t="inlineStr"/>
      <c r="U337" s="80" t="inlineStr"/>
      <c r="V337" t="inlineStr"/>
      <c r="W337" t="inlineStr"/>
      <c r="X337" t="inlineStr"/>
      <c r="Y337" t="inlineStr"/>
    </row>
    <row r="338">
      <c r="A338" t="inlineStr"/>
      <c r="B338" s="13" t="inlineStr">
        <is>
          <t>N</t>
        </is>
      </c>
      <c r="C338" t="inlineStr">
        <is>
          <t>Price_BOM_VL_VLS_Imp_624</t>
        </is>
      </c>
      <c r="D338" t="inlineStr"/>
      <c r="E338" s="123" t="inlineStr">
        <is>
          <t>:4070-7_VL:4070-7_VLS:</t>
        </is>
      </c>
      <c r="F338" s="123" t="inlineStr">
        <is>
          <t>:4070-7 VL:4070-7 VLS:</t>
        </is>
      </c>
      <c r="G338" s="123" t="inlineStr">
        <is>
          <t>X4</t>
        </is>
      </c>
      <c r="H338" s="123" t="inlineStr">
        <is>
          <t>ImpMatl_NiAl-Bronze_ASTM-B148_C95400</t>
        </is>
      </c>
      <c r="I338" s="6" t="inlineStr">
        <is>
          <t>Nickel Aluminum Bronze ASTM B148 UNS C95400</t>
        </is>
      </c>
      <c r="J338" s="6" t="inlineStr">
        <is>
          <t>B22</t>
        </is>
      </c>
      <c r="K338" s="6" t="inlineStr">
        <is>
          <t>Coating_Special</t>
        </is>
      </c>
      <c r="L338" s="6" t="inlineStr">
        <is>
          <t>Stainless Steel, AISI-303</t>
        </is>
      </c>
      <c r="M338" s="6" t="inlineStr">
        <is>
          <t>Steel, Cold Drawn C1018</t>
        </is>
      </c>
      <c r="N338" s="1" t="inlineStr">
        <is>
          <t>RTF</t>
        </is>
      </c>
      <c r="O338" s="6" t="inlineStr"/>
      <c r="P338" s="6" t="inlineStr">
        <is>
          <t>A102238</t>
        </is>
      </c>
      <c r="Q338" s="6" t="n">
        <v>102</v>
      </c>
      <c r="R338" s="6" t="inlineStr">
        <is>
          <t>LT250</t>
        </is>
      </c>
      <c r="S338" s="13" t="n">
        <v>8</v>
      </c>
      <c r="T338" t="inlineStr"/>
      <c r="U338" s="80" t="inlineStr"/>
      <c r="V338" t="inlineStr"/>
      <c r="W338" t="inlineStr"/>
      <c r="X338" t="inlineStr"/>
      <c r="Y338" t="inlineStr"/>
    </row>
    <row r="339">
      <c r="A339" t="inlineStr"/>
      <c r="B339" s="13" t="inlineStr">
        <is>
          <t>N</t>
        </is>
      </c>
      <c r="C339" t="inlineStr">
        <is>
          <t>Price_BOM_VL_VLS_Imp_625</t>
        </is>
      </c>
      <c r="D339" t="inlineStr"/>
      <c r="E339" s="123" t="inlineStr">
        <is>
          <t>:4070-7_VL:4070-7_VLS:</t>
        </is>
      </c>
      <c r="F339" s="123" t="inlineStr">
        <is>
          <t>:4070-7 VL:4070-7 VLS:</t>
        </is>
      </c>
      <c r="G339" s="123" t="inlineStr">
        <is>
          <t>X4</t>
        </is>
      </c>
      <c r="H339" t="inlineStr">
        <is>
          <t>ImpMatl_Silicon_Bronze_ASTM-B584_C87600</t>
        </is>
      </c>
      <c r="I339" s="6" t="inlineStr">
        <is>
          <t>Silicon Bronze, ASTM-B584, C87600</t>
        </is>
      </c>
      <c r="J339" s="6" t="inlineStr">
        <is>
          <t>B21</t>
        </is>
      </c>
      <c r="K339" s="6" t="inlineStr">
        <is>
          <t>Coating_Epoxy</t>
        </is>
      </c>
      <c r="L339" s="6" t="inlineStr">
        <is>
          <t>Stainless Steel, AISI-303</t>
        </is>
      </c>
      <c r="M339" s="6" t="inlineStr">
        <is>
          <t>Steel, Cold Drawn C1018</t>
        </is>
      </c>
      <c r="N339" s="1" t="inlineStr">
        <is>
          <t>RTF</t>
        </is>
      </c>
      <c r="O339" s="80" t="inlineStr"/>
      <c r="P339" t="inlineStr">
        <is>
          <t>A101861</t>
        </is>
      </c>
      <c r="Q339" t="n">
        <v>0</v>
      </c>
      <c r="R339" s="6" t="inlineStr">
        <is>
          <t>LT040</t>
        </is>
      </c>
      <c r="S339" s="13" t="n">
        <v>14</v>
      </c>
      <c r="T339" t="inlineStr"/>
      <c r="U339" s="80" t="inlineStr"/>
      <c r="V339" t="inlineStr"/>
      <c r="W339" t="inlineStr"/>
      <c r="X339" t="inlineStr"/>
      <c r="Y339" t="inlineStr"/>
    </row>
    <row r="340">
      <c r="A340" t="inlineStr"/>
      <c r="B340" s="13" t="inlineStr">
        <is>
          <t>N</t>
        </is>
      </c>
      <c r="C340" t="inlineStr">
        <is>
          <t>Price_BOM_VL_VLS_Imp_626</t>
        </is>
      </c>
      <c r="D340" t="inlineStr"/>
      <c r="E340" s="123" t="inlineStr">
        <is>
          <t>:4070-7_VL:4070-7_VLS:</t>
        </is>
      </c>
      <c r="F340" s="123" t="inlineStr">
        <is>
          <t>:4070-7 VL:4070-7 VLS:</t>
        </is>
      </c>
      <c r="G340" s="123" t="inlineStr">
        <is>
          <t>X4</t>
        </is>
      </c>
      <c r="H340" s="123" t="inlineStr">
        <is>
          <t>ImpMatl_NiAl-Bronze_ASTM-B148_C95400</t>
        </is>
      </c>
      <c r="I340" s="6" t="inlineStr">
        <is>
          <t>Nickel Aluminum Bronze ASTM B148 UNS C95400</t>
        </is>
      </c>
      <c r="J340" s="6" t="inlineStr">
        <is>
          <t>B22</t>
        </is>
      </c>
      <c r="K340" s="6" t="inlineStr">
        <is>
          <t>Coating_Epoxy</t>
        </is>
      </c>
      <c r="L340" s="6" t="inlineStr">
        <is>
          <t>Stainless Steel, AISI-303</t>
        </is>
      </c>
      <c r="M340" s="6" t="inlineStr">
        <is>
          <t>Steel, Cold Drawn C1018</t>
        </is>
      </c>
      <c r="N340" s="1" t="inlineStr">
        <is>
          <t>RTF</t>
        </is>
      </c>
      <c r="O340" s="6" t="inlineStr"/>
      <c r="P340" s="6" t="inlineStr">
        <is>
          <t>A102238</t>
        </is>
      </c>
      <c r="Q340" s="6" t="n">
        <v>102</v>
      </c>
      <c r="R340" s="6" t="inlineStr">
        <is>
          <t>LT250</t>
        </is>
      </c>
      <c r="S340" s="13" t="n">
        <v>8</v>
      </c>
      <c r="T340" t="inlineStr"/>
      <c r="U340" s="80" t="inlineStr"/>
      <c r="V340" t="inlineStr"/>
      <c r="W340" t="inlineStr"/>
      <c r="X340" t="inlineStr"/>
      <c r="Y340" t="inlineStr"/>
    </row>
    <row r="341">
      <c r="A341" t="inlineStr"/>
      <c r="B341" s="13" t="inlineStr">
        <is>
          <t>Y</t>
        </is>
      </c>
      <c r="C341" t="inlineStr">
        <is>
          <t>Price_BOM_VL_VLS_Imp_627</t>
        </is>
      </c>
      <c r="D341" t="inlineStr">
        <is>
          <t>Price_BOM_VL_VLS_Imp_627</t>
        </is>
      </c>
      <c r="E341" s="123" t="inlineStr">
        <is>
          <t>:4095-9_VL:4095-7_VL:4095-9_VLS:4095-7_VLS:</t>
        </is>
      </c>
      <c r="F341" s="123" t="inlineStr">
        <is>
          <t>:4095-9 VL:4095-9 VLS:</t>
        </is>
      </c>
      <c r="G341" s="123" t="inlineStr">
        <is>
          <t>X3</t>
        </is>
      </c>
      <c r="H341" t="inlineStr">
        <is>
          <t>ImpMatl_Silicon_Bronze_ASTM-B584_C87600</t>
        </is>
      </c>
      <c r="I341" s="6" t="inlineStr">
        <is>
          <t>Silicon Bronze, ASTM-B584, C87600</t>
        </is>
      </c>
      <c r="J341" s="6" t="inlineStr">
        <is>
          <t>B21</t>
        </is>
      </c>
      <c r="K341" s="6" t="inlineStr">
        <is>
          <t>Coating_Standard</t>
        </is>
      </c>
      <c r="L341" s="6" t="inlineStr">
        <is>
          <t>Stainless Steel, AISI-303</t>
        </is>
      </c>
      <c r="M341" s="6" t="inlineStr">
        <is>
          <t>Steel, Cold Drawn C1018</t>
        </is>
      </c>
      <c r="N341" s="1" t="inlineStr">
        <is>
          <t>96769211</t>
        </is>
      </c>
      <c r="O341" s="80" t="inlineStr">
        <is>
          <t>IMP,L,30957,X3,B21</t>
        </is>
      </c>
      <c r="P341" t="inlineStr">
        <is>
          <t>A101868</t>
        </is>
      </c>
      <c r="Q341" t="n">
        <v>0</v>
      </c>
      <c r="R341" s="6" t="inlineStr">
        <is>
          <t>LT027</t>
        </is>
      </c>
      <c r="S341" s="13" t="n">
        <v>0</v>
      </c>
      <c r="T341" t="inlineStr"/>
      <c r="U341" s="80" t="inlineStr"/>
      <c r="V341" t="inlineStr"/>
      <c r="W341" t="inlineStr"/>
      <c r="X341" t="inlineStr"/>
      <c r="Y341" t="inlineStr"/>
    </row>
    <row r="342">
      <c r="A342" t="inlineStr"/>
      <c r="B342" s="13" t="inlineStr">
        <is>
          <t>N</t>
        </is>
      </c>
      <c r="C342" t="inlineStr">
        <is>
          <t>Price_BOM_VL_VLS_Imp_629</t>
        </is>
      </c>
      <c r="D342" t="inlineStr"/>
      <c r="E342" s="123" t="inlineStr">
        <is>
          <t>:4095-9_VL:4095-7_VL:4095-9_VLS:4095-7_VLS:</t>
        </is>
      </c>
      <c r="F342" s="123" t="inlineStr">
        <is>
          <t>:4095-9 VL:4095-9 VLS:</t>
        </is>
      </c>
      <c r="G342" s="123" t="inlineStr">
        <is>
          <t>X3</t>
        </is>
      </c>
      <c r="H342" s="123" t="inlineStr">
        <is>
          <t>ImpMatl_SS_AISI-304</t>
        </is>
      </c>
      <c r="I342" s="6" t="inlineStr">
        <is>
          <t>Stainless Steel, AISI-304</t>
        </is>
      </c>
      <c r="J342" s="6" t="inlineStr">
        <is>
          <t>H304</t>
        </is>
      </c>
      <c r="K342" s="6" t="inlineStr">
        <is>
          <t>Coating_Standard</t>
        </is>
      </c>
      <c r="L342" s="6" t="inlineStr">
        <is>
          <t>Stainless Steel, AISI-303</t>
        </is>
      </c>
      <c r="M342" s="6" t="inlineStr">
        <is>
          <t>Stainless Steel, AISI 316</t>
        </is>
      </c>
      <c r="N342" s="1" t="inlineStr">
        <is>
          <t>98876155</t>
        </is>
      </c>
      <c r="O342" s="6" t="inlineStr">
        <is>
          <t>IMP,L,30957,X3,H304</t>
        </is>
      </c>
      <c r="P342" s="6" t="inlineStr">
        <is>
          <t>A101873</t>
        </is>
      </c>
      <c r="Q342" s="6" t="n">
        <v>0</v>
      </c>
      <c r="R342" s="6" t="inlineStr">
        <is>
          <t>LT027</t>
        </is>
      </c>
      <c r="S342" s="13" t="n">
        <v>0</v>
      </c>
      <c r="T342" t="inlineStr"/>
      <c r="U342" s="80" t="inlineStr"/>
      <c r="V342" t="inlineStr"/>
      <c r="W342" t="inlineStr"/>
      <c r="X342" t="inlineStr"/>
      <c r="Y342" t="inlineStr"/>
    </row>
    <row r="343">
      <c r="A343" t="inlineStr"/>
      <c r="B343" s="13" t="inlineStr">
        <is>
          <t>N</t>
        </is>
      </c>
      <c r="C343" t="inlineStr">
        <is>
          <t>Price_BOM_VL_VLS_Imp_631</t>
        </is>
      </c>
      <c r="D343" t="inlineStr"/>
      <c r="E343" s="123" t="inlineStr">
        <is>
          <t>:4095-9_VL:4095-7_VL:4095-9_VLS:4095-7_VLS:</t>
        </is>
      </c>
      <c r="F343" s="123" t="inlineStr">
        <is>
          <t>:4095-9 VL:4095-9 VLS:</t>
        </is>
      </c>
      <c r="G343" s="123" t="inlineStr">
        <is>
          <t>X3</t>
        </is>
      </c>
      <c r="H343" t="inlineStr">
        <is>
          <t>ImpMatl_NiAl-Bronze_ASTM-B148_C95400</t>
        </is>
      </c>
      <c r="I343" s="6" t="inlineStr">
        <is>
          <t>Nickel Aluminum Bronze ASTM B148 UNS C95400</t>
        </is>
      </c>
      <c r="J343" s="6" t="inlineStr">
        <is>
          <t>B22</t>
        </is>
      </c>
      <c r="K343" s="6" t="inlineStr">
        <is>
          <t>Coating_Standard</t>
        </is>
      </c>
      <c r="L343" s="6" t="inlineStr">
        <is>
          <t>Stainless Steel, AISI-303</t>
        </is>
      </c>
      <c r="M343" s="6" t="inlineStr">
        <is>
          <t>Steel, Cold Drawn C1018</t>
        </is>
      </c>
      <c r="N343" s="1" t="inlineStr">
        <is>
          <t>97778041</t>
        </is>
      </c>
      <c r="O343" s="80" t="inlineStr"/>
      <c r="P343" t="inlineStr">
        <is>
          <t>A102239</t>
        </is>
      </c>
      <c r="Q343" t="n">
        <v>182</v>
      </c>
      <c r="R343" s="6" t="inlineStr">
        <is>
          <t>LT027</t>
        </is>
      </c>
      <c r="S343" s="13" t="n">
        <v>0</v>
      </c>
      <c r="T343" t="inlineStr"/>
      <c r="U343" s="80" t="inlineStr"/>
      <c r="V343" t="inlineStr"/>
      <c r="W343" t="inlineStr"/>
      <c r="X343" t="inlineStr"/>
      <c r="Y343" t="inlineStr"/>
    </row>
    <row r="344">
      <c r="A344" t="inlineStr"/>
      <c r="B344" s="13" t="inlineStr">
        <is>
          <t>N</t>
        </is>
      </c>
      <c r="C344" t="inlineStr">
        <is>
          <t>Price_BOM_VL_VLS_Imp_632</t>
        </is>
      </c>
      <c r="D344" t="inlineStr"/>
      <c r="E344" s="123" t="inlineStr">
        <is>
          <t>:4095-9_VL:4095-7_VL:4095-9_VLS:4095-7_VLS:</t>
        </is>
      </c>
      <c r="F344" s="123" t="inlineStr">
        <is>
          <t>:4095-9 VL:4095-9 VLS:</t>
        </is>
      </c>
      <c r="G344" s="123" t="inlineStr">
        <is>
          <t>X3</t>
        </is>
      </c>
      <c r="H344" s="123" t="inlineStr">
        <is>
          <t>ImpMatl_Silicon_Bronze_ASTM-B584_C87600</t>
        </is>
      </c>
      <c r="I344" s="6" t="inlineStr">
        <is>
          <t>Silicon Bronze, ASTM-B584, C87600</t>
        </is>
      </c>
      <c r="J344" s="6" t="inlineStr">
        <is>
          <t>B21</t>
        </is>
      </c>
      <c r="K344" s="6" t="inlineStr">
        <is>
          <t>Coating_Scotchkote134_interior</t>
        </is>
      </c>
      <c r="L344" s="6" t="inlineStr">
        <is>
          <t>Stainless Steel, AISI-303</t>
        </is>
      </c>
      <c r="M344" s="6" t="inlineStr">
        <is>
          <t>Steel, Cold Drawn C1018</t>
        </is>
      </c>
      <c r="N344" s="1" t="inlineStr">
        <is>
          <t>RTF</t>
        </is>
      </c>
      <c r="O344" s="6" t="inlineStr"/>
      <c r="P344" s="6" t="inlineStr">
        <is>
          <t>A101868</t>
        </is>
      </c>
      <c r="Q344" s="6" t="n">
        <v>0</v>
      </c>
      <c r="R344" s="6" t="inlineStr">
        <is>
          <t>LT040</t>
        </is>
      </c>
      <c r="S344" s="13" t="n">
        <v>14</v>
      </c>
      <c r="T344" t="inlineStr"/>
      <c r="U344" s="80" t="inlineStr"/>
      <c r="V344" t="inlineStr"/>
      <c r="W344" t="inlineStr"/>
      <c r="X344" t="inlineStr"/>
      <c r="Y344" t="inlineStr"/>
    </row>
    <row r="345">
      <c r="A345" t="inlineStr"/>
      <c r="B345" s="13" t="inlineStr">
        <is>
          <t>N</t>
        </is>
      </c>
      <c r="C345" t="inlineStr">
        <is>
          <t>Price_BOM_VL_VLS_Imp_633</t>
        </is>
      </c>
      <c r="D345" t="inlineStr"/>
      <c r="E345" s="123" t="inlineStr">
        <is>
          <t>:4095-9_VL:4095-7_VL:4095-9_VLS:4095-7_VLS:</t>
        </is>
      </c>
      <c r="F345" s="123" t="inlineStr">
        <is>
          <t>:4095-9 VL:4095-9 VLS:</t>
        </is>
      </c>
      <c r="G345" s="123" t="inlineStr">
        <is>
          <t>X3</t>
        </is>
      </c>
      <c r="H345" t="inlineStr">
        <is>
          <t>ImpMatl_NiAl-Bronze_ASTM-B148_C95400</t>
        </is>
      </c>
      <c r="I345" s="6" t="inlineStr">
        <is>
          <t>Nickel Aluminum Bronze ASTM B148 UNS C95400</t>
        </is>
      </c>
      <c r="J345" s="6" t="inlineStr">
        <is>
          <t>B22</t>
        </is>
      </c>
      <c r="K345" s="6" t="inlineStr">
        <is>
          <t>Coating_Scotchkote134_interior</t>
        </is>
      </c>
      <c r="L345" s="6" t="inlineStr">
        <is>
          <t>Stainless Steel, AISI-303</t>
        </is>
      </c>
      <c r="M345" s="6" t="inlineStr">
        <is>
          <t>Steel, Cold Drawn C1018</t>
        </is>
      </c>
      <c r="N345" s="1" t="inlineStr">
        <is>
          <t>RTF</t>
        </is>
      </c>
      <c r="O345" s="80" t="inlineStr"/>
      <c r="P345" t="inlineStr">
        <is>
          <t>A102239</t>
        </is>
      </c>
      <c r="Q345" t="n">
        <v>182</v>
      </c>
      <c r="R345" s="6" t="inlineStr">
        <is>
          <t>LT250</t>
        </is>
      </c>
      <c r="S345" s="13" t="n">
        <v>8</v>
      </c>
      <c r="T345" t="inlineStr"/>
      <c r="U345" s="80" t="inlineStr"/>
      <c r="V345" t="inlineStr"/>
      <c r="W345" t="inlineStr"/>
      <c r="X345" t="inlineStr"/>
      <c r="Y345" t="inlineStr"/>
    </row>
    <row r="346">
      <c r="A346" t="inlineStr"/>
      <c r="B346" s="13" t="inlineStr">
        <is>
          <t>N</t>
        </is>
      </c>
      <c r="C346" t="inlineStr">
        <is>
          <t>Price_BOM_VL_VLS_Imp_634</t>
        </is>
      </c>
      <c r="D346" t="inlineStr"/>
      <c r="E346" s="123" t="inlineStr">
        <is>
          <t>:4095-9_VL:4095-7_VL:4095-9_VLS:4095-7_VLS:</t>
        </is>
      </c>
      <c r="F346" s="123" t="inlineStr">
        <is>
          <t>:4095-9 VL:4095-9 VLS:</t>
        </is>
      </c>
      <c r="G346" s="123" t="inlineStr">
        <is>
          <t>X3</t>
        </is>
      </c>
      <c r="H346" s="123" t="inlineStr">
        <is>
          <t>ImpMatl_Silicon_Bronze_ASTM-B584_C87600</t>
        </is>
      </c>
      <c r="I346" s="6" t="inlineStr">
        <is>
          <t>Silicon Bronze, ASTM-B584, C87600</t>
        </is>
      </c>
      <c r="J346" s="6" t="inlineStr">
        <is>
          <t>B21</t>
        </is>
      </c>
      <c r="K346" s="6" t="inlineStr">
        <is>
          <t>Coating_Scotchkote134_interior_exterior</t>
        </is>
      </c>
      <c r="L346" s="6" t="inlineStr">
        <is>
          <t>Stainless Steel, AISI-303</t>
        </is>
      </c>
      <c r="M346" s="6" t="inlineStr">
        <is>
          <t>Steel, Cold Drawn C1018</t>
        </is>
      </c>
      <c r="N346" s="6" t="inlineStr">
        <is>
          <t>RTF</t>
        </is>
      </c>
      <c r="O346" s="6" t="inlineStr"/>
      <c r="P346" s="6" t="inlineStr">
        <is>
          <t>A101868</t>
        </is>
      </c>
      <c r="Q346" s="6" t="n">
        <v>0</v>
      </c>
      <c r="R346" s="6" t="inlineStr">
        <is>
          <t>LT040</t>
        </is>
      </c>
      <c r="S346" s="13" t="n">
        <v>14</v>
      </c>
      <c r="T346" t="inlineStr"/>
      <c r="U346" s="80" t="inlineStr"/>
      <c r="V346" t="inlineStr"/>
      <c r="W346" t="inlineStr"/>
      <c r="X346" t="inlineStr"/>
      <c r="Y346" t="inlineStr"/>
    </row>
    <row r="347">
      <c r="A347" t="inlineStr"/>
      <c r="B347" s="13" t="inlineStr">
        <is>
          <t>N</t>
        </is>
      </c>
      <c r="C347" t="inlineStr">
        <is>
          <t>Price_BOM_VL_VLS_Imp_635</t>
        </is>
      </c>
      <c r="D347" t="inlineStr"/>
      <c r="E347" s="123" t="inlineStr">
        <is>
          <t>:4095-9_VL:4095-7_VL:4095-9_VLS:4095-7_VLS:</t>
        </is>
      </c>
      <c r="F347" s="123" t="inlineStr">
        <is>
          <t>:4095-9 VL:4095-9 VLS:</t>
        </is>
      </c>
      <c r="G347" s="123" t="inlineStr">
        <is>
          <t>X3</t>
        </is>
      </c>
      <c r="H347" s="123" t="inlineStr">
        <is>
          <t>ImpMatl_NiAl-Bronze_ASTM-B148_C95400</t>
        </is>
      </c>
      <c r="I347" s="6" t="inlineStr">
        <is>
          <t>Nickel Aluminum Bronze ASTM B148 UNS C95400</t>
        </is>
      </c>
      <c r="J347" s="6" t="inlineStr">
        <is>
          <t>B22</t>
        </is>
      </c>
      <c r="K347" s="6" t="inlineStr">
        <is>
          <t>Coating_Scotchkote134_interior_exterior</t>
        </is>
      </c>
      <c r="L347" s="6" t="inlineStr">
        <is>
          <t>Stainless Steel, AISI-303</t>
        </is>
      </c>
      <c r="M347" s="6" t="inlineStr">
        <is>
          <t>Steel, Cold Drawn C1018</t>
        </is>
      </c>
      <c r="N347" s="96" t="inlineStr">
        <is>
          <t>RTF</t>
        </is>
      </c>
      <c r="O347" s="94" t="inlineStr"/>
      <c r="P347" t="inlineStr">
        <is>
          <t>A102239</t>
        </is>
      </c>
      <c r="Q347" t="n">
        <v>182</v>
      </c>
      <c r="R347" s="6" t="inlineStr">
        <is>
          <t>LT250</t>
        </is>
      </c>
      <c r="S347" s="13" t="n">
        <v>8</v>
      </c>
      <c r="T347" t="inlineStr"/>
      <c r="U347" s="80" t="inlineStr"/>
      <c r="V347" t="inlineStr"/>
      <c r="W347" t="inlineStr"/>
      <c r="X347" t="inlineStr"/>
      <c r="Y347" t="inlineStr"/>
    </row>
    <row r="348">
      <c r="A348" t="inlineStr"/>
      <c r="B348" s="13" t="inlineStr">
        <is>
          <t>N</t>
        </is>
      </c>
      <c r="C348" t="inlineStr">
        <is>
          <t>Price_BOM_VL_VLS_Imp_636</t>
        </is>
      </c>
      <c r="D348" t="inlineStr"/>
      <c r="E348" s="123" t="inlineStr">
        <is>
          <t>:4095-9_VL:4095-7_VL:4095-9_VLS:4095-7_VLS:</t>
        </is>
      </c>
      <c r="F348" s="123" t="inlineStr">
        <is>
          <t>:4095-9 VL:4095-9 VLS:</t>
        </is>
      </c>
      <c r="G348" s="123" t="inlineStr">
        <is>
          <t>X3</t>
        </is>
      </c>
      <c r="H348" t="inlineStr">
        <is>
          <t>ImpMatl_Silicon_Bronze_ASTM-B584_C87600</t>
        </is>
      </c>
      <c r="I348" s="6" t="inlineStr">
        <is>
          <t>Silicon Bronze, ASTM-B584, C87600</t>
        </is>
      </c>
      <c r="J348" s="6" t="inlineStr">
        <is>
          <t>B21</t>
        </is>
      </c>
      <c r="K348" s="6" t="inlineStr">
        <is>
          <t>Coating_Scotchkote134_interior_exterior_IncludeImpeller</t>
        </is>
      </c>
      <c r="L348" s="6" t="inlineStr">
        <is>
          <t>Stainless Steel, AISI-303</t>
        </is>
      </c>
      <c r="M348" s="6" t="inlineStr">
        <is>
          <t>Steel, Cold Drawn C1018</t>
        </is>
      </c>
      <c r="N348" t="inlineStr">
        <is>
          <t>RTF</t>
        </is>
      </c>
      <c r="O348" s="80" t="inlineStr"/>
      <c r="P348" t="inlineStr">
        <is>
          <t>A101868</t>
        </is>
      </c>
      <c r="Q348" t="n">
        <v>0</v>
      </c>
      <c r="R348" s="6" t="inlineStr">
        <is>
          <t>LT040</t>
        </is>
      </c>
      <c r="S348" s="13" t="n">
        <v>14</v>
      </c>
      <c r="T348" t="inlineStr"/>
      <c r="U348" s="80" t="inlineStr"/>
      <c r="V348" t="inlineStr"/>
      <c r="W348" t="inlineStr"/>
      <c r="X348" t="inlineStr"/>
      <c r="Y348" t="inlineStr"/>
    </row>
    <row r="349">
      <c r="A349" t="inlineStr"/>
      <c r="B349" s="13" t="inlineStr">
        <is>
          <t>N</t>
        </is>
      </c>
      <c r="C349" t="inlineStr">
        <is>
          <t>Price_BOM_VL_VLS_Imp_637</t>
        </is>
      </c>
      <c r="D349" t="inlineStr"/>
      <c r="E349" s="123" t="inlineStr">
        <is>
          <t>:4095-9_VL:4095-7_VL:4095-9_VLS:4095-7_VLS:</t>
        </is>
      </c>
      <c r="F349" s="123" t="inlineStr">
        <is>
          <t>:4095-9 VL:4095-9 VLS:</t>
        </is>
      </c>
      <c r="G349" s="123" t="inlineStr">
        <is>
          <t>X3</t>
        </is>
      </c>
      <c r="H349" s="123" t="inlineStr">
        <is>
          <t>ImpMatl_NiAl-Bronze_ASTM-B148_C95400</t>
        </is>
      </c>
      <c r="I349" s="6" t="inlineStr">
        <is>
          <t>Nickel Aluminum Bronze ASTM B148 UNS C95400</t>
        </is>
      </c>
      <c r="J349" s="6" t="inlineStr">
        <is>
          <t>B22</t>
        </is>
      </c>
      <c r="K349" s="6" t="inlineStr">
        <is>
          <t>Coating_Scotchkote134_interior_exterior_IncludeImpeller</t>
        </is>
      </c>
      <c r="L349" s="6" t="inlineStr">
        <is>
          <t>Stainless Steel, AISI-303</t>
        </is>
      </c>
      <c r="M349" s="6" t="inlineStr">
        <is>
          <t>Steel, Cold Drawn C1018</t>
        </is>
      </c>
      <c r="N349" s="1" t="inlineStr">
        <is>
          <t>RTF</t>
        </is>
      </c>
      <c r="O349" s="6" t="inlineStr"/>
      <c r="P349" s="6" t="inlineStr">
        <is>
          <t>A102239</t>
        </is>
      </c>
      <c r="Q349" s="6" t="n">
        <v>182</v>
      </c>
      <c r="R349" s="6" t="inlineStr">
        <is>
          <t>LT250</t>
        </is>
      </c>
      <c r="S349" s="13" t="n">
        <v>8</v>
      </c>
      <c r="T349" t="inlineStr"/>
      <c r="U349" s="80" t="inlineStr"/>
      <c r="V349" t="inlineStr"/>
      <c r="W349" t="inlineStr"/>
      <c r="X349" t="inlineStr"/>
      <c r="Y349" t="inlineStr"/>
    </row>
    <row r="350">
      <c r="A350" t="inlineStr"/>
      <c r="B350" s="13" t="inlineStr">
        <is>
          <t>N</t>
        </is>
      </c>
      <c r="C350" t="inlineStr">
        <is>
          <t>Price_BOM_VL_VLS_Imp_638</t>
        </is>
      </c>
      <c r="D350" t="inlineStr"/>
      <c r="E350" s="123" t="inlineStr">
        <is>
          <t>:4095-9_VL:4095-7_VL:4095-9_VLS:4095-7_VLS:</t>
        </is>
      </c>
      <c r="F350" s="123" t="inlineStr">
        <is>
          <t>:4095-9 VL:4095-9 VLS:</t>
        </is>
      </c>
      <c r="G350" s="123" t="inlineStr">
        <is>
          <t>X3</t>
        </is>
      </c>
      <c r="H350" t="inlineStr">
        <is>
          <t>ImpMatl_Silicon_Bronze_ASTM-B584_C87600</t>
        </is>
      </c>
      <c r="I350" s="6" t="inlineStr">
        <is>
          <t>Silicon Bronze, ASTM-B584, C87600</t>
        </is>
      </c>
      <c r="J350" s="6" t="inlineStr">
        <is>
          <t>B21</t>
        </is>
      </c>
      <c r="K350" s="6" t="inlineStr">
        <is>
          <t>Coating_Scotchkote134_interior_IncludeImpeller</t>
        </is>
      </c>
      <c r="L350" s="6" t="inlineStr">
        <is>
          <t>Stainless Steel, AISI-303</t>
        </is>
      </c>
      <c r="M350" s="6" t="inlineStr">
        <is>
          <t>Steel, Cold Drawn C1018</t>
        </is>
      </c>
      <c r="N350" s="1" t="inlineStr">
        <is>
          <t>RTF</t>
        </is>
      </c>
      <c r="O350" s="80" t="inlineStr"/>
      <c r="P350" t="inlineStr">
        <is>
          <t>A101868</t>
        </is>
      </c>
      <c r="Q350" t="n">
        <v>0</v>
      </c>
      <c r="R350" s="6" t="inlineStr">
        <is>
          <t>LT040</t>
        </is>
      </c>
      <c r="S350" s="13" t="n">
        <v>14</v>
      </c>
      <c r="T350" t="inlineStr"/>
      <c r="U350" s="80" t="inlineStr"/>
      <c r="V350" t="inlineStr"/>
      <c r="W350" t="inlineStr"/>
      <c r="X350" t="inlineStr"/>
      <c r="Y350" t="inlineStr"/>
    </row>
    <row r="351">
      <c r="A351" t="inlineStr"/>
      <c r="B351" s="13" t="inlineStr">
        <is>
          <t>N</t>
        </is>
      </c>
      <c r="C351" t="inlineStr">
        <is>
          <t>Price_BOM_VL_VLS_Imp_639</t>
        </is>
      </c>
      <c r="D351" t="inlineStr"/>
      <c r="E351" s="123" t="inlineStr">
        <is>
          <t>:4095-9_VL:4095-7_VL:4095-9_VLS:4095-7_VLS:</t>
        </is>
      </c>
      <c r="F351" s="123" t="inlineStr">
        <is>
          <t>:4095-9 VL:4095-9 VLS:</t>
        </is>
      </c>
      <c r="G351" s="123" t="inlineStr">
        <is>
          <t>X3</t>
        </is>
      </c>
      <c r="H351" s="123" t="inlineStr">
        <is>
          <t>ImpMatl_NiAl-Bronze_ASTM-B148_C95400</t>
        </is>
      </c>
      <c r="I351" s="6" t="inlineStr">
        <is>
          <t>Nickel Aluminum Bronze ASTM B148 UNS C95400</t>
        </is>
      </c>
      <c r="J351" s="6" t="inlineStr">
        <is>
          <t>B22</t>
        </is>
      </c>
      <c r="K351" s="6" t="inlineStr">
        <is>
          <t>Coating_Scotchkote134_interior_IncludeImpeller</t>
        </is>
      </c>
      <c r="L351" s="6" t="inlineStr">
        <is>
          <t>Stainless Steel, AISI-303</t>
        </is>
      </c>
      <c r="M351" s="6" t="inlineStr">
        <is>
          <t>Steel, Cold Drawn C1018</t>
        </is>
      </c>
      <c r="N351" s="1" t="inlineStr">
        <is>
          <t>RTF</t>
        </is>
      </c>
      <c r="O351" s="6" t="inlineStr"/>
      <c r="P351" s="6" t="inlineStr">
        <is>
          <t>A102239</t>
        </is>
      </c>
      <c r="Q351" s="6" t="n">
        <v>182</v>
      </c>
      <c r="R351" s="6" t="inlineStr">
        <is>
          <t>LT250</t>
        </is>
      </c>
      <c r="S351" s="13" t="n">
        <v>8</v>
      </c>
      <c r="T351" t="inlineStr"/>
      <c r="U351" s="80" t="inlineStr"/>
      <c r="V351" t="inlineStr"/>
      <c r="W351" t="inlineStr"/>
      <c r="X351" t="inlineStr"/>
      <c r="Y351" t="inlineStr"/>
    </row>
    <row r="352">
      <c r="A352" t="inlineStr"/>
      <c r="B352" s="13" t="inlineStr">
        <is>
          <t>N</t>
        </is>
      </c>
      <c r="C352" t="inlineStr">
        <is>
          <t>Price_BOM_VL_VLS_Imp_640</t>
        </is>
      </c>
      <c r="D352" t="inlineStr"/>
      <c r="E352" s="123" t="inlineStr">
        <is>
          <t>:4095-9_VL:4095-7_VL:4095-9_VLS:4095-7_VLS:</t>
        </is>
      </c>
      <c r="F352" s="123" t="inlineStr">
        <is>
          <t>:4095-9 VL:4095-9 VLS:</t>
        </is>
      </c>
      <c r="G352" s="123" t="inlineStr">
        <is>
          <t>X3</t>
        </is>
      </c>
      <c r="H352" t="inlineStr">
        <is>
          <t>ImpMatl_Silicon_Bronze_ASTM-B584_C87600</t>
        </is>
      </c>
      <c r="I352" s="6" t="inlineStr">
        <is>
          <t>Silicon Bronze, ASTM-B584, C87600</t>
        </is>
      </c>
      <c r="J352" s="6" t="inlineStr">
        <is>
          <t>B21</t>
        </is>
      </c>
      <c r="K352" s="6" t="inlineStr">
        <is>
          <t>Coating_Special</t>
        </is>
      </c>
      <c r="L352" s="6" t="inlineStr">
        <is>
          <t>Stainless Steel, AISI-303</t>
        </is>
      </c>
      <c r="M352" s="6" t="inlineStr">
        <is>
          <t>Steel, Cold Drawn C1018</t>
        </is>
      </c>
      <c r="N352" s="1" t="inlineStr">
        <is>
          <t>RTF</t>
        </is>
      </c>
      <c r="O352" s="80" t="inlineStr"/>
      <c r="P352" t="inlineStr">
        <is>
          <t>A101868</t>
        </is>
      </c>
      <c r="Q352" t="n">
        <v>0</v>
      </c>
      <c r="R352" s="6" t="inlineStr">
        <is>
          <t>LT040</t>
        </is>
      </c>
      <c r="S352" s="13" t="n">
        <v>14</v>
      </c>
      <c r="T352" t="inlineStr"/>
      <c r="U352" s="80" t="inlineStr"/>
      <c r="V352" t="inlineStr"/>
      <c r="W352" t="inlineStr"/>
      <c r="X352" t="inlineStr"/>
      <c r="Y352" t="inlineStr"/>
    </row>
    <row r="353">
      <c r="A353" t="inlineStr"/>
      <c r="B353" s="13" t="inlineStr">
        <is>
          <t>N</t>
        </is>
      </c>
      <c r="C353" t="inlineStr">
        <is>
          <t>Price_BOM_VL_VLS_Imp_641</t>
        </is>
      </c>
      <c r="D353" t="inlineStr"/>
      <c r="E353" s="123" t="inlineStr">
        <is>
          <t>:4095-9_VL:4095-7_VL:4095-9_VLS:4095-7_VLS:</t>
        </is>
      </c>
      <c r="F353" s="123" t="inlineStr">
        <is>
          <t>:4095-9 VL:4095-9 VLS:</t>
        </is>
      </c>
      <c r="G353" s="123" t="inlineStr">
        <is>
          <t>X3</t>
        </is>
      </c>
      <c r="H353" s="123" t="inlineStr">
        <is>
          <t>ImpMatl_NiAl-Bronze_ASTM-B148_C95400</t>
        </is>
      </c>
      <c r="I353" s="6" t="inlineStr">
        <is>
          <t>Nickel Aluminum Bronze ASTM B148 UNS C95400</t>
        </is>
      </c>
      <c r="J353" s="6" t="inlineStr">
        <is>
          <t>B22</t>
        </is>
      </c>
      <c r="K353" s="6" t="inlineStr">
        <is>
          <t>Coating_Special</t>
        </is>
      </c>
      <c r="L353" s="6" t="inlineStr">
        <is>
          <t>Stainless Steel, AISI-303</t>
        </is>
      </c>
      <c r="M353" s="6" t="inlineStr">
        <is>
          <t>Steel, Cold Drawn C1018</t>
        </is>
      </c>
      <c r="N353" s="1" t="inlineStr">
        <is>
          <t>RTF</t>
        </is>
      </c>
      <c r="O353" s="6" t="inlineStr"/>
      <c r="P353" s="6" t="inlineStr">
        <is>
          <t>A102239</t>
        </is>
      </c>
      <c r="Q353" s="6" t="n">
        <v>182</v>
      </c>
      <c r="R353" s="6" t="inlineStr">
        <is>
          <t>LT250</t>
        </is>
      </c>
      <c r="S353" s="13" t="n">
        <v>8</v>
      </c>
      <c r="T353" t="inlineStr"/>
      <c r="U353" s="80" t="inlineStr"/>
      <c r="V353" t="inlineStr"/>
      <c r="W353" t="inlineStr"/>
      <c r="X353" t="inlineStr"/>
      <c r="Y353" t="inlineStr"/>
    </row>
    <row r="354">
      <c r="A354" t="inlineStr"/>
      <c r="B354" s="13" t="inlineStr">
        <is>
          <t>N</t>
        </is>
      </c>
      <c r="C354" t="inlineStr">
        <is>
          <t>Price_BOM_VL_VLS_Imp_642</t>
        </is>
      </c>
      <c r="D354" t="inlineStr"/>
      <c r="E354" s="123" t="inlineStr">
        <is>
          <t>:4095-9_VL:4095-7_VL:4095-9_VLS:4095-7_VLS:</t>
        </is>
      </c>
      <c r="F354" s="123" t="inlineStr">
        <is>
          <t>:4095-9 VL:4095-9 VLS:</t>
        </is>
      </c>
      <c r="G354" s="123" t="inlineStr">
        <is>
          <t>X3</t>
        </is>
      </c>
      <c r="H354" t="inlineStr">
        <is>
          <t>ImpMatl_Silicon_Bronze_ASTM-B584_C87600</t>
        </is>
      </c>
      <c r="I354" s="6" t="inlineStr">
        <is>
          <t>Silicon Bronze, ASTM-B584, C87600</t>
        </is>
      </c>
      <c r="J354" s="6" t="inlineStr">
        <is>
          <t>B21</t>
        </is>
      </c>
      <c r="K354" s="6" t="inlineStr">
        <is>
          <t>Coating_Epoxy</t>
        </is>
      </c>
      <c r="L354" s="6" t="inlineStr">
        <is>
          <t>Stainless Steel, AISI-303</t>
        </is>
      </c>
      <c r="M354" s="6" t="inlineStr">
        <is>
          <t>Steel, Cold Drawn C1018</t>
        </is>
      </c>
      <c r="N354" s="1" t="inlineStr">
        <is>
          <t>RTF</t>
        </is>
      </c>
      <c r="O354" s="80" t="inlineStr"/>
      <c r="P354" t="inlineStr">
        <is>
          <t>A101868</t>
        </is>
      </c>
      <c r="Q354" t="n">
        <v>0</v>
      </c>
      <c r="R354" s="6" t="inlineStr">
        <is>
          <t>LT040</t>
        </is>
      </c>
      <c r="S354" s="13" t="n">
        <v>14</v>
      </c>
      <c r="T354" t="inlineStr"/>
      <c r="U354" s="80" t="inlineStr"/>
      <c r="V354" t="inlineStr"/>
      <c r="W354" t="inlineStr"/>
      <c r="X354" t="inlineStr"/>
      <c r="Y354" t="inlineStr"/>
    </row>
    <row r="355">
      <c r="A355" t="inlineStr"/>
      <c r="B355" s="13" t="inlineStr">
        <is>
          <t>N</t>
        </is>
      </c>
      <c r="C355" t="inlineStr">
        <is>
          <t>Price_BOM_VL_VLS_Imp_643</t>
        </is>
      </c>
      <c r="D355" t="inlineStr"/>
      <c r="E355" s="123" t="inlineStr">
        <is>
          <t>:4095-9_VL:4095-7_VL:4095-9_VLS:4095-7_VLS:</t>
        </is>
      </c>
      <c r="F355" s="123" t="inlineStr">
        <is>
          <t>:4095-9 VL:4095-9 VLS:</t>
        </is>
      </c>
      <c r="G355" s="123" t="inlineStr">
        <is>
          <t>X3</t>
        </is>
      </c>
      <c r="H355" s="123" t="inlineStr">
        <is>
          <t>ImpMatl_NiAl-Bronze_ASTM-B148_C95400</t>
        </is>
      </c>
      <c r="I355" s="6" t="inlineStr">
        <is>
          <t>Nickel Aluminum Bronze ASTM B148 UNS C95400</t>
        </is>
      </c>
      <c r="J355" s="6" t="inlineStr">
        <is>
          <t>B22</t>
        </is>
      </c>
      <c r="K355" s="6" t="inlineStr">
        <is>
          <t>Coating_Epoxy</t>
        </is>
      </c>
      <c r="L355" s="6" t="inlineStr">
        <is>
          <t>Stainless Steel, AISI-303</t>
        </is>
      </c>
      <c r="M355" s="6" t="inlineStr">
        <is>
          <t>Steel, Cold Drawn C1018</t>
        </is>
      </c>
      <c r="N355" s="1" t="inlineStr">
        <is>
          <t>RTF</t>
        </is>
      </c>
      <c r="O355" s="6" t="inlineStr"/>
      <c r="P355" s="6" t="inlineStr">
        <is>
          <t>A102239</t>
        </is>
      </c>
      <c r="Q355" s="6" t="n">
        <v>182</v>
      </c>
      <c r="R355" s="6" t="inlineStr">
        <is>
          <t>LT250</t>
        </is>
      </c>
      <c r="S355" s="13" t="n">
        <v>8</v>
      </c>
      <c r="T355" t="inlineStr"/>
      <c r="U355" s="80" t="inlineStr"/>
      <c r="V355" t="inlineStr"/>
      <c r="W355" t="inlineStr"/>
      <c r="X355" t="inlineStr"/>
      <c r="Y355" t="inlineStr"/>
    </row>
    <row r="356">
      <c r="A356" t="inlineStr"/>
      <c r="B356" s="13" t="inlineStr">
        <is>
          <t>Y</t>
        </is>
      </c>
      <c r="C356" t="inlineStr">
        <is>
          <t>Price_BOM_VL_VLS_Imp_644</t>
        </is>
      </c>
      <c r="D356" t="inlineStr">
        <is>
          <t>Price_BOM_VL_VLS_Imp_644</t>
        </is>
      </c>
      <c r="E356" s="123" t="inlineStr">
        <is>
          <t>:4095-9_VL:4095-7_VL:4095-9_VLS:4095-7_VLS:</t>
        </is>
      </c>
      <c r="F356" s="123" t="inlineStr">
        <is>
          <t>:4095-9 VL:4095-9 VLS:</t>
        </is>
      </c>
      <c r="G356" s="123" t="inlineStr">
        <is>
          <t>XA</t>
        </is>
      </c>
      <c r="H356" t="inlineStr">
        <is>
          <t>ImpMatl_Silicon_Bronze_ASTM-B584_C87600</t>
        </is>
      </c>
      <c r="I356" s="6" t="inlineStr">
        <is>
          <t>Silicon Bronze, ASTM-B584, C87600</t>
        </is>
      </c>
      <c r="J356" s="6" t="inlineStr">
        <is>
          <t>B21</t>
        </is>
      </c>
      <c r="K356" s="6" t="inlineStr">
        <is>
          <t>Coating_Standard</t>
        </is>
      </c>
      <c r="L356" s="6" t="inlineStr">
        <is>
          <t>Stainless Steel, AISI-303</t>
        </is>
      </c>
      <c r="M356" s="6" t="inlineStr">
        <is>
          <t>Steel, Cold Drawn C1018</t>
        </is>
      </c>
      <c r="N356" s="1" t="inlineStr">
        <is>
          <t>96769214</t>
        </is>
      </c>
      <c r="O356" s="80" t="inlineStr">
        <is>
          <t>IMP,L,30957,XA,B21</t>
        </is>
      </c>
      <c r="P356" t="inlineStr">
        <is>
          <t>A101875</t>
        </is>
      </c>
      <c r="Q356" t="n">
        <v>0</v>
      </c>
      <c r="R356" s="6" t="inlineStr">
        <is>
          <t>LT027</t>
        </is>
      </c>
      <c r="S356" s="13" t="n">
        <v>0</v>
      </c>
      <c r="T356" t="inlineStr"/>
      <c r="U356" s="80" t="inlineStr"/>
      <c r="V356" t="inlineStr"/>
      <c r="W356" t="inlineStr"/>
      <c r="X356" t="inlineStr"/>
      <c r="Y356" t="inlineStr"/>
    </row>
    <row r="357">
      <c r="A357" t="inlineStr"/>
      <c r="B357" s="13" t="inlineStr">
        <is>
          <t>N</t>
        </is>
      </c>
      <c r="C357" t="inlineStr">
        <is>
          <t>Price_BOM_VL_VLS_Imp_646</t>
        </is>
      </c>
      <c r="D357" t="inlineStr"/>
      <c r="E357" s="123" t="inlineStr">
        <is>
          <t>:4095-9_VL:4095-7_VL:4095-9_VLS:4095-7_VLS:</t>
        </is>
      </c>
      <c r="F357" s="123" t="inlineStr">
        <is>
          <t>:4095-9 VL:4095-9 VLS:</t>
        </is>
      </c>
      <c r="G357" s="123" t="inlineStr">
        <is>
          <t>XA</t>
        </is>
      </c>
      <c r="H357" s="123" t="inlineStr">
        <is>
          <t>ImpMatl_SS_AISI-304</t>
        </is>
      </c>
      <c r="I357" s="6" t="inlineStr">
        <is>
          <t>Stainless Steel, AISI-304</t>
        </is>
      </c>
      <c r="J357" s="6" t="inlineStr">
        <is>
          <t>H304</t>
        </is>
      </c>
      <c r="K357" s="6" t="inlineStr">
        <is>
          <t>Coating_Standard</t>
        </is>
      </c>
      <c r="L357" s="6" t="inlineStr">
        <is>
          <t>Stainless Steel, AISI-303</t>
        </is>
      </c>
      <c r="M357" s="6" t="inlineStr">
        <is>
          <t>Stainless Steel, AISI 316</t>
        </is>
      </c>
      <c r="N357" s="1" t="inlineStr">
        <is>
          <t>98876154</t>
        </is>
      </c>
      <c r="O357" s="6" t="inlineStr">
        <is>
          <t>IMP,L,30957,XA,H304</t>
        </is>
      </c>
      <c r="P357" s="6" t="inlineStr">
        <is>
          <t>A101880</t>
        </is>
      </c>
      <c r="Q357" s="6" t="n">
        <v>0</v>
      </c>
      <c r="R357" s="6" t="inlineStr">
        <is>
          <t>LT027</t>
        </is>
      </c>
      <c r="S357" s="13" t="n">
        <v>0</v>
      </c>
      <c r="T357" t="inlineStr"/>
      <c r="U357" s="80" t="inlineStr"/>
      <c r="V357" t="inlineStr"/>
      <c r="W357" t="inlineStr"/>
      <c r="X357" t="inlineStr"/>
      <c r="Y357" t="inlineStr"/>
    </row>
    <row r="358">
      <c r="A358" t="inlineStr"/>
      <c r="B358" s="13" t="inlineStr">
        <is>
          <t>N</t>
        </is>
      </c>
      <c r="C358" t="inlineStr">
        <is>
          <t>Price_BOM_VL_VLS_Imp_648</t>
        </is>
      </c>
      <c r="D358" t="inlineStr"/>
      <c r="E358" s="123" t="inlineStr">
        <is>
          <t>:4095-9_VL:4095-7_VL:4095-9_VLS:4095-7_VLS:</t>
        </is>
      </c>
      <c r="F358" s="123" t="inlineStr">
        <is>
          <t>:4095-9 VL:4095-9 VLS:</t>
        </is>
      </c>
      <c r="G358" s="123" t="inlineStr">
        <is>
          <t>XA</t>
        </is>
      </c>
      <c r="H358" t="inlineStr">
        <is>
          <t>ImpMatl_NiAl-Bronze_ASTM-B148_C95400</t>
        </is>
      </c>
      <c r="I358" s="6" t="inlineStr">
        <is>
          <t>Nickel Aluminum Bronze ASTM B148 UNS C95400</t>
        </is>
      </c>
      <c r="J358" s="6" t="inlineStr">
        <is>
          <t>B22</t>
        </is>
      </c>
      <c r="K358" s="6" t="inlineStr">
        <is>
          <t>Coating_Standard</t>
        </is>
      </c>
      <c r="L358" s="6" t="inlineStr">
        <is>
          <t>Stainless Steel, AISI-303</t>
        </is>
      </c>
      <c r="M358" s="6" t="inlineStr">
        <is>
          <t>Steel, Cold Drawn C1018</t>
        </is>
      </c>
      <c r="N358" s="1" t="inlineStr">
        <is>
          <t>97778042</t>
        </is>
      </c>
      <c r="O358" s="80" t="inlineStr"/>
      <c r="P358" t="inlineStr">
        <is>
          <t>A102240</t>
        </is>
      </c>
      <c r="Q358" t="n">
        <v>182</v>
      </c>
      <c r="R358" s="6" t="inlineStr">
        <is>
          <t>LT027</t>
        </is>
      </c>
      <c r="S358" s="13" t="n">
        <v>0</v>
      </c>
      <c r="T358" t="inlineStr"/>
      <c r="U358" s="80" t="inlineStr"/>
      <c r="V358" t="inlineStr"/>
      <c r="W358" t="inlineStr"/>
      <c r="X358" t="inlineStr"/>
      <c r="Y358" t="inlineStr"/>
    </row>
    <row r="359">
      <c r="A359" t="inlineStr"/>
      <c r="B359" s="13" t="inlineStr">
        <is>
          <t>N</t>
        </is>
      </c>
      <c r="C359" t="inlineStr">
        <is>
          <t>Price_BOM_VL_VLS_Imp_649</t>
        </is>
      </c>
      <c r="D359" t="inlineStr"/>
      <c r="E359" s="123" t="inlineStr">
        <is>
          <t>:4095-9_VL:4095-7_VL:4095-9_VLS:4095-7_VLS:</t>
        </is>
      </c>
      <c r="F359" s="123" t="inlineStr">
        <is>
          <t>:4095-9 VL:4095-9 VLS:</t>
        </is>
      </c>
      <c r="G359" s="123" t="inlineStr">
        <is>
          <t>XA</t>
        </is>
      </c>
      <c r="H359" s="123" t="inlineStr">
        <is>
          <t>ImpMatl_Silicon_Bronze_ASTM-B584_C87600</t>
        </is>
      </c>
      <c r="I359" s="6" t="inlineStr">
        <is>
          <t>Silicon Bronze, ASTM-B584, C87600</t>
        </is>
      </c>
      <c r="J359" s="6" t="inlineStr">
        <is>
          <t>B21</t>
        </is>
      </c>
      <c r="K359" s="6" t="inlineStr">
        <is>
          <t>Coating_Scotchkote134_interior</t>
        </is>
      </c>
      <c r="L359" s="6" t="inlineStr">
        <is>
          <t>Stainless Steel, AISI-303</t>
        </is>
      </c>
      <c r="M359" s="6" t="inlineStr">
        <is>
          <t>Steel, Cold Drawn C1018</t>
        </is>
      </c>
      <c r="N359" s="1" t="inlineStr">
        <is>
          <t>RTF</t>
        </is>
      </c>
      <c r="O359" s="6" t="inlineStr"/>
      <c r="P359" s="6" t="inlineStr">
        <is>
          <t>A101875</t>
        </is>
      </c>
      <c r="Q359" s="6" t="n">
        <v>0</v>
      </c>
      <c r="R359" s="6" t="inlineStr">
        <is>
          <t>LT027</t>
        </is>
      </c>
      <c r="S359" s="13" t="n">
        <v>0</v>
      </c>
      <c r="T359" t="inlineStr"/>
      <c r="U359" s="80" t="inlineStr"/>
      <c r="V359" t="inlineStr"/>
      <c r="W359" t="inlineStr"/>
      <c r="X359" t="inlineStr"/>
      <c r="Y359" t="inlineStr"/>
    </row>
    <row r="360">
      <c r="A360" t="inlineStr"/>
      <c r="B360" s="13" t="inlineStr">
        <is>
          <t>N</t>
        </is>
      </c>
      <c r="C360" t="inlineStr">
        <is>
          <t>Price_BOM_VL_VLS_Imp_650</t>
        </is>
      </c>
      <c r="D360" t="inlineStr"/>
      <c r="E360" s="123" t="inlineStr">
        <is>
          <t>:4095-9_VL:4095-7_VL:4095-9_VLS:4095-7_VLS:</t>
        </is>
      </c>
      <c r="F360" s="123" t="inlineStr">
        <is>
          <t>:4095-9 VL:4095-9 VLS:</t>
        </is>
      </c>
      <c r="G360" s="123" t="inlineStr">
        <is>
          <t>XA</t>
        </is>
      </c>
      <c r="H360" t="inlineStr">
        <is>
          <t>ImpMatl_NiAl-Bronze_ASTM-B148_C95400</t>
        </is>
      </c>
      <c r="I360" s="6" t="inlineStr">
        <is>
          <t>Nickel Aluminum Bronze ASTM B148 UNS C95400</t>
        </is>
      </c>
      <c r="J360" s="6" t="inlineStr">
        <is>
          <t>B22</t>
        </is>
      </c>
      <c r="K360" s="6" t="inlineStr">
        <is>
          <t>Coating_Scotchkote134_interior</t>
        </is>
      </c>
      <c r="L360" s="6" t="inlineStr">
        <is>
          <t>Stainless Steel, AISI-303</t>
        </is>
      </c>
      <c r="M360" s="6" t="inlineStr">
        <is>
          <t>Steel, Cold Drawn C1018</t>
        </is>
      </c>
      <c r="N360" s="1" t="inlineStr">
        <is>
          <t>RTF</t>
        </is>
      </c>
      <c r="O360" s="80" t="inlineStr"/>
      <c r="P360" t="inlineStr">
        <is>
          <t>A102240</t>
        </is>
      </c>
      <c r="Q360" t="n">
        <v>182</v>
      </c>
      <c r="R360" s="6" t="inlineStr">
        <is>
          <t>LT250</t>
        </is>
      </c>
      <c r="S360" s="13" t="n">
        <v>8</v>
      </c>
      <c r="T360" t="inlineStr"/>
      <c r="U360" s="80" t="inlineStr"/>
      <c r="V360" t="inlineStr"/>
      <c r="W360" t="inlineStr"/>
      <c r="X360" t="inlineStr"/>
      <c r="Y360" t="inlineStr"/>
    </row>
    <row r="361">
      <c r="A361" t="inlineStr"/>
      <c r="B361" s="13" t="inlineStr">
        <is>
          <t>N</t>
        </is>
      </c>
      <c r="C361" t="inlineStr">
        <is>
          <t>Price_BOM_VL_VLS_Imp_651</t>
        </is>
      </c>
      <c r="D361" t="inlineStr"/>
      <c r="E361" s="123" t="inlineStr">
        <is>
          <t>:4095-9_VL:4095-7_VL:4095-9_VLS:4095-7_VLS:</t>
        </is>
      </c>
      <c r="F361" s="123" t="inlineStr">
        <is>
          <t>:4095-9 VL:4095-9 VLS:</t>
        </is>
      </c>
      <c r="G361" s="123" t="inlineStr">
        <is>
          <t>XA</t>
        </is>
      </c>
      <c r="H361" s="123" t="inlineStr">
        <is>
          <t>ImpMatl_Silicon_Bronze_ASTM-B584_C87600</t>
        </is>
      </c>
      <c r="I361" s="6" t="inlineStr">
        <is>
          <t>Silicon Bronze, ASTM-B584, C87600</t>
        </is>
      </c>
      <c r="J361" s="6" t="inlineStr">
        <is>
          <t>B21</t>
        </is>
      </c>
      <c r="K361" s="6" t="inlineStr">
        <is>
          <t>Coating_Scotchkote134_interior_exterior</t>
        </is>
      </c>
      <c r="L361" s="6" t="inlineStr">
        <is>
          <t>Stainless Steel, AISI-303</t>
        </is>
      </c>
      <c r="M361" s="6" t="inlineStr">
        <is>
          <t>Steel, Cold Drawn C1018</t>
        </is>
      </c>
      <c r="N361" s="6" t="inlineStr">
        <is>
          <t>RTF</t>
        </is>
      </c>
      <c r="O361" s="6" t="inlineStr"/>
      <c r="P361" s="6" t="inlineStr">
        <is>
          <t>A101875</t>
        </is>
      </c>
      <c r="Q361" s="6" t="n">
        <v>0</v>
      </c>
      <c r="R361" s="6" t="inlineStr">
        <is>
          <t>LT040</t>
        </is>
      </c>
      <c r="S361" s="13" t="n">
        <v>14</v>
      </c>
      <c r="T361" t="inlineStr"/>
      <c r="U361" s="80" t="inlineStr"/>
      <c r="V361" t="inlineStr"/>
      <c r="W361" t="inlineStr"/>
      <c r="X361" t="inlineStr"/>
      <c r="Y361" t="inlineStr"/>
    </row>
    <row r="362">
      <c r="A362" t="inlineStr"/>
      <c r="B362" s="13" t="inlineStr">
        <is>
          <t>N</t>
        </is>
      </c>
      <c r="C362" t="inlineStr">
        <is>
          <t>Price_BOM_VL_VLS_Imp_652</t>
        </is>
      </c>
      <c r="D362" t="inlineStr"/>
      <c r="E362" s="123" t="inlineStr">
        <is>
          <t>:4095-9_VL:4095-7_VL:4095-9_VLS:4095-7_VLS:</t>
        </is>
      </c>
      <c r="F362" s="123" t="inlineStr">
        <is>
          <t>:4095-9 VL:4095-9 VLS:</t>
        </is>
      </c>
      <c r="G362" s="123" t="inlineStr">
        <is>
          <t>XA</t>
        </is>
      </c>
      <c r="H362" s="123" t="inlineStr">
        <is>
          <t>ImpMatl_NiAl-Bronze_ASTM-B148_C95400</t>
        </is>
      </c>
      <c r="I362" s="6" t="inlineStr">
        <is>
          <t>Nickel Aluminum Bronze ASTM B148 UNS C95400</t>
        </is>
      </c>
      <c r="J362" s="6" t="inlineStr">
        <is>
          <t>B22</t>
        </is>
      </c>
      <c r="K362" s="6" t="inlineStr">
        <is>
          <t>Coating_Scotchkote134_interior_exterior</t>
        </is>
      </c>
      <c r="L362" s="6" t="inlineStr">
        <is>
          <t>Stainless Steel, AISI-303</t>
        </is>
      </c>
      <c r="M362" s="6" t="inlineStr">
        <is>
          <t>Steel, Cold Drawn C1018</t>
        </is>
      </c>
      <c r="N362" s="65" t="inlineStr">
        <is>
          <t>RTF</t>
        </is>
      </c>
      <c r="O362" s="6" t="inlineStr"/>
      <c r="P362" t="inlineStr">
        <is>
          <t>A102240</t>
        </is>
      </c>
      <c r="Q362" t="n">
        <v>182</v>
      </c>
      <c r="R362" s="6" t="inlineStr">
        <is>
          <t>LT250</t>
        </is>
      </c>
      <c r="S362" s="13" t="n">
        <v>8</v>
      </c>
      <c r="T362" t="inlineStr"/>
      <c r="U362" s="80" t="inlineStr"/>
      <c r="V362" t="inlineStr"/>
      <c r="W362" t="inlineStr"/>
      <c r="X362" t="inlineStr"/>
      <c r="Y362" t="inlineStr"/>
    </row>
    <row r="363">
      <c r="A363" t="inlineStr"/>
      <c r="B363" s="13" t="inlineStr">
        <is>
          <t>N</t>
        </is>
      </c>
      <c r="C363" t="inlineStr">
        <is>
          <t>Price_BOM_VL_VLS_Imp_653</t>
        </is>
      </c>
      <c r="D363" t="inlineStr"/>
      <c r="E363" s="123" t="inlineStr">
        <is>
          <t>:4095-9_VL:4095-7_VL:4095-9_VLS:4095-7_VLS:</t>
        </is>
      </c>
      <c r="F363" s="123" t="inlineStr">
        <is>
          <t>:4095-9 VL:4095-9 VLS:</t>
        </is>
      </c>
      <c r="G363" s="123" t="inlineStr">
        <is>
          <t>XA</t>
        </is>
      </c>
      <c r="H363" t="inlineStr">
        <is>
          <t>ImpMatl_Silicon_Bronze_ASTM-B584_C87600</t>
        </is>
      </c>
      <c r="I363" s="6" t="inlineStr">
        <is>
          <t>Silicon Bronze, ASTM-B584, C87600</t>
        </is>
      </c>
      <c r="J363" s="6" t="inlineStr">
        <is>
          <t>B21</t>
        </is>
      </c>
      <c r="K363" s="6" t="inlineStr">
        <is>
          <t>Coating_Scotchkote134_interior_exterior_IncludeImpeller</t>
        </is>
      </c>
      <c r="L363" s="6" t="inlineStr">
        <is>
          <t>Stainless Steel, AISI-303</t>
        </is>
      </c>
      <c r="M363" s="6" t="inlineStr">
        <is>
          <t>Steel, Cold Drawn C1018</t>
        </is>
      </c>
      <c r="N363" t="inlineStr">
        <is>
          <t>RTF</t>
        </is>
      </c>
      <c r="O363" s="80" t="inlineStr"/>
      <c r="P363" t="inlineStr">
        <is>
          <t>A101875</t>
        </is>
      </c>
      <c r="Q363" t="n">
        <v>0</v>
      </c>
      <c r="R363" s="6" t="inlineStr">
        <is>
          <t>LT040</t>
        </is>
      </c>
      <c r="S363" s="13" t="n">
        <v>14</v>
      </c>
      <c r="T363" t="inlineStr"/>
      <c r="U363" s="80" t="inlineStr"/>
      <c r="V363" t="inlineStr"/>
      <c r="W363" t="inlineStr"/>
      <c r="X363" t="inlineStr"/>
      <c r="Y363" t="inlineStr"/>
    </row>
    <row r="364">
      <c r="A364" t="inlineStr"/>
      <c r="B364" s="13" t="inlineStr">
        <is>
          <t>N</t>
        </is>
      </c>
      <c r="C364" t="inlineStr">
        <is>
          <t>Price_BOM_VL_VLS_Imp_654</t>
        </is>
      </c>
      <c r="D364" t="inlineStr"/>
      <c r="E364" s="123" t="inlineStr">
        <is>
          <t>:4095-9_VL:4095-7_VL:4095-9_VLS:4095-7_VLS:</t>
        </is>
      </c>
      <c r="F364" s="123" t="inlineStr">
        <is>
          <t>:4095-9 VL:4095-9 VLS:</t>
        </is>
      </c>
      <c r="G364" s="123" t="inlineStr">
        <is>
          <t>XA</t>
        </is>
      </c>
      <c r="H364" s="123" t="inlineStr">
        <is>
          <t>ImpMatl_NiAl-Bronze_ASTM-B148_C95400</t>
        </is>
      </c>
      <c r="I364" s="6" t="inlineStr">
        <is>
          <t>Nickel Aluminum Bronze ASTM B148 UNS C95400</t>
        </is>
      </c>
      <c r="J364" s="6" t="inlineStr">
        <is>
          <t>B22</t>
        </is>
      </c>
      <c r="K364" s="6" t="inlineStr">
        <is>
          <t>Coating_Scotchkote134_interior_exterior_IncludeImpeller</t>
        </is>
      </c>
      <c r="L364" s="6" t="inlineStr">
        <is>
          <t>Stainless Steel, AISI-303</t>
        </is>
      </c>
      <c r="M364" s="6" t="inlineStr">
        <is>
          <t>Steel, Cold Drawn C1018</t>
        </is>
      </c>
      <c r="N364" s="1" t="inlineStr">
        <is>
          <t>RTF</t>
        </is>
      </c>
      <c r="O364" s="6" t="inlineStr"/>
      <c r="P364" s="6" t="inlineStr">
        <is>
          <t>A102240</t>
        </is>
      </c>
      <c r="Q364" s="6" t="n">
        <v>182</v>
      </c>
      <c r="R364" s="6" t="inlineStr">
        <is>
          <t>LT250</t>
        </is>
      </c>
      <c r="S364" s="13" t="n">
        <v>8</v>
      </c>
      <c r="T364" t="inlineStr"/>
      <c r="U364" s="80" t="inlineStr"/>
      <c r="V364" t="inlineStr"/>
      <c r="W364" t="inlineStr"/>
      <c r="X364" t="inlineStr"/>
      <c r="Y364" t="inlineStr"/>
    </row>
    <row r="365">
      <c r="A365" t="inlineStr"/>
      <c r="B365" s="13" t="inlineStr">
        <is>
          <t>N</t>
        </is>
      </c>
      <c r="C365" t="inlineStr">
        <is>
          <t>Price_BOM_VL_VLS_Imp_655</t>
        </is>
      </c>
      <c r="D365" t="inlineStr"/>
      <c r="E365" s="123" t="inlineStr">
        <is>
          <t>:4095-9_VL:4095-7_VL:4095-9_VLS:4095-7_VLS:</t>
        </is>
      </c>
      <c r="F365" s="123" t="inlineStr">
        <is>
          <t>:4095-9 VL:4095-9 VLS:</t>
        </is>
      </c>
      <c r="G365" s="123" t="inlineStr">
        <is>
          <t>XA</t>
        </is>
      </c>
      <c r="H365" s="123" t="inlineStr">
        <is>
          <t>ImpMatl_Silicon_Bronze_ASTM-B584_C87600</t>
        </is>
      </c>
      <c r="I365" s="6" t="inlineStr">
        <is>
          <t>Silicon Bronze, ASTM-B584, C87600</t>
        </is>
      </c>
      <c r="J365" s="6" t="inlineStr">
        <is>
          <t>B21</t>
        </is>
      </c>
      <c r="K365" s="6" t="inlineStr">
        <is>
          <t>Coating_Scotchkote134_interior_IncludeImpeller</t>
        </is>
      </c>
      <c r="L365" s="6" t="inlineStr">
        <is>
          <t>Stainless Steel, AISI-303</t>
        </is>
      </c>
      <c r="M365" s="6" t="inlineStr">
        <is>
          <t>Steel, Cold Drawn C1018</t>
        </is>
      </c>
      <c r="N365" s="1" t="inlineStr">
        <is>
          <t>RTF</t>
        </is>
      </c>
      <c r="O365" s="6" t="inlineStr"/>
      <c r="P365" s="6" t="inlineStr">
        <is>
          <t>A101875</t>
        </is>
      </c>
      <c r="Q365" s="6" t="n">
        <v>0</v>
      </c>
      <c r="R365" s="6" t="inlineStr">
        <is>
          <t>LT040</t>
        </is>
      </c>
      <c r="S365" s="13" t="n">
        <v>14</v>
      </c>
      <c r="T365" t="inlineStr"/>
      <c r="U365" s="80" t="inlineStr"/>
      <c r="V365" t="inlineStr"/>
      <c r="W365" t="inlineStr"/>
      <c r="X365" t="inlineStr"/>
      <c r="Y365" t="inlineStr"/>
    </row>
    <row r="366">
      <c r="A366" t="inlineStr"/>
      <c r="B366" s="13" t="inlineStr">
        <is>
          <t>N</t>
        </is>
      </c>
      <c r="C366" t="inlineStr">
        <is>
          <t>Price_BOM_VL_VLS_Imp_656</t>
        </is>
      </c>
      <c r="D366" t="inlineStr"/>
      <c r="E366" s="123" t="inlineStr">
        <is>
          <t>:4095-9_VL:4095-7_VL:4095-9_VLS:4095-7_VLS:</t>
        </is>
      </c>
      <c r="F366" s="123" t="inlineStr">
        <is>
          <t>:4095-9 VL:4095-9 VLS:</t>
        </is>
      </c>
      <c r="G366" s="123" t="inlineStr">
        <is>
          <t>XA</t>
        </is>
      </c>
      <c r="H366" t="inlineStr">
        <is>
          <t>ImpMatl_NiAl-Bronze_ASTM-B148_C95400</t>
        </is>
      </c>
      <c r="I366" s="6" t="inlineStr">
        <is>
          <t>Nickel Aluminum Bronze ASTM B148 UNS C95400</t>
        </is>
      </c>
      <c r="J366" s="6" t="inlineStr">
        <is>
          <t>B22</t>
        </is>
      </c>
      <c r="K366" s="6" t="inlineStr">
        <is>
          <t>Coating_Scotchkote134_interior_IncludeImpeller</t>
        </is>
      </c>
      <c r="L366" s="6" t="inlineStr">
        <is>
          <t>Stainless Steel, AISI-303</t>
        </is>
      </c>
      <c r="M366" s="6" t="inlineStr">
        <is>
          <t>Steel, Cold Drawn C1018</t>
        </is>
      </c>
      <c r="N366" s="1" t="inlineStr">
        <is>
          <t>RTF</t>
        </is>
      </c>
      <c r="O366" s="80" t="inlineStr"/>
      <c r="P366" t="inlineStr">
        <is>
          <t>A102240</t>
        </is>
      </c>
      <c r="Q366" t="n">
        <v>182</v>
      </c>
      <c r="R366" s="6" t="inlineStr">
        <is>
          <t>LT250</t>
        </is>
      </c>
      <c r="S366" s="13" t="n">
        <v>8</v>
      </c>
      <c r="T366" t="inlineStr"/>
      <c r="U366" s="80" t="inlineStr"/>
      <c r="V366" t="inlineStr"/>
      <c r="W366" t="inlineStr"/>
      <c r="X366" t="inlineStr"/>
      <c r="Y366" t="inlineStr"/>
    </row>
    <row r="367">
      <c r="A367" t="inlineStr"/>
      <c r="B367" s="13" t="inlineStr">
        <is>
          <t>N</t>
        </is>
      </c>
      <c r="C367" t="inlineStr">
        <is>
          <t>Price_BOM_VL_VLS_Imp_657</t>
        </is>
      </c>
      <c r="D367" t="inlineStr"/>
      <c r="E367" s="123" t="inlineStr">
        <is>
          <t>:4095-9_VL:4095-7_VL:4095-9_VLS:4095-7_VLS:</t>
        </is>
      </c>
      <c r="F367" s="123" t="inlineStr">
        <is>
          <t>:4095-9 VL:4095-9 VLS:</t>
        </is>
      </c>
      <c r="G367" s="123" t="inlineStr">
        <is>
          <t>XA</t>
        </is>
      </c>
      <c r="H367" s="123" t="inlineStr">
        <is>
          <t>ImpMatl_Silicon_Bronze_ASTM-B584_C87600</t>
        </is>
      </c>
      <c r="I367" s="6" t="inlineStr">
        <is>
          <t>Silicon Bronze, ASTM-B584, C87600</t>
        </is>
      </c>
      <c r="J367" s="6" t="inlineStr">
        <is>
          <t>B21</t>
        </is>
      </c>
      <c r="K367" s="6" t="inlineStr">
        <is>
          <t>Coating_Special</t>
        </is>
      </c>
      <c r="L367" s="6" t="inlineStr">
        <is>
          <t>Stainless Steel, AISI-303</t>
        </is>
      </c>
      <c r="M367" s="6" t="inlineStr">
        <is>
          <t>Steel, Cold Drawn C1018</t>
        </is>
      </c>
      <c r="N367" s="1" t="inlineStr">
        <is>
          <t>RTF</t>
        </is>
      </c>
      <c r="O367" s="6" t="inlineStr"/>
      <c r="P367" s="6" t="inlineStr">
        <is>
          <t>A101875</t>
        </is>
      </c>
      <c r="Q367" s="6" t="n">
        <v>0</v>
      </c>
      <c r="R367" s="6" t="inlineStr">
        <is>
          <t>LT040</t>
        </is>
      </c>
      <c r="S367" s="13" t="n">
        <v>14</v>
      </c>
      <c r="T367" t="inlineStr"/>
      <c r="U367" s="80" t="inlineStr"/>
      <c r="V367" t="inlineStr"/>
      <c r="W367" t="inlineStr"/>
      <c r="X367" t="inlineStr"/>
      <c r="Y367" t="inlineStr"/>
    </row>
    <row r="368">
      <c r="A368" t="inlineStr"/>
      <c r="B368" s="13" t="inlineStr">
        <is>
          <t>N</t>
        </is>
      </c>
      <c r="C368" t="inlineStr">
        <is>
          <t>Price_BOM_VL_VLS_Imp_658</t>
        </is>
      </c>
      <c r="D368" t="inlineStr"/>
      <c r="E368" s="123" t="inlineStr">
        <is>
          <t>:4095-9_VL:4095-7_VL:4095-9_VLS:4095-7_VLS:</t>
        </is>
      </c>
      <c r="F368" s="123" t="inlineStr">
        <is>
          <t>:4095-9 VL:4095-9 VLS:</t>
        </is>
      </c>
      <c r="G368" s="123" t="inlineStr">
        <is>
          <t>XA</t>
        </is>
      </c>
      <c r="H368" t="inlineStr">
        <is>
          <t>ImpMatl_NiAl-Bronze_ASTM-B148_C95400</t>
        </is>
      </c>
      <c r="I368" s="6" t="inlineStr">
        <is>
          <t>Nickel Aluminum Bronze ASTM B148 UNS C95400</t>
        </is>
      </c>
      <c r="J368" s="6" t="inlineStr">
        <is>
          <t>B22</t>
        </is>
      </c>
      <c r="K368" s="6" t="inlineStr">
        <is>
          <t>Coating_Special</t>
        </is>
      </c>
      <c r="L368" s="6" t="inlineStr">
        <is>
          <t>Stainless Steel, AISI-303</t>
        </is>
      </c>
      <c r="M368" s="6" t="inlineStr">
        <is>
          <t>Steel, Cold Drawn C1018</t>
        </is>
      </c>
      <c r="N368" s="1" t="inlineStr">
        <is>
          <t>RTF</t>
        </is>
      </c>
      <c r="O368" s="80" t="inlineStr"/>
      <c r="P368" t="inlineStr">
        <is>
          <t>A102240</t>
        </is>
      </c>
      <c r="Q368" t="n">
        <v>182</v>
      </c>
      <c r="R368" s="6" t="inlineStr">
        <is>
          <t>LT250</t>
        </is>
      </c>
      <c r="S368" s="13" t="n">
        <v>8</v>
      </c>
      <c r="T368" t="inlineStr"/>
      <c r="U368" s="80" t="inlineStr"/>
      <c r="V368" t="inlineStr"/>
      <c r="W368" t="inlineStr"/>
      <c r="X368" t="inlineStr"/>
      <c r="Y368" t="inlineStr"/>
    </row>
    <row r="369">
      <c r="A369" t="inlineStr"/>
      <c r="B369" s="13" t="inlineStr">
        <is>
          <t>N</t>
        </is>
      </c>
      <c r="C369" t="inlineStr">
        <is>
          <t>Price_BOM_VL_VLS_Imp_659</t>
        </is>
      </c>
      <c r="D369" t="inlineStr"/>
      <c r="E369" s="123" t="inlineStr">
        <is>
          <t>:4095-9_VL:4095-7_VL:4095-9_VLS:4095-7_VLS:</t>
        </is>
      </c>
      <c r="F369" s="123" t="inlineStr">
        <is>
          <t>:4095-9 VL:4095-9 VLS:</t>
        </is>
      </c>
      <c r="G369" s="123" t="inlineStr">
        <is>
          <t>XA</t>
        </is>
      </c>
      <c r="H369" s="123" t="inlineStr">
        <is>
          <t>ImpMatl_Silicon_Bronze_ASTM-B584_C87600</t>
        </is>
      </c>
      <c r="I369" s="6" t="inlineStr">
        <is>
          <t>Silicon Bronze, ASTM-B584, C87600</t>
        </is>
      </c>
      <c r="J369" s="6" t="inlineStr">
        <is>
          <t>B21</t>
        </is>
      </c>
      <c r="K369" s="6" t="inlineStr">
        <is>
          <t>Coating_Epoxy</t>
        </is>
      </c>
      <c r="L369" s="6" t="inlineStr">
        <is>
          <t>Stainless Steel, AISI-303</t>
        </is>
      </c>
      <c r="M369" s="6" t="inlineStr">
        <is>
          <t>Steel, Cold Drawn C1018</t>
        </is>
      </c>
      <c r="N369" s="1" t="inlineStr">
        <is>
          <t>RTF</t>
        </is>
      </c>
      <c r="O369" s="6" t="inlineStr"/>
      <c r="P369" s="6" t="inlineStr">
        <is>
          <t>A101875</t>
        </is>
      </c>
      <c r="Q369" s="6" t="n">
        <v>0</v>
      </c>
      <c r="R369" s="6" t="inlineStr">
        <is>
          <t>LT040</t>
        </is>
      </c>
      <c r="S369" s="13" t="n">
        <v>14</v>
      </c>
      <c r="T369" t="inlineStr"/>
      <c r="U369" s="80" t="inlineStr"/>
      <c r="V369" t="inlineStr"/>
      <c r="W369" t="inlineStr"/>
      <c r="X369" t="inlineStr"/>
      <c r="Y369" t="inlineStr"/>
    </row>
    <row r="370">
      <c r="A370" t="inlineStr"/>
      <c r="B370" s="13" t="inlineStr">
        <is>
          <t>N</t>
        </is>
      </c>
      <c r="C370" t="inlineStr">
        <is>
          <t>Price_BOM_VL_VLS_Imp_66</t>
        </is>
      </c>
      <c r="D370" t="inlineStr"/>
      <c r="E370" s="123" t="inlineStr">
        <is>
          <t>:1270-7_VL:</t>
        </is>
      </c>
      <c r="F370" s="123" t="inlineStr">
        <is>
          <t>:1270-7 VL:</t>
        </is>
      </c>
      <c r="G370" s="123" t="inlineStr">
        <is>
          <t>X0</t>
        </is>
      </c>
      <c r="H370" t="inlineStr">
        <is>
          <t>ImpMatl_NiAl-Bronze_ASTM-B148_C95400</t>
        </is>
      </c>
      <c r="I370" s="6" t="inlineStr">
        <is>
          <t>Nickel Aluminum Bronze ASTM B148 UNS C95400</t>
        </is>
      </c>
      <c r="J370" s="6" t="inlineStr">
        <is>
          <t>B22</t>
        </is>
      </c>
      <c r="K370" s="6" t="inlineStr">
        <is>
          <t>Coating_Standard</t>
        </is>
      </c>
      <c r="L370" s="6" t="inlineStr">
        <is>
          <t>ImpellerCapscrew_X0_None</t>
        </is>
      </c>
      <c r="M370" s="6" t="inlineStr">
        <is>
          <t>ImpellerKey_None</t>
        </is>
      </c>
      <c r="N370" s="1" t="inlineStr">
        <is>
          <t>97775273</t>
        </is>
      </c>
      <c r="O370" s="80" t="inlineStr"/>
      <c r="P370" t="inlineStr">
        <is>
          <t>A102210</t>
        </is>
      </c>
      <c r="Q370" t="n">
        <v>70</v>
      </c>
      <c r="R370" s="6" t="inlineStr">
        <is>
          <t>LT027</t>
        </is>
      </c>
      <c r="S370" s="13" t="n">
        <v>0</v>
      </c>
      <c r="T370" t="inlineStr"/>
      <c r="U370" s="80" t="inlineStr"/>
      <c r="V370" t="inlineStr"/>
      <c r="W370" t="inlineStr"/>
      <c r="X370" t="inlineStr"/>
      <c r="Y370" t="inlineStr"/>
    </row>
    <row r="371">
      <c r="A371" t="inlineStr"/>
      <c r="B371" s="13" t="inlineStr">
        <is>
          <t>N</t>
        </is>
      </c>
      <c r="C371" t="inlineStr">
        <is>
          <t>Price_BOM_VL_VLS_Imp_660</t>
        </is>
      </c>
      <c r="D371" t="inlineStr"/>
      <c r="E371" s="123" t="inlineStr">
        <is>
          <t>:4095-9_VL:4095-7_VL:4095-9_VLS:4095-7_VLS:</t>
        </is>
      </c>
      <c r="F371" s="123" t="inlineStr">
        <is>
          <t>:4095-9 VL:4095-9 VLS:</t>
        </is>
      </c>
      <c r="G371" s="123" t="inlineStr">
        <is>
          <t>XA</t>
        </is>
      </c>
      <c r="H371" s="123" t="inlineStr">
        <is>
          <t>ImpMatl_NiAl-Bronze_ASTM-B148_C95400</t>
        </is>
      </c>
      <c r="I371" s="6" t="inlineStr">
        <is>
          <t>Nickel Aluminum Bronze ASTM B148 UNS C95400</t>
        </is>
      </c>
      <c r="J371" s="6" t="inlineStr">
        <is>
          <t>B22</t>
        </is>
      </c>
      <c r="K371" s="6" t="inlineStr">
        <is>
          <t>Coating_Epoxy</t>
        </is>
      </c>
      <c r="L371" s="6" t="inlineStr">
        <is>
          <t>Stainless Steel, AISI-303</t>
        </is>
      </c>
      <c r="M371" s="6" t="inlineStr">
        <is>
          <t>Steel, Cold Drawn C1018</t>
        </is>
      </c>
      <c r="N371" s="1" t="inlineStr">
        <is>
          <t>RTF</t>
        </is>
      </c>
      <c r="O371" s="6" t="inlineStr"/>
      <c r="P371" s="6" t="inlineStr">
        <is>
          <t>A102240</t>
        </is>
      </c>
      <c r="Q371" s="6" t="n">
        <v>182</v>
      </c>
      <c r="R371" s="6" t="inlineStr">
        <is>
          <t>LT250</t>
        </is>
      </c>
      <c r="S371" s="13" t="n">
        <v>8</v>
      </c>
      <c r="T371" t="inlineStr"/>
      <c r="U371" s="80" t="inlineStr"/>
      <c r="V371" t="inlineStr"/>
      <c r="W371" t="inlineStr"/>
      <c r="X371" t="inlineStr"/>
      <c r="Y371" t="inlineStr"/>
    </row>
    <row r="372">
      <c r="A372" t="inlineStr"/>
      <c r="B372" s="13" t="inlineStr">
        <is>
          <t>Y</t>
        </is>
      </c>
      <c r="C372" t="inlineStr">
        <is>
          <t>Price_BOM_VL_VLS_Imp_661</t>
        </is>
      </c>
      <c r="D372" t="inlineStr">
        <is>
          <t>Price_BOM_VL_VLS_Imp_661</t>
        </is>
      </c>
      <c r="E372" s="123" t="inlineStr">
        <is>
          <t>:5012-9_VL:5012-9_VLS:</t>
        </is>
      </c>
      <c r="F372" s="123" t="inlineStr">
        <is>
          <t>:5012-9 VL:5012-9 VLS:</t>
        </is>
      </c>
      <c r="G372" s="123" t="inlineStr">
        <is>
          <t>XA</t>
        </is>
      </c>
      <c r="H372" t="inlineStr">
        <is>
          <t>ImpMatl_Silicon_Bronze_ASTM-B584_C87600</t>
        </is>
      </c>
      <c r="I372" s="6" t="inlineStr">
        <is>
          <t>Silicon Bronze, ASTM-B584, C87600</t>
        </is>
      </c>
      <c r="J372" s="6" t="inlineStr">
        <is>
          <t>B21</t>
        </is>
      </c>
      <c r="K372" s="6" t="inlineStr">
        <is>
          <t>Coating_Standard</t>
        </is>
      </c>
      <c r="L372" s="6" t="inlineStr">
        <is>
          <t>Stainless Steel, AISI-303</t>
        </is>
      </c>
      <c r="M372" s="6" t="inlineStr">
        <is>
          <t>Steel, Cold Drawn C1018</t>
        </is>
      </c>
      <c r="N372" s="1" t="inlineStr">
        <is>
          <t>96769241</t>
        </is>
      </c>
      <c r="O372" s="80" t="inlineStr">
        <is>
          <t>IMP,L,40129,XA,B21</t>
        </is>
      </c>
      <c r="P372" t="inlineStr">
        <is>
          <t>A101938</t>
        </is>
      </c>
      <c r="Q372" t="n">
        <v>0</v>
      </c>
      <c r="R372" s="6" t="inlineStr">
        <is>
          <t>LT027</t>
        </is>
      </c>
      <c r="S372" s="13" t="n">
        <v>0</v>
      </c>
      <c r="T372" t="inlineStr"/>
      <c r="U372" s="80" t="inlineStr"/>
      <c r="V372" t="inlineStr"/>
      <c r="W372" t="inlineStr"/>
      <c r="X372" t="inlineStr"/>
      <c r="Y372" t="inlineStr"/>
    </row>
    <row r="373">
      <c r="A373" t="inlineStr"/>
      <c r="B373" s="13" t="inlineStr">
        <is>
          <t>N</t>
        </is>
      </c>
      <c r="C373" t="inlineStr">
        <is>
          <t>Price_BOM_VL_VLS_Imp_663</t>
        </is>
      </c>
      <c r="D373" t="inlineStr"/>
      <c r="E373" s="123" t="inlineStr">
        <is>
          <t>:5012-9_VL:5012-9_VLS:</t>
        </is>
      </c>
      <c r="F373" s="123" t="inlineStr">
        <is>
          <t>:5012-9 VL:5012-9 VLS:</t>
        </is>
      </c>
      <c r="G373" s="123" t="inlineStr">
        <is>
          <t>XA</t>
        </is>
      </c>
      <c r="H373" s="123" t="inlineStr">
        <is>
          <t>ImpMatl_SS_AISI-304</t>
        </is>
      </c>
      <c r="I373" s="6" t="inlineStr">
        <is>
          <t>Stainless Steel, AISI-304</t>
        </is>
      </c>
      <c r="J373" s="6" t="inlineStr">
        <is>
          <t>H304</t>
        </is>
      </c>
      <c r="K373" s="6" t="inlineStr">
        <is>
          <t>Coating_Standard</t>
        </is>
      </c>
      <c r="L373" s="6" t="inlineStr">
        <is>
          <t>Stainless Steel, AISI-303</t>
        </is>
      </c>
      <c r="M373" s="6" t="inlineStr">
        <is>
          <t>Stainless Steel, AISI 316</t>
        </is>
      </c>
      <c r="N373" s="1" t="inlineStr">
        <is>
          <t>98876166</t>
        </is>
      </c>
      <c r="O373" s="6" t="inlineStr">
        <is>
          <t>IMP,L,40129,XA,H304</t>
        </is>
      </c>
      <c r="P373" s="6" t="inlineStr">
        <is>
          <t>A101943</t>
        </is>
      </c>
      <c r="Q373" s="6" t="n">
        <v>0</v>
      </c>
      <c r="R373" s="6" t="inlineStr">
        <is>
          <t>LT027</t>
        </is>
      </c>
      <c r="S373" s="13" t="n">
        <v>0</v>
      </c>
      <c r="T373" t="inlineStr"/>
      <c r="U373" s="80" t="inlineStr"/>
      <c r="V373" t="inlineStr"/>
      <c r="W373" t="inlineStr"/>
      <c r="X373" t="inlineStr"/>
      <c r="Y373" t="inlineStr"/>
    </row>
    <row r="374">
      <c r="A374" t="inlineStr"/>
      <c r="B374" s="13" t="inlineStr">
        <is>
          <t>N</t>
        </is>
      </c>
      <c r="C374" t="inlineStr">
        <is>
          <t>Price_BOM_VL_VLS_Imp_665</t>
        </is>
      </c>
      <c r="D374" t="inlineStr"/>
      <c r="E374" s="123" t="inlineStr">
        <is>
          <t>:5012-9_VL:5012-9_VLS:</t>
        </is>
      </c>
      <c r="F374" s="123" t="inlineStr">
        <is>
          <t>:5012-9 VL:5012-9 VLS:</t>
        </is>
      </c>
      <c r="G374" s="123" t="inlineStr">
        <is>
          <t>XA</t>
        </is>
      </c>
      <c r="H374" t="inlineStr">
        <is>
          <t>ImpMatl_NiAl-Bronze_ASTM-B148_C95400</t>
        </is>
      </c>
      <c r="I374" s="6" t="inlineStr">
        <is>
          <t>Nickel Aluminum Bronze ASTM B148 UNS C95400</t>
        </is>
      </c>
      <c r="J374" s="6" t="inlineStr">
        <is>
          <t>B22</t>
        </is>
      </c>
      <c r="K374" s="6" t="inlineStr">
        <is>
          <t>Coating_Standard</t>
        </is>
      </c>
      <c r="L374" s="6" t="inlineStr">
        <is>
          <t>Stainless Steel, AISI-303</t>
        </is>
      </c>
      <c r="M374" s="6" t="inlineStr">
        <is>
          <t>Steel, Cold Drawn C1018</t>
        </is>
      </c>
      <c r="N374" s="1" t="inlineStr">
        <is>
          <t>96699296</t>
        </is>
      </c>
      <c r="O374" s="80" t="inlineStr"/>
      <c r="P374" t="inlineStr">
        <is>
          <t>A102249</t>
        </is>
      </c>
      <c r="Q374" t="n">
        <v>384</v>
      </c>
      <c r="R374" s="6" t="inlineStr">
        <is>
          <t>LT027</t>
        </is>
      </c>
      <c r="S374" s="13" t="n">
        <v>0</v>
      </c>
      <c r="T374" t="inlineStr"/>
      <c r="U374" s="80" t="inlineStr"/>
      <c r="V374" t="inlineStr"/>
      <c r="W374" t="inlineStr"/>
      <c r="X374" t="inlineStr"/>
      <c r="Y374" t="inlineStr"/>
    </row>
    <row r="375">
      <c r="A375" t="inlineStr"/>
      <c r="B375" s="13" t="inlineStr">
        <is>
          <t>N</t>
        </is>
      </c>
      <c r="C375" t="inlineStr">
        <is>
          <t>Price_BOM_VL_VLS_Imp_666</t>
        </is>
      </c>
      <c r="D375" t="inlineStr"/>
      <c r="E375" s="123" t="inlineStr">
        <is>
          <t>:5012-9_VL:5012-9_VLS:</t>
        </is>
      </c>
      <c r="F375" s="123" t="inlineStr">
        <is>
          <t>:5012-9 VL:5012-9 VLS:</t>
        </is>
      </c>
      <c r="G375" s="123" t="inlineStr">
        <is>
          <t>XA</t>
        </is>
      </c>
      <c r="H375" t="inlineStr">
        <is>
          <t>ImpMatl_Silicon_Bronze_ASTM-B584_C87600</t>
        </is>
      </c>
      <c r="I375" s="6" t="inlineStr">
        <is>
          <t>Silicon Bronze, ASTM-B584, C87600</t>
        </is>
      </c>
      <c r="J375" s="6" t="inlineStr">
        <is>
          <t>B21</t>
        </is>
      </c>
      <c r="K375" s="6" t="inlineStr">
        <is>
          <t>Coating_Scotchkote134_interior</t>
        </is>
      </c>
      <c r="L375" s="6" t="inlineStr">
        <is>
          <t>Stainless Steel, AISI-303</t>
        </is>
      </c>
      <c r="M375" s="6" t="inlineStr">
        <is>
          <t>Steel, Cold Drawn C1018</t>
        </is>
      </c>
      <c r="N375" s="1" t="inlineStr">
        <is>
          <t>RTF</t>
        </is>
      </c>
      <c r="O375" s="80" t="inlineStr"/>
      <c r="P375" t="inlineStr">
        <is>
          <t>A101938</t>
        </is>
      </c>
      <c r="Q375" t="n">
        <v>0</v>
      </c>
      <c r="R375" s="6" t="inlineStr">
        <is>
          <t>LT040</t>
        </is>
      </c>
      <c r="S375" s="13" t="n">
        <v>14</v>
      </c>
      <c r="T375" t="inlineStr"/>
      <c r="U375" s="80" t="inlineStr"/>
      <c r="V375" t="inlineStr"/>
      <c r="W375" t="inlineStr"/>
      <c r="X375" t="inlineStr"/>
      <c r="Y375" t="inlineStr"/>
    </row>
    <row r="376">
      <c r="A376" t="inlineStr"/>
      <c r="B376" s="13" t="inlineStr">
        <is>
          <t>N</t>
        </is>
      </c>
      <c r="C376" t="inlineStr">
        <is>
          <t>Price_BOM_VL_VLS_Imp_667</t>
        </is>
      </c>
      <c r="D376" t="inlineStr"/>
      <c r="E376" s="123" t="inlineStr">
        <is>
          <t>:5012-9_VL:5012-9_VLS:</t>
        </is>
      </c>
      <c r="F376" s="123" t="inlineStr">
        <is>
          <t>:5012-9 VL:5012-9 VLS:</t>
        </is>
      </c>
      <c r="G376" s="123" t="inlineStr">
        <is>
          <t>XA</t>
        </is>
      </c>
      <c r="H376" s="123" t="inlineStr">
        <is>
          <t>ImpMatl_NiAl-Bronze_ASTM-B148_C95400</t>
        </is>
      </c>
      <c r="I376" s="6" t="inlineStr">
        <is>
          <t>Nickel Aluminum Bronze ASTM B148 UNS C95400</t>
        </is>
      </c>
      <c r="J376" s="6" t="inlineStr">
        <is>
          <t>B22</t>
        </is>
      </c>
      <c r="K376" s="6" t="inlineStr">
        <is>
          <t>Coating_Scotchkote134_interior</t>
        </is>
      </c>
      <c r="L376" s="6" t="inlineStr">
        <is>
          <t>Stainless Steel, AISI-303</t>
        </is>
      </c>
      <c r="M376" s="6" t="inlineStr">
        <is>
          <t>Steel, Cold Drawn C1018</t>
        </is>
      </c>
      <c r="N376" s="1" t="inlineStr">
        <is>
          <t>RTF</t>
        </is>
      </c>
      <c r="O376" s="6" t="inlineStr"/>
      <c r="P376" s="6" t="inlineStr">
        <is>
          <t>A102249</t>
        </is>
      </c>
      <c r="Q376" s="6" t="n">
        <v>384</v>
      </c>
      <c r="R376" s="6" t="inlineStr">
        <is>
          <t>LT250</t>
        </is>
      </c>
      <c r="S376" s="13" t="n">
        <v>8</v>
      </c>
      <c r="T376" t="inlineStr"/>
      <c r="U376" s="80" t="inlineStr"/>
      <c r="V376" t="inlineStr"/>
      <c r="W376" t="inlineStr"/>
      <c r="X376" t="inlineStr"/>
      <c r="Y376" t="inlineStr"/>
    </row>
    <row r="377">
      <c r="A377" t="inlineStr"/>
      <c r="B377" s="13" t="inlineStr">
        <is>
          <t>N</t>
        </is>
      </c>
      <c r="C377" t="inlineStr">
        <is>
          <t>Price_BOM_VL_VLS_Imp_668</t>
        </is>
      </c>
      <c r="D377" t="inlineStr"/>
      <c r="E377" s="123" t="inlineStr">
        <is>
          <t>:5012-9_VL:5012-9_VLS:</t>
        </is>
      </c>
      <c r="F377" s="123" t="inlineStr">
        <is>
          <t>:5012-9 VL:5012-9 VLS:</t>
        </is>
      </c>
      <c r="G377" s="123" t="inlineStr">
        <is>
          <t>XA</t>
        </is>
      </c>
      <c r="H377" t="inlineStr">
        <is>
          <t>ImpMatl_Silicon_Bronze_ASTM-B584_C87600</t>
        </is>
      </c>
      <c r="I377" s="6" t="inlineStr">
        <is>
          <t>Silicon Bronze, ASTM-B584, C87600</t>
        </is>
      </c>
      <c r="J377" s="6" t="inlineStr">
        <is>
          <t>B21</t>
        </is>
      </c>
      <c r="K377" s="6" t="inlineStr">
        <is>
          <t>Coating_Scotchkote134_interior_exterior</t>
        </is>
      </c>
      <c r="L377" s="6" t="inlineStr">
        <is>
          <t>Stainless Steel, AISI-303</t>
        </is>
      </c>
      <c r="M377" s="6" t="inlineStr">
        <is>
          <t>Steel, Cold Drawn C1018</t>
        </is>
      </c>
      <c r="N377" s="1" t="inlineStr">
        <is>
          <t>RTF</t>
        </is>
      </c>
      <c r="O377" s="80" t="inlineStr"/>
      <c r="P377" t="inlineStr">
        <is>
          <t>A101938</t>
        </is>
      </c>
      <c r="Q377" t="n">
        <v>0</v>
      </c>
      <c r="R377" s="6" t="inlineStr">
        <is>
          <t>LT040</t>
        </is>
      </c>
      <c r="S377" s="13" t="n">
        <v>14</v>
      </c>
      <c r="T377" t="inlineStr"/>
      <c r="U377" s="80" t="inlineStr"/>
      <c r="V377" t="inlineStr"/>
      <c r="W377" t="inlineStr"/>
      <c r="X377" t="inlineStr"/>
      <c r="Y377" t="inlineStr"/>
    </row>
    <row r="378">
      <c r="A378" t="inlineStr"/>
      <c r="B378" s="13" t="inlineStr">
        <is>
          <t>N</t>
        </is>
      </c>
      <c r="C378" t="inlineStr">
        <is>
          <t>Price_BOM_VL_VLS_Imp_669</t>
        </is>
      </c>
      <c r="D378" t="inlineStr"/>
      <c r="E378" s="123" t="inlineStr">
        <is>
          <t>:5012-9_VL:5012-9_VLS:</t>
        </is>
      </c>
      <c r="F378" s="123" t="inlineStr">
        <is>
          <t>:5012-9 VL:5012-9 VLS:</t>
        </is>
      </c>
      <c r="G378" s="123" t="inlineStr">
        <is>
          <t>XA</t>
        </is>
      </c>
      <c r="H378" s="123" t="inlineStr">
        <is>
          <t>ImpMatl_NiAl-Bronze_ASTM-B148_C95400</t>
        </is>
      </c>
      <c r="I378" s="6" t="inlineStr">
        <is>
          <t>Nickel Aluminum Bronze ASTM B148 UNS C95400</t>
        </is>
      </c>
      <c r="J378" s="6" t="inlineStr">
        <is>
          <t>B22</t>
        </is>
      </c>
      <c r="K378" s="6" t="inlineStr">
        <is>
          <t>Coating_Scotchkote134_interior_exterior</t>
        </is>
      </c>
      <c r="L378" s="6" t="inlineStr">
        <is>
          <t>Stainless Steel, AISI-303</t>
        </is>
      </c>
      <c r="M378" s="6" t="inlineStr">
        <is>
          <t>Steel, Cold Drawn C1018</t>
        </is>
      </c>
      <c r="N378" s="6" t="inlineStr">
        <is>
          <t>RTF</t>
        </is>
      </c>
      <c r="O378" s="6" t="inlineStr"/>
      <c r="P378" s="6" t="inlineStr">
        <is>
          <t>A102249</t>
        </is>
      </c>
      <c r="Q378" s="6" t="n">
        <v>384</v>
      </c>
      <c r="R378" s="6" t="inlineStr">
        <is>
          <t>LT250</t>
        </is>
      </c>
      <c r="S378" s="13" t="n">
        <v>8</v>
      </c>
      <c r="T378" t="inlineStr"/>
      <c r="U378" s="80" t="inlineStr"/>
      <c r="V378" t="inlineStr"/>
      <c r="W378" t="inlineStr"/>
      <c r="X378" t="inlineStr"/>
      <c r="Y378" t="inlineStr"/>
    </row>
    <row r="379">
      <c r="A379" t="inlineStr"/>
      <c r="B379" s="13" t="inlineStr">
        <is>
          <t>N</t>
        </is>
      </c>
      <c r="C379" t="inlineStr">
        <is>
          <t>Price_BOM_VL_VLS_Imp_670</t>
        </is>
      </c>
      <c r="D379" t="inlineStr"/>
      <c r="E379" s="123" t="inlineStr">
        <is>
          <t>:5012-9_VL:5012-9_VLS:</t>
        </is>
      </c>
      <c r="F379" s="123" t="inlineStr">
        <is>
          <t>:5012-9 VL:5012-9 VLS:</t>
        </is>
      </c>
      <c r="G379" s="123" t="inlineStr">
        <is>
          <t>XA</t>
        </is>
      </c>
      <c r="H379" s="123" t="inlineStr">
        <is>
          <t>ImpMatl_Silicon_Bronze_ASTM-B584_C87600</t>
        </is>
      </c>
      <c r="I379" s="6" t="inlineStr">
        <is>
          <t>Silicon Bronze, ASTM-B584, C87600</t>
        </is>
      </c>
      <c r="J379" s="6" t="inlineStr">
        <is>
          <t>B21</t>
        </is>
      </c>
      <c r="K379" s="6" t="inlineStr">
        <is>
          <t>Coating_Scotchkote134_interior_exterior_IncludeImpeller</t>
        </is>
      </c>
      <c r="L379" s="6" t="inlineStr">
        <is>
          <t>Stainless Steel, AISI-303</t>
        </is>
      </c>
      <c r="M379" s="6" t="inlineStr">
        <is>
          <t>Steel, Cold Drawn C1018</t>
        </is>
      </c>
      <c r="N379" s="96" t="inlineStr">
        <is>
          <t>RTF</t>
        </is>
      </c>
      <c r="O379" s="94" t="inlineStr"/>
      <c r="P379" t="inlineStr">
        <is>
          <t>A101938</t>
        </is>
      </c>
      <c r="Q379" t="n">
        <v>0</v>
      </c>
      <c r="R379" s="6" t="inlineStr">
        <is>
          <t>LT040</t>
        </is>
      </c>
      <c r="S379" s="13" t="n">
        <v>14</v>
      </c>
      <c r="T379" t="inlineStr"/>
      <c r="U379" s="80" t="inlineStr"/>
      <c r="V379" t="inlineStr"/>
      <c r="W379" t="inlineStr"/>
      <c r="X379" t="inlineStr"/>
      <c r="Y379" t="inlineStr"/>
    </row>
    <row r="380">
      <c r="A380" t="inlineStr"/>
      <c r="B380" s="13" t="inlineStr">
        <is>
          <t>N</t>
        </is>
      </c>
      <c r="C380" t="inlineStr">
        <is>
          <t>Price_BOM_VL_VLS_Imp_671</t>
        </is>
      </c>
      <c r="D380" t="inlineStr"/>
      <c r="E380" s="123" t="inlineStr">
        <is>
          <t>:5012-9_VL:5012-9_VLS:</t>
        </is>
      </c>
      <c r="F380" s="123" t="inlineStr">
        <is>
          <t>:5012-9 VL:5012-9 VLS:</t>
        </is>
      </c>
      <c r="G380" s="123" t="inlineStr">
        <is>
          <t>XA</t>
        </is>
      </c>
      <c r="H380" t="inlineStr">
        <is>
          <t>ImpMatl_NiAl-Bronze_ASTM-B148_C95400</t>
        </is>
      </c>
      <c r="I380" s="6" t="inlineStr">
        <is>
          <t>Nickel Aluminum Bronze ASTM B148 UNS C95400</t>
        </is>
      </c>
      <c r="J380" s="6" t="inlineStr">
        <is>
          <t>B22</t>
        </is>
      </c>
      <c r="K380" s="6" t="inlineStr">
        <is>
          <t>Coating_Scotchkote134_interior_exterior_IncludeImpeller</t>
        </is>
      </c>
      <c r="L380" s="6" t="inlineStr">
        <is>
          <t>Stainless Steel, AISI-303</t>
        </is>
      </c>
      <c r="M380" s="6" t="inlineStr">
        <is>
          <t>Steel, Cold Drawn C1018</t>
        </is>
      </c>
      <c r="N380" t="inlineStr">
        <is>
          <t>RTF</t>
        </is>
      </c>
      <c r="O380" s="80" t="inlineStr"/>
      <c r="P380" t="inlineStr">
        <is>
          <t>A102249</t>
        </is>
      </c>
      <c r="Q380" t="n">
        <v>384</v>
      </c>
      <c r="R380" s="6" t="inlineStr">
        <is>
          <t>LT250</t>
        </is>
      </c>
      <c r="S380" s="13" t="n">
        <v>8</v>
      </c>
      <c r="T380" t="inlineStr"/>
      <c r="U380" s="80" t="inlineStr"/>
      <c r="V380" t="inlineStr"/>
      <c r="W380" t="inlineStr"/>
      <c r="X380" t="inlineStr"/>
      <c r="Y380" t="inlineStr"/>
    </row>
    <row r="381">
      <c r="A381" t="inlineStr"/>
      <c r="B381" s="13" t="inlineStr">
        <is>
          <t>N</t>
        </is>
      </c>
      <c r="C381" t="inlineStr">
        <is>
          <t>Price_BOM_VL_VLS_Imp_672</t>
        </is>
      </c>
      <c r="D381" t="inlineStr"/>
      <c r="E381" s="123" t="inlineStr">
        <is>
          <t>:5012-9_VL:5012-9_VLS:</t>
        </is>
      </c>
      <c r="F381" s="123" t="inlineStr">
        <is>
          <t>:5012-9 VL:5012-9 VLS:</t>
        </is>
      </c>
      <c r="G381" s="123" t="inlineStr">
        <is>
          <t>XA</t>
        </is>
      </c>
      <c r="H381" s="123" t="inlineStr">
        <is>
          <t>ImpMatl_Silicon_Bronze_ASTM-B584_C87600</t>
        </is>
      </c>
      <c r="I381" s="6" t="inlineStr">
        <is>
          <t>Silicon Bronze, ASTM-B584, C87600</t>
        </is>
      </c>
      <c r="J381" s="6" t="inlineStr">
        <is>
          <t>B21</t>
        </is>
      </c>
      <c r="K381" s="6" t="inlineStr">
        <is>
          <t>Coating_Scotchkote134_interior_IncludeImpeller</t>
        </is>
      </c>
      <c r="L381" s="6" t="inlineStr">
        <is>
          <t>Stainless Steel, AISI-303</t>
        </is>
      </c>
      <c r="M381" s="6" t="inlineStr">
        <is>
          <t>Steel, Cold Drawn C1018</t>
        </is>
      </c>
      <c r="N381" s="1" t="inlineStr">
        <is>
          <t>RTF</t>
        </is>
      </c>
      <c r="O381" s="6" t="inlineStr"/>
      <c r="P381" s="6" t="inlineStr">
        <is>
          <t>A101938</t>
        </is>
      </c>
      <c r="Q381" s="6" t="n">
        <v>0</v>
      </c>
      <c r="R381" s="6" t="inlineStr">
        <is>
          <t>LT040</t>
        </is>
      </c>
      <c r="S381" s="13" t="n">
        <v>14</v>
      </c>
      <c r="T381" t="inlineStr"/>
      <c r="U381" s="80" t="inlineStr"/>
      <c r="V381" t="inlineStr"/>
      <c r="W381" t="inlineStr"/>
      <c r="X381" t="inlineStr"/>
      <c r="Y381" t="inlineStr"/>
    </row>
    <row r="382">
      <c r="A382" t="inlineStr"/>
      <c r="B382" s="13" t="inlineStr">
        <is>
          <t>N</t>
        </is>
      </c>
      <c r="C382" t="inlineStr">
        <is>
          <t>Price_BOM_VL_VLS_Imp_673</t>
        </is>
      </c>
      <c r="D382" t="inlineStr"/>
      <c r="E382" s="123" t="inlineStr">
        <is>
          <t>:5012-9_VL:5012-9_VLS:</t>
        </is>
      </c>
      <c r="F382" s="123" t="inlineStr">
        <is>
          <t>:5012-9 VL:5012-9 VLS:</t>
        </is>
      </c>
      <c r="G382" s="123" t="inlineStr">
        <is>
          <t>XA</t>
        </is>
      </c>
      <c r="H382" t="inlineStr">
        <is>
          <t>ImpMatl_NiAl-Bronze_ASTM-B148_C95400</t>
        </is>
      </c>
      <c r="I382" s="6" t="inlineStr">
        <is>
          <t>Nickel Aluminum Bronze ASTM B148 UNS C95400</t>
        </is>
      </c>
      <c r="J382" s="6" t="inlineStr">
        <is>
          <t>B22</t>
        </is>
      </c>
      <c r="K382" s="6" t="inlineStr">
        <is>
          <t>Coating_Scotchkote134_interior_IncludeImpeller</t>
        </is>
      </c>
      <c r="L382" s="6" t="inlineStr">
        <is>
          <t>Stainless Steel, AISI-303</t>
        </is>
      </c>
      <c r="M382" s="6" t="inlineStr">
        <is>
          <t>Steel, Cold Drawn C1018</t>
        </is>
      </c>
      <c r="N382" s="1" t="inlineStr">
        <is>
          <t>RTF</t>
        </is>
      </c>
      <c r="O382" s="80" t="inlineStr"/>
      <c r="P382" t="inlineStr">
        <is>
          <t>A102249</t>
        </is>
      </c>
      <c r="Q382" t="n">
        <v>384</v>
      </c>
      <c r="R382" s="6" t="inlineStr">
        <is>
          <t>LT250</t>
        </is>
      </c>
      <c r="S382" s="13" t="n">
        <v>8</v>
      </c>
      <c r="T382" t="inlineStr"/>
      <c r="U382" s="80" t="inlineStr"/>
      <c r="V382" t="inlineStr"/>
      <c r="W382" t="inlineStr"/>
      <c r="X382" t="inlineStr"/>
      <c r="Y382" t="inlineStr"/>
    </row>
    <row r="383">
      <c r="A383" t="inlineStr"/>
      <c r="B383" s="13" t="inlineStr">
        <is>
          <t>N</t>
        </is>
      </c>
      <c r="C383" t="inlineStr">
        <is>
          <t>Price_BOM_VL_VLS_Imp_674</t>
        </is>
      </c>
      <c r="D383" t="inlineStr"/>
      <c r="E383" s="123" t="inlineStr">
        <is>
          <t>:5012-9_VL:5012-9_VLS:</t>
        </is>
      </c>
      <c r="F383" s="123" t="inlineStr">
        <is>
          <t>:5012-9 VL:5012-9 VLS:</t>
        </is>
      </c>
      <c r="G383" s="123" t="inlineStr">
        <is>
          <t>XA</t>
        </is>
      </c>
      <c r="H383" s="123" t="inlineStr">
        <is>
          <t>ImpMatl_Silicon_Bronze_ASTM-B584_C87600</t>
        </is>
      </c>
      <c r="I383" s="6" t="inlineStr">
        <is>
          <t>Silicon Bronze, ASTM-B584, C87600</t>
        </is>
      </c>
      <c r="J383" s="6" t="inlineStr">
        <is>
          <t>B21</t>
        </is>
      </c>
      <c r="K383" s="6" t="inlineStr">
        <is>
          <t>Coating_Special</t>
        </is>
      </c>
      <c r="L383" s="6" t="inlineStr">
        <is>
          <t>Stainless Steel, AISI-303</t>
        </is>
      </c>
      <c r="M383" s="6" t="inlineStr">
        <is>
          <t>Steel, Cold Drawn C1018</t>
        </is>
      </c>
      <c r="N383" s="1" t="inlineStr">
        <is>
          <t>RTF</t>
        </is>
      </c>
      <c r="O383" s="6" t="inlineStr"/>
      <c r="P383" s="6" t="inlineStr">
        <is>
          <t>A101938</t>
        </is>
      </c>
      <c r="Q383" s="6" t="n">
        <v>0</v>
      </c>
      <c r="R383" s="6" t="inlineStr">
        <is>
          <t>LT040</t>
        </is>
      </c>
      <c r="S383" s="13" t="n">
        <v>14</v>
      </c>
      <c r="T383" t="inlineStr"/>
      <c r="U383" s="80" t="inlineStr"/>
      <c r="V383" t="inlineStr"/>
      <c r="W383" t="inlineStr"/>
      <c r="X383" t="inlineStr"/>
      <c r="Y383" t="inlineStr"/>
    </row>
    <row r="384">
      <c r="A384" t="inlineStr"/>
      <c r="B384" s="13" t="inlineStr">
        <is>
          <t>N</t>
        </is>
      </c>
      <c r="C384" t="inlineStr">
        <is>
          <t>Price_BOM_VL_VLS_Imp_675</t>
        </is>
      </c>
      <c r="D384" t="inlineStr"/>
      <c r="E384" s="123" t="inlineStr">
        <is>
          <t>:5012-9_VL:5012-9_VLS:</t>
        </is>
      </c>
      <c r="F384" s="123" t="inlineStr">
        <is>
          <t>:5012-9 VL:5012-9 VLS:</t>
        </is>
      </c>
      <c r="G384" s="123" t="inlineStr">
        <is>
          <t>XA</t>
        </is>
      </c>
      <c r="H384" t="inlineStr">
        <is>
          <t>ImpMatl_NiAl-Bronze_ASTM-B148_C95400</t>
        </is>
      </c>
      <c r="I384" s="6" t="inlineStr">
        <is>
          <t>Nickel Aluminum Bronze ASTM B148 UNS C95400</t>
        </is>
      </c>
      <c r="J384" s="6" t="inlineStr">
        <is>
          <t>B22</t>
        </is>
      </c>
      <c r="K384" s="6" t="inlineStr">
        <is>
          <t>Coating_Special</t>
        </is>
      </c>
      <c r="L384" s="6" t="inlineStr">
        <is>
          <t>Stainless Steel, AISI-303</t>
        </is>
      </c>
      <c r="M384" s="6" t="inlineStr">
        <is>
          <t>Steel, Cold Drawn C1018</t>
        </is>
      </c>
      <c r="N384" s="1" t="inlineStr">
        <is>
          <t>RTF</t>
        </is>
      </c>
      <c r="O384" s="80" t="inlineStr"/>
      <c r="P384" t="inlineStr">
        <is>
          <t>A102249</t>
        </is>
      </c>
      <c r="Q384" t="n">
        <v>384</v>
      </c>
      <c r="R384" s="6" t="inlineStr">
        <is>
          <t>LT250</t>
        </is>
      </c>
      <c r="S384" s="13" t="n">
        <v>8</v>
      </c>
      <c r="T384" t="inlineStr"/>
      <c r="U384" s="80" t="inlineStr"/>
      <c r="V384" t="inlineStr"/>
      <c r="W384" t="inlineStr"/>
      <c r="X384" t="inlineStr"/>
      <c r="Y384" t="inlineStr"/>
    </row>
    <row r="385">
      <c r="A385" t="inlineStr"/>
      <c r="B385" s="13" t="inlineStr">
        <is>
          <t>N</t>
        </is>
      </c>
      <c r="C385" t="inlineStr">
        <is>
          <t>Price_BOM_VL_VLS_Imp_676</t>
        </is>
      </c>
      <c r="D385" t="inlineStr"/>
      <c r="E385" s="123" t="inlineStr">
        <is>
          <t>:5012-9_VL:5012-9_VLS:</t>
        </is>
      </c>
      <c r="F385" s="123" t="inlineStr">
        <is>
          <t>:5012-9 VL:5012-9 VLS:</t>
        </is>
      </c>
      <c r="G385" s="123" t="inlineStr">
        <is>
          <t>XA</t>
        </is>
      </c>
      <c r="H385" s="123" t="inlineStr">
        <is>
          <t>ImpMatl_Silicon_Bronze_ASTM-B584_C87600</t>
        </is>
      </c>
      <c r="I385" s="6" t="inlineStr">
        <is>
          <t>Silicon Bronze, ASTM-B584, C87600</t>
        </is>
      </c>
      <c r="J385" s="6" t="inlineStr">
        <is>
          <t>B21</t>
        </is>
      </c>
      <c r="K385" s="6" t="inlineStr">
        <is>
          <t>Coating_Epoxy</t>
        </is>
      </c>
      <c r="L385" s="6" t="inlineStr">
        <is>
          <t>Stainless Steel, AISI-303</t>
        </is>
      </c>
      <c r="M385" s="6" t="inlineStr">
        <is>
          <t>Steel, Cold Drawn C1018</t>
        </is>
      </c>
      <c r="N385" s="1" t="inlineStr">
        <is>
          <t>RTF</t>
        </is>
      </c>
      <c r="O385" s="6" t="inlineStr"/>
      <c r="P385" s="6" t="inlineStr">
        <is>
          <t>A101938</t>
        </is>
      </c>
      <c r="Q385" s="6" t="n">
        <v>0</v>
      </c>
      <c r="R385" s="6" t="inlineStr">
        <is>
          <t>LT040</t>
        </is>
      </c>
      <c r="S385" s="13" t="n">
        <v>14</v>
      </c>
      <c r="T385" t="inlineStr"/>
      <c r="U385" s="80" t="inlineStr"/>
      <c r="V385" t="inlineStr"/>
      <c r="W385" t="inlineStr"/>
      <c r="X385" t="inlineStr"/>
      <c r="Y385" t="inlineStr"/>
    </row>
    <row r="386">
      <c r="A386" t="inlineStr"/>
      <c r="B386" s="13" t="inlineStr">
        <is>
          <t>N</t>
        </is>
      </c>
      <c r="C386" t="inlineStr">
        <is>
          <t>Price_BOM_VL_VLS_Imp_677</t>
        </is>
      </c>
      <c r="D386" t="inlineStr"/>
      <c r="E386" s="123" t="inlineStr">
        <is>
          <t>:5012-9_VL:5012-9_VLS:</t>
        </is>
      </c>
      <c r="F386" s="123" t="inlineStr">
        <is>
          <t>:5012-9 VL:5012-9 VLS:</t>
        </is>
      </c>
      <c r="G386" s="123" t="inlineStr">
        <is>
          <t>XA</t>
        </is>
      </c>
      <c r="H386" t="inlineStr">
        <is>
          <t>ImpMatl_NiAl-Bronze_ASTM-B148_C95400</t>
        </is>
      </c>
      <c r="I386" s="6" t="inlineStr">
        <is>
          <t>Nickel Aluminum Bronze ASTM B148 UNS C95400</t>
        </is>
      </c>
      <c r="J386" s="6" t="inlineStr">
        <is>
          <t>B22</t>
        </is>
      </c>
      <c r="K386" s="6" t="inlineStr">
        <is>
          <t>Coating_Epoxy</t>
        </is>
      </c>
      <c r="L386" s="6" t="inlineStr">
        <is>
          <t>Stainless Steel, AISI-303</t>
        </is>
      </c>
      <c r="M386" s="6" t="inlineStr">
        <is>
          <t>Steel, Cold Drawn C1018</t>
        </is>
      </c>
      <c r="N386" s="1" t="inlineStr">
        <is>
          <t>RTF</t>
        </is>
      </c>
      <c r="O386" s="80" t="inlineStr"/>
      <c r="P386" t="inlineStr">
        <is>
          <t>A102249</t>
        </is>
      </c>
      <c r="Q386" t="n">
        <v>384</v>
      </c>
      <c r="R386" s="6" t="inlineStr">
        <is>
          <t>LT250</t>
        </is>
      </c>
      <c r="S386" s="13" t="n">
        <v>8</v>
      </c>
      <c r="T386" t="inlineStr"/>
      <c r="U386" s="80" t="inlineStr"/>
      <c r="V386" t="inlineStr"/>
      <c r="W386" t="inlineStr"/>
      <c r="X386" t="inlineStr"/>
      <c r="Y386" t="inlineStr"/>
    </row>
    <row r="387">
      <c r="A387" t="inlineStr"/>
      <c r="B387" s="13" t="inlineStr">
        <is>
          <t>Y</t>
        </is>
      </c>
      <c r="C387" t="inlineStr">
        <is>
          <t>Price_BOM_VL_VLS_Imp_678</t>
        </is>
      </c>
      <c r="D387" t="inlineStr">
        <is>
          <t>Price_BOM_VL_VLS_Imp_678</t>
        </is>
      </c>
      <c r="E387" s="123" t="inlineStr">
        <is>
          <t>:5012-C_VL:5012-A_VL:5012-C_VLS:5012-A_VLS:</t>
        </is>
      </c>
      <c r="F387" s="123" t="inlineStr">
        <is>
          <t>:5012-C VL:5012-C VLS:</t>
        </is>
      </c>
      <c r="G387" s="123" t="inlineStr">
        <is>
          <t>XA</t>
        </is>
      </c>
      <c r="H387" s="123" t="inlineStr">
        <is>
          <t>ImpMatl_Silicon_Bronze_ASTM-B584_C87600</t>
        </is>
      </c>
      <c r="I387" s="6" t="inlineStr">
        <is>
          <t>Silicon Bronze, ASTM-B584, C87600</t>
        </is>
      </c>
      <c r="J387" s="6" t="inlineStr">
        <is>
          <t>B21</t>
        </is>
      </c>
      <c r="K387" s="6" t="inlineStr">
        <is>
          <t>Coating_Standard</t>
        </is>
      </c>
      <c r="L387" s="6" t="inlineStr">
        <is>
          <t>Stainless Steel, AISI-303</t>
        </is>
      </c>
      <c r="M387" s="6" t="inlineStr">
        <is>
          <t>Steel, Cold Drawn C1018</t>
        </is>
      </c>
      <c r="N387" s="1" t="inlineStr">
        <is>
          <t>96769244</t>
        </is>
      </c>
      <c r="O387" s="6" t="inlineStr">
        <is>
          <t>IMP,L,4012A,XA,B21</t>
        </is>
      </c>
      <c r="P387" s="6" t="inlineStr">
        <is>
          <t>A101945</t>
        </is>
      </c>
      <c r="Q387" s="6" t="n">
        <v>0</v>
      </c>
      <c r="R387" s="6" t="inlineStr">
        <is>
          <t>LT027</t>
        </is>
      </c>
      <c r="S387" s="13" t="n">
        <v>0</v>
      </c>
      <c r="T387" t="inlineStr"/>
      <c r="U387" s="80" t="inlineStr"/>
      <c r="V387" t="inlineStr"/>
      <c r="W387" t="inlineStr"/>
      <c r="X387" t="inlineStr"/>
      <c r="Y387" t="inlineStr"/>
    </row>
    <row r="388">
      <c r="A388" t="inlineStr"/>
      <c r="B388" s="13" t="inlineStr">
        <is>
          <t>N</t>
        </is>
      </c>
      <c r="C388" t="inlineStr">
        <is>
          <t>Price_BOM_VL_VLS_Imp_680</t>
        </is>
      </c>
      <c r="D388" t="inlineStr"/>
      <c r="E388" s="123" t="inlineStr">
        <is>
          <t>:5012-C_VL:5012-A_VL:5012-C_VLS:5012-A_VLS:</t>
        </is>
      </c>
      <c r="F388" s="123" t="inlineStr">
        <is>
          <t>:5012-C VL:5012-C VLS:</t>
        </is>
      </c>
      <c r="G388" s="123" t="inlineStr">
        <is>
          <t>XA</t>
        </is>
      </c>
      <c r="H388" t="inlineStr">
        <is>
          <t>ImpMatl_SS_AISI-304</t>
        </is>
      </c>
      <c r="I388" s="6" t="inlineStr">
        <is>
          <t>Stainless Steel, AISI-304</t>
        </is>
      </c>
      <c r="J388" s="6" t="inlineStr">
        <is>
          <t>H304</t>
        </is>
      </c>
      <c r="K388" s="6" t="inlineStr">
        <is>
          <t>Coating_Standard</t>
        </is>
      </c>
      <c r="L388" s="6" t="inlineStr">
        <is>
          <t>Stainless Steel, AISI-303</t>
        </is>
      </c>
      <c r="M388" s="6" t="inlineStr">
        <is>
          <t>Stainless Steel, AISI 316</t>
        </is>
      </c>
      <c r="N388" s="1" t="inlineStr">
        <is>
          <t>98876168</t>
        </is>
      </c>
      <c r="O388" s="80" t="inlineStr">
        <is>
          <t>IMP,L,4012A,XA,H304</t>
        </is>
      </c>
      <c r="P388" t="inlineStr">
        <is>
          <t>A101950</t>
        </is>
      </c>
      <c r="Q388" t="n">
        <v>0</v>
      </c>
      <c r="R388" s="6" t="inlineStr">
        <is>
          <t>LT027</t>
        </is>
      </c>
      <c r="S388" s="13" t="n">
        <v>0</v>
      </c>
      <c r="T388" t="inlineStr"/>
      <c r="U388" s="80" t="inlineStr"/>
      <c r="V388" t="inlineStr"/>
      <c r="W388" t="inlineStr"/>
      <c r="X388" t="inlineStr"/>
      <c r="Y388" t="inlineStr"/>
    </row>
    <row r="389">
      <c r="A389" t="inlineStr"/>
      <c r="B389" s="13" t="inlineStr">
        <is>
          <t>N</t>
        </is>
      </c>
      <c r="C389" t="inlineStr">
        <is>
          <t>Price_BOM_VL_VLS_Imp_682</t>
        </is>
      </c>
      <c r="D389" t="inlineStr"/>
      <c r="E389" s="123" t="inlineStr">
        <is>
          <t>:5012-C_VL:5012-A_VL:5012-C_VLS:5012-A_VLS:</t>
        </is>
      </c>
      <c r="F389" s="123" t="inlineStr">
        <is>
          <t>:5012-C VL:5012-C VLS:</t>
        </is>
      </c>
      <c r="G389" s="123" t="inlineStr">
        <is>
          <t>XA</t>
        </is>
      </c>
      <c r="H389" s="123" t="inlineStr">
        <is>
          <t>ImpMatl_NiAl-Bronze_ASTM-B148_C95400</t>
        </is>
      </c>
      <c r="I389" s="6" t="inlineStr">
        <is>
          <t>Nickel Aluminum Bronze ASTM B148 UNS C95400</t>
        </is>
      </c>
      <c r="J389" s="6" t="inlineStr">
        <is>
          <t>B22</t>
        </is>
      </c>
      <c r="K389" s="6" t="inlineStr">
        <is>
          <t>Coating_Standard</t>
        </is>
      </c>
      <c r="L389" s="6" t="inlineStr">
        <is>
          <t>Stainless Steel, AISI-303</t>
        </is>
      </c>
      <c r="M389" s="6" t="inlineStr">
        <is>
          <t>Steel, Cold Drawn C1018</t>
        </is>
      </c>
      <c r="N389" s="1" t="inlineStr">
        <is>
          <t>96699302</t>
        </is>
      </c>
      <c r="O389" s="6" t="inlineStr"/>
      <c r="P389" s="6" t="inlineStr">
        <is>
          <t>A102250</t>
        </is>
      </c>
      <c r="Q389" s="6" t="n">
        <v>384</v>
      </c>
      <c r="R389" s="6" t="inlineStr">
        <is>
          <t>LT027</t>
        </is>
      </c>
      <c r="S389" s="13" t="n">
        <v>0</v>
      </c>
      <c r="T389" t="inlineStr"/>
      <c r="U389" s="80" t="inlineStr"/>
      <c r="V389" t="inlineStr"/>
      <c r="W389" t="inlineStr"/>
      <c r="X389" t="inlineStr"/>
      <c r="Y389" t="inlineStr"/>
    </row>
    <row r="390">
      <c r="A390" t="inlineStr"/>
      <c r="B390" s="13" t="inlineStr">
        <is>
          <t>N</t>
        </is>
      </c>
      <c r="C390" t="inlineStr">
        <is>
          <t>Price_BOM_VL_VLS_Imp_683</t>
        </is>
      </c>
      <c r="D390" t="inlineStr"/>
      <c r="E390" s="123" t="inlineStr">
        <is>
          <t>:5012-C_VL:5012-A_VL:5012-C_VLS:5012-A_VLS:</t>
        </is>
      </c>
      <c r="F390" s="123" t="inlineStr">
        <is>
          <t>:5012-C VL:5012-C VLS:</t>
        </is>
      </c>
      <c r="G390" s="123" t="inlineStr">
        <is>
          <t>XA</t>
        </is>
      </c>
      <c r="H390" t="inlineStr">
        <is>
          <t>ImpMatl_Silicon_Bronze_ASTM-B584_C87600</t>
        </is>
      </c>
      <c r="I390" s="6" t="inlineStr">
        <is>
          <t>Silicon Bronze, ASTM-B584, C87600</t>
        </is>
      </c>
      <c r="J390" s="6" t="inlineStr">
        <is>
          <t>B21</t>
        </is>
      </c>
      <c r="K390" s="6" t="inlineStr">
        <is>
          <t>Coating_Scotchkote134_interior</t>
        </is>
      </c>
      <c r="L390" s="6" t="inlineStr">
        <is>
          <t>Stainless Steel, AISI-303</t>
        </is>
      </c>
      <c r="M390" s="6" t="inlineStr">
        <is>
          <t>Steel, Cold Drawn C1018</t>
        </is>
      </c>
      <c r="N390" s="1" t="inlineStr">
        <is>
          <t>RTF</t>
        </is>
      </c>
      <c r="O390" s="80" t="inlineStr"/>
      <c r="P390" t="inlineStr">
        <is>
          <t>A101945</t>
        </is>
      </c>
      <c r="Q390" t="n">
        <v>0</v>
      </c>
      <c r="R390" s="6" t="inlineStr">
        <is>
          <t>LT040</t>
        </is>
      </c>
      <c r="S390" s="13" t="n">
        <v>14</v>
      </c>
      <c r="T390" t="inlineStr"/>
      <c r="U390" s="80" t="inlineStr"/>
      <c r="V390" t="inlineStr"/>
      <c r="W390" t="inlineStr"/>
      <c r="X390" t="inlineStr"/>
      <c r="Y390" t="inlineStr"/>
    </row>
    <row r="391">
      <c r="A391" t="inlineStr"/>
      <c r="B391" s="13" t="inlineStr">
        <is>
          <t>N</t>
        </is>
      </c>
      <c r="C391" t="inlineStr">
        <is>
          <t>Price_BOM_VL_VLS_Imp_684</t>
        </is>
      </c>
      <c r="D391" t="inlineStr"/>
      <c r="E391" s="123" t="inlineStr">
        <is>
          <t>:5012-C_VL:5012-A_VL:5012-C_VLS:5012-A_VLS:</t>
        </is>
      </c>
      <c r="F391" s="123" t="inlineStr">
        <is>
          <t>:5012-C VL:5012-C VLS:</t>
        </is>
      </c>
      <c r="G391" s="123" t="inlineStr">
        <is>
          <t>XA</t>
        </is>
      </c>
      <c r="H391" s="123" t="inlineStr">
        <is>
          <t>ImpMatl_NiAl-Bronze_ASTM-B148_C95400</t>
        </is>
      </c>
      <c r="I391" s="6" t="inlineStr">
        <is>
          <t>Nickel Aluminum Bronze ASTM B148 UNS C95400</t>
        </is>
      </c>
      <c r="J391" s="6" t="inlineStr">
        <is>
          <t>B22</t>
        </is>
      </c>
      <c r="K391" s="6" t="inlineStr">
        <is>
          <t>Coating_Scotchkote134_interior</t>
        </is>
      </c>
      <c r="L391" s="6" t="inlineStr">
        <is>
          <t>Stainless Steel, AISI-303</t>
        </is>
      </c>
      <c r="M391" s="6" t="inlineStr">
        <is>
          <t>Steel, Cold Drawn C1018</t>
        </is>
      </c>
      <c r="N391" s="1" t="inlineStr">
        <is>
          <t>RTF</t>
        </is>
      </c>
      <c r="O391" s="6" t="inlineStr"/>
      <c r="P391" s="6" t="inlineStr">
        <is>
          <t>A102250</t>
        </is>
      </c>
      <c r="Q391" s="6" t="n">
        <v>384</v>
      </c>
      <c r="R391" s="6" t="inlineStr">
        <is>
          <t>LT250</t>
        </is>
      </c>
      <c r="S391" s="13" t="n">
        <v>8</v>
      </c>
      <c r="T391" t="inlineStr"/>
      <c r="U391" s="80" t="inlineStr"/>
      <c r="V391" t="inlineStr"/>
      <c r="W391" t="inlineStr"/>
      <c r="X391" t="inlineStr"/>
      <c r="Y391" t="inlineStr"/>
    </row>
    <row r="392">
      <c r="A392" t="inlineStr"/>
      <c r="B392" s="13" t="inlineStr">
        <is>
          <t>N</t>
        </is>
      </c>
      <c r="C392" t="inlineStr">
        <is>
          <t>Price_BOM_VL_VLS_Imp_685</t>
        </is>
      </c>
      <c r="D392" t="inlineStr"/>
      <c r="E392" s="123" t="inlineStr">
        <is>
          <t>:5012-C_VL:5012-A_VL:5012-C_VLS:5012-A_VLS:</t>
        </is>
      </c>
      <c r="F392" s="123" t="inlineStr">
        <is>
          <t>:5012-C VL:5012-C VLS:</t>
        </is>
      </c>
      <c r="G392" s="123" t="inlineStr">
        <is>
          <t>XA</t>
        </is>
      </c>
      <c r="H392" t="inlineStr">
        <is>
          <t>ImpMatl_Silicon_Bronze_ASTM-B584_C87600</t>
        </is>
      </c>
      <c r="I392" s="6" t="inlineStr">
        <is>
          <t>Silicon Bronze, ASTM-B584, C87600</t>
        </is>
      </c>
      <c r="J392" s="6" t="inlineStr">
        <is>
          <t>B21</t>
        </is>
      </c>
      <c r="K392" s="6" t="inlineStr">
        <is>
          <t>Coating_Scotchkote134_interior_exterior</t>
        </is>
      </c>
      <c r="L392" s="6" t="inlineStr">
        <is>
          <t>Stainless Steel, AISI-303</t>
        </is>
      </c>
      <c r="M392" s="6" t="inlineStr">
        <is>
          <t>Steel, Cold Drawn C1018</t>
        </is>
      </c>
      <c r="N392" s="1" t="inlineStr">
        <is>
          <t>RTF</t>
        </is>
      </c>
      <c r="O392" s="80" t="inlineStr"/>
      <c r="P392" t="inlineStr">
        <is>
          <t>A101945</t>
        </is>
      </c>
      <c r="Q392" t="n">
        <v>0</v>
      </c>
      <c r="R392" s="6" t="inlineStr">
        <is>
          <t>LT040</t>
        </is>
      </c>
      <c r="S392" s="13" t="n">
        <v>14</v>
      </c>
      <c r="T392" t="inlineStr"/>
      <c r="U392" s="80" t="inlineStr"/>
      <c r="V392" t="inlineStr"/>
      <c r="W392" t="inlineStr"/>
      <c r="X392" t="inlineStr"/>
      <c r="Y392" t="inlineStr"/>
    </row>
    <row r="393">
      <c r="A393" t="inlineStr"/>
      <c r="B393" s="13" t="inlineStr">
        <is>
          <t>N</t>
        </is>
      </c>
      <c r="C393" t="inlineStr">
        <is>
          <t>Price_BOM_VL_VLS_Imp_686</t>
        </is>
      </c>
      <c r="D393" t="inlineStr"/>
      <c r="E393" t="inlineStr">
        <is>
          <t>:5012-C_VL:5012-A_VL:5012-C_VLS:5012-A_VLS:</t>
        </is>
      </c>
      <c r="F393" t="inlineStr">
        <is>
          <t>:5012-C VL:5012-C VLS:</t>
        </is>
      </c>
      <c r="G393" s="123" t="inlineStr">
        <is>
          <t>XA</t>
        </is>
      </c>
      <c r="H393" s="123" t="inlineStr">
        <is>
          <t>ImpMatl_NiAl-Bronze_ASTM-B148_C95400</t>
        </is>
      </c>
      <c r="I393" s="6" t="inlineStr">
        <is>
          <t>Nickel Aluminum Bronze ASTM B148 UNS C95400</t>
        </is>
      </c>
      <c r="J393" s="6" t="inlineStr">
        <is>
          <t>B22</t>
        </is>
      </c>
      <c r="K393" s="6" t="inlineStr">
        <is>
          <t>Coating_Scotchkote134_interior_exterior</t>
        </is>
      </c>
      <c r="L393" s="6" t="inlineStr">
        <is>
          <t>Stainless Steel, AISI-303</t>
        </is>
      </c>
      <c r="M393" s="6" t="inlineStr">
        <is>
          <t>Steel, Cold Drawn C1018</t>
        </is>
      </c>
      <c r="N393" s="6" t="inlineStr">
        <is>
          <t>RTF</t>
        </is>
      </c>
      <c r="O393" s="6" t="inlineStr"/>
      <c r="P393" s="6" t="inlineStr">
        <is>
          <t>A102250</t>
        </is>
      </c>
      <c r="Q393" s="6" t="n">
        <v>384</v>
      </c>
      <c r="R393" t="inlineStr">
        <is>
          <t>LT250</t>
        </is>
      </c>
      <c r="S393" s="13" t="n">
        <v>8</v>
      </c>
      <c r="T393" t="inlineStr"/>
      <c r="U393" s="80" t="inlineStr"/>
      <c r="V393" t="inlineStr"/>
      <c r="W393" t="inlineStr"/>
      <c r="X393" t="inlineStr"/>
      <c r="Y393" t="inlineStr"/>
    </row>
    <row r="394">
      <c r="A394" t="inlineStr"/>
      <c r="B394" s="13" t="inlineStr">
        <is>
          <t>N</t>
        </is>
      </c>
      <c r="C394" t="inlineStr">
        <is>
          <t>Price_BOM_VL_VLS_Imp_687</t>
        </is>
      </c>
      <c r="D394" t="inlineStr"/>
      <c r="E394" t="inlineStr">
        <is>
          <t>:5012-C_VL:5012-A_VL:5012-C_VLS:5012-A_VLS:</t>
        </is>
      </c>
      <c r="F394" t="inlineStr">
        <is>
          <t>:5012-C VL:5012-C VLS:</t>
        </is>
      </c>
      <c r="G394" s="123" t="inlineStr">
        <is>
          <t>XA</t>
        </is>
      </c>
      <c r="H394" t="inlineStr">
        <is>
          <t>ImpMatl_Silicon_Bronze_ASTM-B584_C87600</t>
        </is>
      </c>
      <c r="I394" s="6" t="inlineStr">
        <is>
          <t>Silicon Bronze, ASTM-B584, C87600</t>
        </is>
      </c>
      <c r="J394" s="6" t="inlineStr">
        <is>
          <t>B21</t>
        </is>
      </c>
      <c r="K394" s="6" t="inlineStr">
        <is>
          <t>Coating_Scotchkote134_interior_exterior_IncludeImpeller</t>
        </is>
      </c>
      <c r="L394" s="6" t="inlineStr">
        <is>
          <t>Stainless Steel, AISI-303</t>
        </is>
      </c>
      <c r="M394" s="6" t="inlineStr">
        <is>
          <t>Steel, Cold Drawn C1018</t>
        </is>
      </c>
      <c r="N394" t="inlineStr">
        <is>
          <t>RTF</t>
        </is>
      </c>
      <c r="O394" s="6" t="inlineStr"/>
      <c r="P394" t="inlineStr">
        <is>
          <t>A101945</t>
        </is>
      </c>
      <c r="Q394" t="n">
        <v>0</v>
      </c>
      <c r="R394" s="6" t="inlineStr">
        <is>
          <t>LT040</t>
        </is>
      </c>
      <c r="S394" s="13" t="n">
        <v>14</v>
      </c>
      <c r="T394" t="inlineStr"/>
      <c r="U394" s="80" t="inlineStr"/>
      <c r="V394" t="inlineStr"/>
      <c r="W394" t="inlineStr"/>
      <c r="X394" t="inlineStr"/>
      <c r="Y394" t="inlineStr"/>
    </row>
    <row r="395" customFormat="1" s="94">
      <c r="A395" s="24" t="inlineStr"/>
      <c r="B395" s="13" t="inlineStr">
        <is>
          <t>N</t>
        </is>
      </c>
      <c r="C395" t="inlineStr">
        <is>
          <t>Price_BOM_VL_VLS_Imp_688</t>
        </is>
      </c>
      <c r="D395" t="inlineStr"/>
      <c r="E395" t="inlineStr">
        <is>
          <t>:5012-C_VL:5012-A_VL:5012-C_VLS:5012-A_VLS:</t>
        </is>
      </c>
      <c r="F395" t="inlineStr">
        <is>
          <t>:5012-C VL:5012-C VLS:</t>
        </is>
      </c>
      <c r="G395" s="123" t="inlineStr">
        <is>
          <t>XA</t>
        </is>
      </c>
      <c r="H395" s="123" t="inlineStr">
        <is>
          <t>ImpMatl_NiAl-Bronze_ASTM-B148_C95400</t>
        </is>
      </c>
      <c r="I395" s="6" t="inlineStr">
        <is>
          <t>Nickel Aluminum Bronze ASTM B148 UNS C95400</t>
        </is>
      </c>
      <c r="J395" s="6" t="inlineStr">
        <is>
          <t>B22</t>
        </is>
      </c>
      <c r="K395" s="6" t="inlineStr">
        <is>
          <t>Coating_Scotchkote134_interior_exterior_IncludeImpeller</t>
        </is>
      </c>
      <c r="L395" s="6" t="inlineStr">
        <is>
          <t>Stainless Steel, AISI-303</t>
        </is>
      </c>
      <c r="M395" s="6" t="inlineStr">
        <is>
          <t>Steel, Cold Drawn C1018</t>
        </is>
      </c>
      <c r="N395" s="1" t="inlineStr">
        <is>
          <t>RTF</t>
        </is>
      </c>
      <c r="O395" s="6" t="inlineStr"/>
      <c r="P395" s="6" t="inlineStr">
        <is>
          <t>A102250</t>
        </is>
      </c>
      <c r="Q395" s="6" t="n">
        <v>384</v>
      </c>
      <c r="R395" s="6" t="inlineStr">
        <is>
          <t>LT250</t>
        </is>
      </c>
      <c r="S395" s="13" t="n">
        <v>8</v>
      </c>
      <c r="T395" t="inlineStr"/>
      <c r="U395" s="80" t="inlineStr"/>
      <c r="V395" t="inlineStr"/>
      <c r="W395" t="inlineStr"/>
      <c r="X395" t="inlineStr"/>
      <c r="Y395" t="inlineStr"/>
    </row>
    <row r="396">
      <c r="A396" t="inlineStr"/>
      <c r="B396" s="13" t="inlineStr">
        <is>
          <t>N</t>
        </is>
      </c>
      <c r="C396" t="inlineStr">
        <is>
          <t>Price_BOM_VL_VLS_Imp_689</t>
        </is>
      </c>
      <c r="D396" t="inlineStr"/>
      <c r="E396" t="inlineStr">
        <is>
          <t>:5012-C_VL:5012-A_VL:5012-C_VLS:5012-A_VLS:</t>
        </is>
      </c>
      <c r="F396" t="inlineStr">
        <is>
          <t>:5012-C VL:5012-C VLS:</t>
        </is>
      </c>
      <c r="G396" s="123" t="inlineStr">
        <is>
          <t>XA</t>
        </is>
      </c>
      <c r="H396" t="inlineStr">
        <is>
          <t>ImpMatl_Silicon_Bronze_ASTM-B584_C87600</t>
        </is>
      </c>
      <c r="I396" s="6" t="inlineStr">
        <is>
          <t>Silicon Bronze, ASTM-B584, C87600</t>
        </is>
      </c>
      <c r="J396" s="6" t="inlineStr">
        <is>
          <t>B21</t>
        </is>
      </c>
      <c r="K396" s="6" t="inlineStr">
        <is>
          <t>Coating_Scotchkote134_interior_IncludeImpeller</t>
        </is>
      </c>
      <c r="L396" s="6" t="inlineStr">
        <is>
          <t>Stainless Steel, AISI-303</t>
        </is>
      </c>
      <c r="M396" s="6" t="inlineStr">
        <is>
          <t>Steel, Cold Drawn C1018</t>
        </is>
      </c>
      <c r="N396" s="1" t="inlineStr">
        <is>
          <t>RTF</t>
        </is>
      </c>
      <c r="O396" s="6" t="inlineStr"/>
      <c r="P396" t="inlineStr">
        <is>
          <t>A101945</t>
        </is>
      </c>
      <c r="Q396" t="n">
        <v>0</v>
      </c>
      <c r="R396" s="6" t="inlineStr">
        <is>
          <t>LT040</t>
        </is>
      </c>
      <c r="S396" s="13" t="n">
        <v>14</v>
      </c>
      <c r="T396" t="inlineStr"/>
      <c r="U396" s="80" t="inlineStr"/>
      <c r="V396" t="inlineStr"/>
      <c r="W396" t="inlineStr"/>
      <c r="X396" t="inlineStr"/>
      <c r="Y396" t="inlineStr"/>
    </row>
    <row r="397">
      <c r="A397" t="inlineStr"/>
      <c r="B397" s="13" t="inlineStr">
        <is>
          <t>N</t>
        </is>
      </c>
      <c r="C397" t="inlineStr">
        <is>
          <t>Price_BOM_VL_VLS_Imp_690</t>
        </is>
      </c>
      <c r="D397" t="inlineStr"/>
      <c r="E397" t="inlineStr">
        <is>
          <t>:5012-C_VL:5012-A_VL:5012-C_VLS:5012-A_VLS:</t>
        </is>
      </c>
      <c r="F397" t="inlineStr">
        <is>
          <t>:5012-C VL:5012-C VLS:</t>
        </is>
      </c>
      <c r="G397" s="123" t="inlineStr">
        <is>
          <t>XA</t>
        </is>
      </c>
      <c r="H397" s="123" t="inlineStr">
        <is>
          <t>ImpMatl_NiAl-Bronze_ASTM-B148_C95400</t>
        </is>
      </c>
      <c r="I397" s="6" t="inlineStr">
        <is>
          <t>Nickel Aluminum Bronze ASTM B148 UNS C95400</t>
        </is>
      </c>
      <c r="J397" s="6" t="inlineStr">
        <is>
          <t>B22</t>
        </is>
      </c>
      <c r="K397" s="6" t="inlineStr">
        <is>
          <t>Coating_Scotchkote134_interior_IncludeImpeller</t>
        </is>
      </c>
      <c r="L397" s="6" t="inlineStr">
        <is>
          <t>Stainless Steel, AISI-303</t>
        </is>
      </c>
      <c r="M397" s="6" t="inlineStr">
        <is>
          <t>Steel, Cold Drawn C1018</t>
        </is>
      </c>
      <c r="N397" s="1" t="inlineStr">
        <is>
          <t>RTF</t>
        </is>
      </c>
      <c r="O397" s="6" t="inlineStr"/>
      <c r="P397" s="6" t="inlineStr">
        <is>
          <t>A102250</t>
        </is>
      </c>
      <c r="Q397" s="6" t="n">
        <v>384</v>
      </c>
      <c r="R397" s="6" t="inlineStr">
        <is>
          <t>LT250</t>
        </is>
      </c>
      <c r="S397" s="13" t="n">
        <v>8</v>
      </c>
      <c r="T397" t="inlineStr"/>
      <c r="U397" s="80" t="inlineStr"/>
      <c r="V397" t="inlineStr"/>
      <c r="W397" t="inlineStr"/>
      <c r="X397" t="inlineStr"/>
      <c r="Y397" t="inlineStr"/>
    </row>
    <row r="398">
      <c r="A398" t="inlineStr"/>
      <c r="B398" s="13" t="inlineStr">
        <is>
          <t>N</t>
        </is>
      </c>
      <c r="C398" t="inlineStr">
        <is>
          <t>Price_BOM_VL_VLS_Imp_691</t>
        </is>
      </c>
      <c r="D398" t="inlineStr"/>
      <c r="E398" t="inlineStr">
        <is>
          <t>:5012-C_VL:5012-A_VL:5012-C_VLS:5012-A_VLS:</t>
        </is>
      </c>
      <c r="F398" t="inlineStr">
        <is>
          <t>:5012-C VL:5012-C VLS:</t>
        </is>
      </c>
      <c r="G398" s="123" t="inlineStr">
        <is>
          <t>XA</t>
        </is>
      </c>
      <c r="H398" t="inlineStr">
        <is>
          <t>ImpMatl_Silicon_Bronze_ASTM-B584_C87600</t>
        </is>
      </c>
      <c r="I398" s="6" t="inlineStr">
        <is>
          <t>Silicon Bronze, ASTM-B584, C87600</t>
        </is>
      </c>
      <c r="J398" s="6" t="inlineStr">
        <is>
          <t>B21</t>
        </is>
      </c>
      <c r="K398" s="6" t="inlineStr">
        <is>
          <t>Coating_Special</t>
        </is>
      </c>
      <c r="L398" s="6" t="inlineStr">
        <is>
          <t>Stainless Steel, AISI-303</t>
        </is>
      </c>
      <c r="M398" s="6" t="inlineStr">
        <is>
          <t>Steel, Cold Drawn C1018</t>
        </is>
      </c>
      <c r="N398" s="1" t="inlineStr">
        <is>
          <t>RTF</t>
        </is>
      </c>
      <c r="O398" s="6" t="inlineStr"/>
      <c r="P398" t="inlineStr">
        <is>
          <t>A101945</t>
        </is>
      </c>
      <c r="Q398" t="n">
        <v>0</v>
      </c>
      <c r="R398" s="6" t="inlineStr">
        <is>
          <t>LT040</t>
        </is>
      </c>
      <c r="S398" s="13" t="n">
        <v>14</v>
      </c>
      <c r="T398" t="inlineStr"/>
      <c r="U398" s="80" t="inlineStr"/>
      <c r="V398" t="inlineStr"/>
      <c r="W398" t="inlineStr"/>
      <c r="X398" t="inlineStr"/>
      <c r="Y398" t="inlineStr"/>
    </row>
    <row r="399">
      <c r="A399" t="inlineStr"/>
      <c r="B399" s="13" t="inlineStr">
        <is>
          <t>N</t>
        </is>
      </c>
      <c r="C399" t="inlineStr">
        <is>
          <t>Price_BOM_VL_VLS_Imp_692</t>
        </is>
      </c>
      <c r="D399" t="inlineStr"/>
      <c r="E399" t="inlineStr">
        <is>
          <t>:5012-C_VL:5012-A_VL:5012-C_VLS:5012-A_VLS:</t>
        </is>
      </c>
      <c r="F399" t="inlineStr">
        <is>
          <t>:5012-C VL:5012-C VLS:</t>
        </is>
      </c>
      <c r="G399" s="123" t="inlineStr">
        <is>
          <t>XA</t>
        </is>
      </c>
      <c r="H399" s="123" t="inlineStr">
        <is>
          <t>ImpMatl_NiAl-Bronze_ASTM-B148_C95400</t>
        </is>
      </c>
      <c r="I399" s="6" t="inlineStr">
        <is>
          <t>Nickel Aluminum Bronze ASTM B148 UNS C95400</t>
        </is>
      </c>
      <c r="J399" s="6" t="inlineStr">
        <is>
          <t>B22</t>
        </is>
      </c>
      <c r="K399" s="6" t="inlineStr">
        <is>
          <t>Coating_Special</t>
        </is>
      </c>
      <c r="L399" s="6" t="inlineStr">
        <is>
          <t>Stainless Steel, AISI-303</t>
        </is>
      </c>
      <c r="M399" s="6" t="inlineStr">
        <is>
          <t>Steel, Cold Drawn C1018</t>
        </is>
      </c>
      <c r="N399" s="1" t="inlineStr">
        <is>
          <t>RTF</t>
        </is>
      </c>
      <c r="O399" s="6" t="inlineStr"/>
      <c r="P399" s="6" t="inlineStr">
        <is>
          <t>A102250</t>
        </is>
      </c>
      <c r="Q399" s="6" t="n">
        <v>384</v>
      </c>
      <c r="R399" s="6" t="inlineStr">
        <is>
          <t>LT250</t>
        </is>
      </c>
      <c r="S399" s="13" t="n">
        <v>8</v>
      </c>
      <c r="T399" t="inlineStr"/>
      <c r="U399" s="80" t="inlineStr"/>
      <c r="V399" t="inlineStr"/>
      <c r="W399" t="inlineStr"/>
      <c r="X399" t="inlineStr"/>
      <c r="Y399" t="inlineStr"/>
    </row>
    <row r="400">
      <c r="A400" t="inlineStr"/>
      <c r="B400" s="13" t="inlineStr">
        <is>
          <t>N</t>
        </is>
      </c>
      <c r="C400" t="inlineStr">
        <is>
          <t>Price_BOM_VL_VLS_Imp_693</t>
        </is>
      </c>
      <c r="D400" t="inlineStr"/>
      <c r="E400" t="inlineStr">
        <is>
          <t>:5012-C_VL:5012-A_VL:5012-C_VLS:5012-A_VLS:</t>
        </is>
      </c>
      <c r="F400" t="inlineStr">
        <is>
          <t>:5012-C VL:5012-C VLS:</t>
        </is>
      </c>
      <c r="G400" s="123" t="inlineStr">
        <is>
          <t>XA</t>
        </is>
      </c>
      <c r="H400" t="inlineStr">
        <is>
          <t>ImpMatl_Silicon_Bronze_ASTM-B584_C87600</t>
        </is>
      </c>
      <c r="I400" s="6" t="inlineStr">
        <is>
          <t>Silicon Bronze, ASTM-B584, C87600</t>
        </is>
      </c>
      <c r="J400" s="6" t="inlineStr">
        <is>
          <t>B21</t>
        </is>
      </c>
      <c r="K400" s="6" t="inlineStr">
        <is>
          <t>Coating_Epoxy</t>
        </is>
      </c>
      <c r="L400" s="6" t="inlineStr">
        <is>
          <t>Stainless Steel, AISI-303</t>
        </is>
      </c>
      <c r="M400" s="6" t="inlineStr">
        <is>
          <t>Steel, Cold Drawn C1018</t>
        </is>
      </c>
      <c r="N400" s="1" t="inlineStr">
        <is>
          <t>RTF</t>
        </is>
      </c>
      <c r="O400" s="6" t="inlineStr"/>
      <c r="P400" t="inlineStr">
        <is>
          <t>A101945</t>
        </is>
      </c>
      <c r="Q400" t="n">
        <v>0</v>
      </c>
      <c r="R400" s="6" t="inlineStr">
        <is>
          <t>LT040</t>
        </is>
      </c>
      <c r="S400" s="13" t="n">
        <v>14</v>
      </c>
      <c r="T400" t="inlineStr"/>
      <c r="U400" s="80" t="inlineStr"/>
      <c r="V400" t="inlineStr"/>
      <c r="W400" t="inlineStr"/>
      <c r="X400" t="inlineStr"/>
      <c r="Y400" t="inlineStr"/>
    </row>
    <row r="401">
      <c r="A401" t="inlineStr"/>
      <c r="B401" s="13" t="inlineStr">
        <is>
          <t>N</t>
        </is>
      </c>
      <c r="C401" t="inlineStr">
        <is>
          <t>Price_BOM_VL_VLS_Imp_694</t>
        </is>
      </c>
      <c r="D401" t="inlineStr"/>
      <c r="E401" t="inlineStr">
        <is>
          <t>:5012-C_VL:5012-A_VL:5012-C_VLS:5012-A_VLS:</t>
        </is>
      </c>
      <c r="F401" t="inlineStr">
        <is>
          <t>:5012-C VL:5012-C VLS:</t>
        </is>
      </c>
      <c r="G401" s="123" t="inlineStr">
        <is>
          <t>XA</t>
        </is>
      </c>
      <c r="H401" s="123" t="inlineStr">
        <is>
          <t>ImpMatl_NiAl-Bronze_ASTM-B148_C95400</t>
        </is>
      </c>
      <c r="I401" s="6" t="inlineStr">
        <is>
          <t>Nickel Aluminum Bronze ASTM B148 UNS C95400</t>
        </is>
      </c>
      <c r="J401" s="6" t="inlineStr">
        <is>
          <t>B22</t>
        </is>
      </c>
      <c r="K401" s="6" t="inlineStr">
        <is>
          <t>Coating_Epoxy</t>
        </is>
      </c>
      <c r="L401" s="6" t="inlineStr">
        <is>
          <t>Stainless Steel, AISI-303</t>
        </is>
      </c>
      <c r="M401" s="6" t="inlineStr">
        <is>
          <t>Steel, Cold Drawn C1018</t>
        </is>
      </c>
      <c r="N401" s="1" t="inlineStr">
        <is>
          <t>RTF</t>
        </is>
      </c>
      <c r="O401" s="6" t="inlineStr"/>
      <c r="P401" s="6" t="inlineStr">
        <is>
          <t>A102250</t>
        </is>
      </c>
      <c r="Q401" s="6" t="n">
        <v>384</v>
      </c>
      <c r="R401" s="6" t="inlineStr">
        <is>
          <t>LT250</t>
        </is>
      </c>
      <c r="S401" s="13" t="n">
        <v>8</v>
      </c>
      <c r="T401" t="inlineStr"/>
      <c r="U401" s="80" t="inlineStr"/>
      <c r="V401" t="inlineStr"/>
      <c r="W401" t="inlineStr"/>
      <c r="X401" t="inlineStr"/>
      <c r="Y401" t="inlineStr"/>
    </row>
    <row r="402">
      <c r="A402" t="inlineStr"/>
      <c r="B402" s="13" t="inlineStr">
        <is>
          <t>Y</t>
        </is>
      </c>
      <c r="C402" t="inlineStr">
        <is>
          <t>Price_BOM_VL_VLS_Imp_695</t>
        </is>
      </c>
      <c r="D402" t="inlineStr">
        <is>
          <t>Price_BOM_VL_VLS_Imp_695</t>
        </is>
      </c>
      <c r="E402" t="inlineStr">
        <is>
          <t>:5015-7_VL:5015-7_VLS:</t>
        </is>
      </c>
      <c r="F402" t="inlineStr">
        <is>
          <t>:5015-7 VL:5015-7 VLS:</t>
        </is>
      </c>
      <c r="G402" s="123" t="inlineStr">
        <is>
          <t>X5</t>
        </is>
      </c>
      <c r="H402" t="inlineStr">
        <is>
          <t>ImpMatl_Silicon_Bronze_ASTM-B584_C87600</t>
        </is>
      </c>
      <c r="I402" s="6" t="inlineStr">
        <is>
          <t>Silicon Bronze, ASTM-B584, C87600</t>
        </is>
      </c>
      <c r="J402" s="6" t="inlineStr">
        <is>
          <t>B21</t>
        </is>
      </c>
      <c r="K402" s="6" t="inlineStr">
        <is>
          <t>Coating_Standard</t>
        </is>
      </c>
      <c r="L402" s="6" t="inlineStr">
        <is>
          <t>Anodized Steel</t>
        </is>
      </c>
      <c r="M402" s="6" t="inlineStr">
        <is>
          <t>Steel, Cold Drawn C1018</t>
        </is>
      </c>
      <c r="N402" s="1" t="inlineStr">
        <is>
          <t>96769250</t>
        </is>
      </c>
      <c r="O402" s="6" t="inlineStr">
        <is>
          <t>IMP,L,40157,X5,B21</t>
        </is>
      </c>
      <c r="P402" t="inlineStr">
        <is>
          <t>A101959</t>
        </is>
      </c>
      <c r="Q402" t="n">
        <v>0</v>
      </c>
      <c r="R402" s="6" t="inlineStr">
        <is>
          <t>LT027</t>
        </is>
      </c>
      <c r="S402" s="13" t="n">
        <v>0</v>
      </c>
      <c r="T402" t="inlineStr"/>
      <c r="U402" s="80" t="inlineStr"/>
      <c r="V402" t="inlineStr"/>
      <c r="W402" t="inlineStr"/>
      <c r="X402" t="inlineStr"/>
      <c r="Y402" t="inlineStr"/>
    </row>
    <row r="403">
      <c r="A403" t="inlineStr"/>
      <c r="B403" s="13" t="inlineStr">
        <is>
          <t>N</t>
        </is>
      </c>
      <c r="C403" t="inlineStr">
        <is>
          <t>Price_BOM_VL_VLS_Imp_696</t>
        </is>
      </c>
      <c r="D403" t="inlineStr"/>
      <c r="E403" t="inlineStr">
        <is>
          <t>:5015-7_VL:5015-7_VLS:</t>
        </is>
      </c>
      <c r="F403" t="inlineStr">
        <is>
          <t>:5015-7 VL:5015-7 VLS:</t>
        </is>
      </c>
      <c r="G403" s="123" t="inlineStr">
        <is>
          <t>X5</t>
        </is>
      </c>
      <c r="H403" s="123" t="inlineStr">
        <is>
          <t>ImpMatl_NiAl-Bronze_ASTM-B148_C95400</t>
        </is>
      </c>
      <c r="I403" s="6" t="inlineStr">
        <is>
          <t>Nickel Aluminum Bronze ASTM B148 UNS C95400</t>
        </is>
      </c>
      <c r="J403" s="6" t="inlineStr">
        <is>
          <t>B22</t>
        </is>
      </c>
      <c r="K403" s="6" t="inlineStr">
        <is>
          <t>Coating_Standard</t>
        </is>
      </c>
      <c r="L403" s="6" t="inlineStr">
        <is>
          <t>Anodized Steel</t>
        </is>
      </c>
      <c r="M403" s="6" t="inlineStr">
        <is>
          <t>Steel, Cold Drawn C1018</t>
        </is>
      </c>
      <c r="N403" s="1" t="inlineStr">
        <is>
          <t>96769202</t>
        </is>
      </c>
      <c r="O403" s="6" t="inlineStr">
        <is>
          <t>IMP,L,40157,X5,B22</t>
        </is>
      </c>
      <c r="P403" s="6" t="inlineStr">
        <is>
          <t>A101962</t>
        </is>
      </c>
      <c r="Q403" s="6" t="n">
        <v>3021</v>
      </c>
      <c r="R403" s="6" t="inlineStr">
        <is>
          <t>LT250</t>
        </is>
      </c>
      <c r="S403" s="13" t="n">
        <v>8</v>
      </c>
      <c r="T403" t="inlineStr"/>
      <c r="U403" s="80" t="inlineStr"/>
      <c r="V403" t="inlineStr"/>
      <c r="W403" t="inlineStr"/>
      <c r="X403" t="inlineStr"/>
      <c r="Y403" t="inlineStr"/>
    </row>
    <row r="404">
      <c r="A404" t="inlineStr"/>
      <c r="B404" s="13" t="inlineStr">
        <is>
          <t>N</t>
        </is>
      </c>
      <c r="C404" t="inlineStr">
        <is>
          <t>Price_BOM_VL_VLS_Imp_697</t>
        </is>
      </c>
      <c r="D404" t="inlineStr"/>
      <c r="E404" t="inlineStr">
        <is>
          <t>:5015-7_VL:5015-7_VLS:</t>
        </is>
      </c>
      <c r="F404" t="inlineStr">
        <is>
          <t>:5015-7 VL:5015-7 VLS:</t>
        </is>
      </c>
      <c r="G404" s="123" t="inlineStr">
        <is>
          <t>X5</t>
        </is>
      </c>
      <c r="H404" t="inlineStr">
        <is>
          <t>ImpMatl_Silicon_Bronze_ASTM-B584_C87600</t>
        </is>
      </c>
      <c r="I404" s="6" t="inlineStr">
        <is>
          <t>Silicon Bronze, ASTM-B584, C87600</t>
        </is>
      </c>
      <c r="J404" s="6" t="inlineStr">
        <is>
          <t>B21</t>
        </is>
      </c>
      <c r="K404" s="6" t="inlineStr">
        <is>
          <t>Coating_Scotchkote134_interior</t>
        </is>
      </c>
      <c r="L404" s="6" t="inlineStr">
        <is>
          <t>Anodized Steel</t>
        </is>
      </c>
      <c r="M404" s="6" t="inlineStr">
        <is>
          <t>Steel, Cold Drawn C1018</t>
        </is>
      </c>
      <c r="N404" s="1" t="inlineStr">
        <is>
          <t>RTF</t>
        </is>
      </c>
      <c r="O404" s="6" t="inlineStr"/>
      <c r="P404" t="inlineStr">
        <is>
          <t>A101959</t>
        </is>
      </c>
      <c r="Q404" t="n">
        <v>0</v>
      </c>
      <c r="R404" s="6" t="inlineStr">
        <is>
          <t>LT027</t>
        </is>
      </c>
      <c r="S404" s="13" t="n">
        <v>0</v>
      </c>
      <c r="T404" t="inlineStr"/>
      <c r="U404" s="80" t="inlineStr"/>
      <c r="V404" t="inlineStr"/>
      <c r="W404" t="inlineStr"/>
      <c r="X404" t="inlineStr"/>
      <c r="Y404" t="inlineStr"/>
    </row>
    <row r="405">
      <c r="A405" t="inlineStr"/>
      <c r="B405" s="13" t="inlineStr">
        <is>
          <t>N</t>
        </is>
      </c>
      <c r="C405" t="inlineStr">
        <is>
          <t>Price_BOM_VL_VLS_Imp_698</t>
        </is>
      </c>
      <c r="D405" t="inlineStr"/>
      <c r="E405" t="inlineStr">
        <is>
          <t>:5015-7_VL:5015-7_VLS:</t>
        </is>
      </c>
      <c r="F405" t="inlineStr">
        <is>
          <t>:5015-7 VL:5015-7 VLS:</t>
        </is>
      </c>
      <c r="G405" s="123" t="inlineStr">
        <is>
          <t>X5</t>
        </is>
      </c>
      <c r="H405" s="123" t="inlineStr">
        <is>
          <t>ImpMatl_NiAl-Bronze_ASTM-B148_C95400</t>
        </is>
      </c>
      <c r="I405" s="6" t="inlineStr">
        <is>
          <t>Nickel Aluminum Bronze ASTM B148 UNS C95400</t>
        </is>
      </c>
      <c r="J405" s="6" t="inlineStr">
        <is>
          <t>B22</t>
        </is>
      </c>
      <c r="K405" s="6" t="inlineStr">
        <is>
          <t>Coating_Scotchkote134_interior</t>
        </is>
      </c>
      <c r="L405" s="6" t="inlineStr">
        <is>
          <t>Anodized Steel</t>
        </is>
      </c>
      <c r="M405" s="6" t="inlineStr">
        <is>
          <t>Steel, Cold Drawn C1018</t>
        </is>
      </c>
      <c r="N405" s="1" t="inlineStr">
        <is>
          <t>RTF</t>
        </is>
      </c>
      <c r="O405" s="6" t="inlineStr"/>
      <c r="P405" s="6" t="inlineStr">
        <is>
          <t>A101962</t>
        </is>
      </c>
      <c r="Q405" s="6" t="n">
        <v>3021</v>
      </c>
      <c r="R405" s="6" t="inlineStr">
        <is>
          <t>LT250</t>
        </is>
      </c>
      <c r="S405" s="13" t="n">
        <v>8</v>
      </c>
      <c r="T405" t="inlineStr"/>
      <c r="U405" s="80" t="inlineStr"/>
      <c r="V405" t="inlineStr"/>
      <c r="W405" t="inlineStr"/>
      <c r="X405" t="inlineStr"/>
      <c r="Y405" t="inlineStr"/>
    </row>
    <row r="406">
      <c r="A406" t="inlineStr"/>
      <c r="B406" s="13" t="inlineStr">
        <is>
          <t>N</t>
        </is>
      </c>
      <c r="C406" t="inlineStr">
        <is>
          <t>Price_BOM_VL_VLS_Imp_699</t>
        </is>
      </c>
      <c r="D406" t="inlineStr"/>
      <c r="E406" t="inlineStr">
        <is>
          <t>:5015-7_VL:5015-7_VLS:</t>
        </is>
      </c>
      <c r="F406" t="inlineStr">
        <is>
          <t>:5015-7 VL:5015-7 VLS:</t>
        </is>
      </c>
      <c r="G406" s="123" t="inlineStr">
        <is>
          <t>X5</t>
        </is>
      </c>
      <c r="H406" t="inlineStr">
        <is>
          <t>ImpMatl_Silicon_Bronze_ASTM-B584_C87600</t>
        </is>
      </c>
      <c r="I406" s="6" t="inlineStr">
        <is>
          <t>Silicon Bronze, ASTM-B584, C87600</t>
        </is>
      </c>
      <c r="J406" s="6" t="inlineStr">
        <is>
          <t>B21</t>
        </is>
      </c>
      <c r="K406" s="6" t="inlineStr">
        <is>
          <t>Coating_Scotchkote134_interior_exterior</t>
        </is>
      </c>
      <c r="L406" s="6" t="inlineStr">
        <is>
          <t>Anodized Steel</t>
        </is>
      </c>
      <c r="M406" s="6" t="inlineStr">
        <is>
          <t>Steel, Cold Drawn C1018</t>
        </is>
      </c>
      <c r="N406" s="1" t="inlineStr">
        <is>
          <t>RTF</t>
        </is>
      </c>
      <c r="O406" s="6" t="inlineStr"/>
      <c r="P406" t="inlineStr">
        <is>
          <t>A101959</t>
        </is>
      </c>
      <c r="Q406" t="n">
        <v>0</v>
      </c>
      <c r="R406" s="6" t="inlineStr">
        <is>
          <t>LT040</t>
        </is>
      </c>
      <c r="S406" s="13" t="n">
        <v>14</v>
      </c>
      <c r="T406" t="inlineStr"/>
      <c r="U406" s="80" t="inlineStr"/>
      <c r="V406" t="inlineStr"/>
      <c r="W406" t="inlineStr"/>
      <c r="X406" t="inlineStr"/>
      <c r="Y406" t="inlineStr"/>
    </row>
    <row r="407">
      <c r="A407" t="inlineStr"/>
      <c r="B407" s="13" t="inlineStr">
        <is>
          <t>N</t>
        </is>
      </c>
      <c r="C407" t="inlineStr">
        <is>
          <t>Price_BOM_VL_VLS_Imp_70</t>
        </is>
      </c>
      <c r="D407" t="inlineStr"/>
      <c r="E407" s="123" t="inlineStr">
        <is>
          <t>:1270-7_VL:</t>
        </is>
      </c>
      <c r="F407" s="123" t="inlineStr">
        <is>
          <t>:1270-7 VL:</t>
        </is>
      </c>
      <c r="G407" s="123" t="inlineStr">
        <is>
          <t>X0</t>
        </is>
      </c>
      <c r="H407" s="123" t="inlineStr">
        <is>
          <t>ImpMatl_Silicon_Bronze_ASTM-B584_C87600</t>
        </is>
      </c>
      <c r="I407" s="6" t="inlineStr">
        <is>
          <t>Silicon Bronze, ASTM-B584, C87600</t>
        </is>
      </c>
      <c r="J407" s="6" t="inlineStr">
        <is>
          <t>B21</t>
        </is>
      </c>
      <c r="K407" s="6" t="inlineStr">
        <is>
          <t>Coating_Scotchkote134_interior</t>
        </is>
      </c>
      <c r="L407" s="6" t="inlineStr">
        <is>
          <t>ImpellerCapscrew_X0_None</t>
        </is>
      </c>
      <c r="M407" s="6" t="inlineStr">
        <is>
          <t>ImpellerKey_None</t>
        </is>
      </c>
      <c r="N407" s="6" t="inlineStr">
        <is>
          <t>RTF</t>
        </is>
      </c>
      <c r="O407" s="6" t="inlineStr"/>
      <c r="P407" s="6" t="inlineStr">
        <is>
          <t>A101678</t>
        </is>
      </c>
      <c r="Q407" s="6" t="n">
        <v>0</v>
      </c>
      <c r="R407" s="6" t="inlineStr">
        <is>
          <t>LT040</t>
        </is>
      </c>
      <c r="S407" s="13" t="n">
        <v>14</v>
      </c>
      <c r="T407" t="inlineStr"/>
      <c r="U407" s="80" t="inlineStr"/>
      <c r="V407" t="inlineStr"/>
      <c r="W407" t="inlineStr"/>
      <c r="X407" t="inlineStr"/>
      <c r="Y407" t="inlineStr"/>
    </row>
    <row r="408">
      <c r="A408" t="inlineStr"/>
      <c r="B408" s="13" t="inlineStr">
        <is>
          <t>N</t>
        </is>
      </c>
      <c r="C408" t="inlineStr">
        <is>
          <t>Price_BOM_VL_VLS_Imp_700</t>
        </is>
      </c>
      <c r="D408" t="inlineStr"/>
      <c r="E408" s="123" t="inlineStr">
        <is>
          <t>:5015-7_VL:5015-7_VLS:</t>
        </is>
      </c>
      <c r="F408" s="123" t="inlineStr">
        <is>
          <t>:5015-7 VL:5015-7 VLS:</t>
        </is>
      </c>
      <c r="G408" s="123" t="inlineStr">
        <is>
          <t>X5</t>
        </is>
      </c>
      <c r="H408" s="123" t="inlineStr">
        <is>
          <t>ImpMatl_NiAl-Bronze_ASTM-B148_C95400</t>
        </is>
      </c>
      <c r="I408" s="6" t="inlineStr">
        <is>
          <t>Nickel Aluminum Bronze ASTM B148 UNS C95400</t>
        </is>
      </c>
      <c r="J408" s="6" t="inlineStr">
        <is>
          <t>B22</t>
        </is>
      </c>
      <c r="K408" s="6" t="inlineStr">
        <is>
          <t>Coating_Scotchkote134_interior_exterior</t>
        </is>
      </c>
      <c r="L408" s="6" t="inlineStr">
        <is>
          <t>Anodized Steel</t>
        </is>
      </c>
      <c r="M408" s="6" t="inlineStr">
        <is>
          <t>Steel, Cold Drawn C1018</t>
        </is>
      </c>
      <c r="N408" s="96" t="inlineStr">
        <is>
          <t>RTF</t>
        </is>
      </c>
      <c r="O408" s="94" t="inlineStr"/>
      <c r="P408" t="inlineStr">
        <is>
          <t>A101962</t>
        </is>
      </c>
      <c r="Q408" t="n">
        <v>3021</v>
      </c>
      <c r="R408" s="6" t="inlineStr">
        <is>
          <t>LT250</t>
        </is>
      </c>
      <c r="S408" s="13" t="n">
        <v>8</v>
      </c>
      <c r="T408" t="inlineStr"/>
      <c r="U408" s="80" t="inlineStr"/>
      <c r="V408" t="inlineStr"/>
      <c r="W408" t="inlineStr"/>
      <c r="X408" t="inlineStr"/>
      <c r="Y408" t="inlineStr"/>
    </row>
    <row r="409">
      <c r="A409" t="inlineStr"/>
      <c r="B409" s="13" t="inlineStr">
        <is>
          <t>N</t>
        </is>
      </c>
      <c r="C409" t="inlineStr">
        <is>
          <t>Price_BOM_VL_VLS_Imp_701</t>
        </is>
      </c>
      <c r="D409" t="inlineStr"/>
      <c r="E409" s="123" t="inlineStr">
        <is>
          <t>:5015-7_VL:5015-7_VLS:</t>
        </is>
      </c>
      <c r="F409" s="123" t="inlineStr">
        <is>
          <t>:5015-7 VL:5015-7 VLS:</t>
        </is>
      </c>
      <c r="G409" s="123" t="inlineStr">
        <is>
          <t>X5</t>
        </is>
      </c>
      <c r="H409" t="inlineStr">
        <is>
          <t>ImpMatl_Silicon_Bronze_ASTM-B584_C87600</t>
        </is>
      </c>
      <c r="I409" s="6" t="inlineStr">
        <is>
          <t>Silicon Bronze, ASTM-B584, C87600</t>
        </is>
      </c>
      <c r="J409" s="6" t="inlineStr">
        <is>
          <t>B21</t>
        </is>
      </c>
      <c r="K409" s="6" t="inlineStr">
        <is>
          <t>Coating_Scotchkote134_interior_exterior_IncludeImpeller</t>
        </is>
      </c>
      <c r="L409" s="6" t="inlineStr">
        <is>
          <t>Anodized Steel</t>
        </is>
      </c>
      <c r="M409" s="6" t="inlineStr">
        <is>
          <t>Steel, Cold Drawn C1018</t>
        </is>
      </c>
      <c r="N409" t="inlineStr">
        <is>
          <t>RTF</t>
        </is>
      </c>
      <c r="O409" s="80" t="inlineStr"/>
      <c r="P409" t="inlineStr">
        <is>
          <t>A101959</t>
        </is>
      </c>
      <c r="Q409" t="n">
        <v>0</v>
      </c>
      <c r="R409" s="6" t="inlineStr">
        <is>
          <t>LT040</t>
        </is>
      </c>
      <c r="S409" s="13" t="n">
        <v>14</v>
      </c>
      <c r="T409" t="inlineStr"/>
      <c r="U409" s="80" t="inlineStr"/>
      <c r="V409" t="inlineStr"/>
      <c r="W409" t="inlineStr"/>
      <c r="X409" t="inlineStr"/>
      <c r="Y409" t="inlineStr"/>
    </row>
    <row r="410">
      <c r="A410" t="inlineStr"/>
      <c r="B410" s="13" t="inlineStr">
        <is>
          <t>N</t>
        </is>
      </c>
      <c r="C410" t="inlineStr">
        <is>
          <t>Price_BOM_VL_VLS_Imp_702</t>
        </is>
      </c>
      <c r="D410" t="inlineStr"/>
      <c r="E410" s="123" t="inlineStr">
        <is>
          <t>:5015-7_VL:5015-7_VLS:</t>
        </is>
      </c>
      <c r="F410" s="123" t="inlineStr">
        <is>
          <t>:5015-7 VL:5015-7 VLS:</t>
        </is>
      </c>
      <c r="G410" s="123" t="inlineStr">
        <is>
          <t>X5</t>
        </is>
      </c>
      <c r="H410" s="123" t="inlineStr">
        <is>
          <t>ImpMatl_NiAl-Bronze_ASTM-B148_C95400</t>
        </is>
      </c>
      <c r="I410" s="6" t="inlineStr">
        <is>
          <t>Nickel Aluminum Bronze ASTM B148 UNS C95400</t>
        </is>
      </c>
      <c r="J410" s="6" t="inlineStr">
        <is>
          <t>B22</t>
        </is>
      </c>
      <c r="K410" s="6" t="inlineStr">
        <is>
          <t>Coating_Scotchkote134_interior_exterior_IncludeImpeller</t>
        </is>
      </c>
      <c r="L410" s="6" t="inlineStr">
        <is>
          <t>Anodized Steel</t>
        </is>
      </c>
      <c r="M410" s="6" t="inlineStr">
        <is>
          <t>Steel, Cold Drawn C1018</t>
        </is>
      </c>
      <c r="N410" s="1" t="inlineStr">
        <is>
          <t>RTF</t>
        </is>
      </c>
      <c r="O410" s="6" t="inlineStr"/>
      <c r="P410" s="6" t="inlineStr">
        <is>
          <t>A101962</t>
        </is>
      </c>
      <c r="Q410" s="6" t="n">
        <v>3021</v>
      </c>
      <c r="R410" s="6" t="inlineStr">
        <is>
          <t>LT250</t>
        </is>
      </c>
      <c r="S410" s="13" t="n">
        <v>8</v>
      </c>
      <c r="T410" t="inlineStr"/>
      <c r="U410" s="80" t="inlineStr"/>
      <c r="V410" t="inlineStr"/>
      <c r="W410" t="inlineStr"/>
      <c r="X410" t="inlineStr"/>
      <c r="Y410" t="inlineStr"/>
    </row>
    <row r="411">
      <c r="A411" t="inlineStr"/>
      <c r="B411" s="13" t="inlineStr">
        <is>
          <t>N</t>
        </is>
      </c>
      <c r="C411" t="inlineStr">
        <is>
          <t>Price_BOM_VL_VLS_Imp_703</t>
        </is>
      </c>
      <c r="D411" t="inlineStr"/>
      <c r="E411" s="123" t="inlineStr">
        <is>
          <t>:5015-7_VL:5015-7_VLS:</t>
        </is>
      </c>
      <c r="F411" s="123" t="inlineStr">
        <is>
          <t>:5015-7 VL:5015-7 VLS:</t>
        </is>
      </c>
      <c r="G411" s="123" t="inlineStr">
        <is>
          <t>X5</t>
        </is>
      </c>
      <c r="H411" t="inlineStr">
        <is>
          <t>ImpMatl_Silicon_Bronze_ASTM-B584_C87600</t>
        </is>
      </c>
      <c r="I411" s="6" t="inlineStr">
        <is>
          <t>Silicon Bronze, ASTM-B584, C87600</t>
        </is>
      </c>
      <c r="J411" s="6" t="inlineStr">
        <is>
          <t>B21</t>
        </is>
      </c>
      <c r="K411" s="6" t="inlineStr">
        <is>
          <t>Coating_Scotchkote134_interior_IncludeImpeller</t>
        </is>
      </c>
      <c r="L411" s="6" t="inlineStr">
        <is>
          <t>Anodized Steel</t>
        </is>
      </c>
      <c r="M411" s="6" t="inlineStr">
        <is>
          <t>Steel, Cold Drawn C1018</t>
        </is>
      </c>
      <c r="N411" s="1" t="inlineStr">
        <is>
          <t>RTF</t>
        </is>
      </c>
      <c r="O411" s="80" t="inlineStr"/>
      <c r="P411" t="inlineStr">
        <is>
          <t>A101959</t>
        </is>
      </c>
      <c r="Q411" t="n">
        <v>0</v>
      </c>
      <c r="R411" s="6" t="inlineStr">
        <is>
          <t>LT040</t>
        </is>
      </c>
      <c r="S411" s="13" t="n">
        <v>14</v>
      </c>
      <c r="T411" t="inlineStr"/>
      <c r="U411" s="80" t="inlineStr"/>
      <c r="V411" t="inlineStr"/>
      <c r="W411" t="inlineStr"/>
      <c r="X411" t="inlineStr"/>
      <c r="Y411" t="inlineStr"/>
    </row>
    <row r="412">
      <c r="A412" t="inlineStr"/>
      <c r="B412" s="13" t="inlineStr">
        <is>
          <t>N</t>
        </is>
      </c>
      <c r="C412" t="inlineStr">
        <is>
          <t>Price_BOM_VL_VLS_Imp_704</t>
        </is>
      </c>
      <c r="D412" t="inlineStr"/>
      <c r="E412" s="123" t="inlineStr">
        <is>
          <t>:5015-7_VL:5015-7_VLS:</t>
        </is>
      </c>
      <c r="F412" s="123" t="inlineStr">
        <is>
          <t>:5015-7 VL:5015-7 VLS:</t>
        </is>
      </c>
      <c r="G412" s="123" t="inlineStr">
        <is>
          <t>X5</t>
        </is>
      </c>
      <c r="H412" s="123" t="inlineStr">
        <is>
          <t>ImpMatl_NiAl-Bronze_ASTM-B148_C95400</t>
        </is>
      </c>
      <c r="I412" s="6" t="inlineStr">
        <is>
          <t>Nickel Aluminum Bronze ASTM B148 UNS C95400</t>
        </is>
      </c>
      <c r="J412" s="6" t="inlineStr">
        <is>
          <t>B22</t>
        </is>
      </c>
      <c r="K412" s="6" t="inlineStr">
        <is>
          <t>Coating_Scotchkote134_interior_IncludeImpeller</t>
        </is>
      </c>
      <c r="L412" s="6" t="inlineStr">
        <is>
          <t>Anodized Steel</t>
        </is>
      </c>
      <c r="M412" s="6" t="inlineStr">
        <is>
          <t>Steel, Cold Drawn C1018</t>
        </is>
      </c>
      <c r="N412" s="1" t="inlineStr">
        <is>
          <t>RTF</t>
        </is>
      </c>
      <c r="O412" s="6" t="inlineStr"/>
      <c r="P412" s="6" t="inlineStr">
        <is>
          <t>A101962</t>
        </is>
      </c>
      <c r="Q412" s="6" t="n">
        <v>3021</v>
      </c>
      <c r="R412" s="6" t="inlineStr">
        <is>
          <t>LT250</t>
        </is>
      </c>
      <c r="S412" s="13" t="n">
        <v>8</v>
      </c>
      <c r="T412" t="inlineStr"/>
      <c r="U412" s="80" t="inlineStr"/>
      <c r="V412" t="inlineStr"/>
      <c r="W412" t="inlineStr"/>
      <c r="X412" t="inlineStr"/>
      <c r="Y412" t="inlineStr"/>
    </row>
    <row r="413">
      <c r="A413" t="inlineStr"/>
      <c r="B413" s="13" t="inlineStr">
        <is>
          <t>N</t>
        </is>
      </c>
      <c r="C413" t="inlineStr">
        <is>
          <t>Price_BOM_VL_VLS_Imp_705</t>
        </is>
      </c>
      <c r="D413" t="inlineStr"/>
      <c r="E413" s="123" t="inlineStr">
        <is>
          <t>:5015-7_VL:5015-7_VLS:</t>
        </is>
      </c>
      <c r="F413" s="123" t="inlineStr">
        <is>
          <t>:5015-7 VL:5015-7 VLS:</t>
        </is>
      </c>
      <c r="G413" s="123" t="inlineStr">
        <is>
          <t>X5</t>
        </is>
      </c>
      <c r="H413" s="123" t="inlineStr">
        <is>
          <t>ImpMatl_Silicon_Bronze_ASTM-B584_C87600</t>
        </is>
      </c>
      <c r="I413" s="6" t="inlineStr">
        <is>
          <t>Silicon Bronze, ASTM-B584, C87600</t>
        </is>
      </c>
      <c r="J413" s="6" t="inlineStr">
        <is>
          <t>B21</t>
        </is>
      </c>
      <c r="K413" s="6" t="inlineStr">
        <is>
          <t>Coating_Special</t>
        </is>
      </c>
      <c r="L413" s="6" t="inlineStr">
        <is>
          <t>Anodized Steel</t>
        </is>
      </c>
      <c r="M413" s="6" t="inlineStr">
        <is>
          <t>Steel, Cold Drawn C1018</t>
        </is>
      </c>
      <c r="N413" s="1" t="inlineStr">
        <is>
          <t>RTF</t>
        </is>
      </c>
      <c r="O413" s="6" t="inlineStr"/>
      <c r="P413" s="6" t="inlineStr">
        <is>
          <t>A101959</t>
        </is>
      </c>
      <c r="Q413" s="6" t="n">
        <v>0</v>
      </c>
      <c r="R413" s="6" t="inlineStr">
        <is>
          <t>LT040</t>
        </is>
      </c>
      <c r="S413" s="13" t="n">
        <v>14</v>
      </c>
      <c r="T413" t="inlineStr"/>
      <c r="U413" s="80" t="inlineStr"/>
      <c r="V413" t="inlineStr"/>
      <c r="W413" t="inlineStr"/>
      <c r="X413" t="inlineStr"/>
      <c r="Y413" t="inlineStr"/>
    </row>
    <row r="414">
      <c r="A414" t="inlineStr"/>
      <c r="B414" s="13" t="inlineStr">
        <is>
          <t>N</t>
        </is>
      </c>
      <c r="C414" t="inlineStr">
        <is>
          <t>Price_BOM_VL_VLS_Imp_706</t>
        </is>
      </c>
      <c r="D414" t="inlineStr"/>
      <c r="E414" s="123" t="inlineStr">
        <is>
          <t>:5015-7_VL:5015-7_VLS:</t>
        </is>
      </c>
      <c r="F414" s="123" t="inlineStr">
        <is>
          <t>:5015-7 VL:5015-7 VLS:</t>
        </is>
      </c>
      <c r="G414" s="123" t="inlineStr">
        <is>
          <t>X5</t>
        </is>
      </c>
      <c r="H414" t="inlineStr">
        <is>
          <t>ImpMatl_NiAl-Bronze_ASTM-B148_C95400</t>
        </is>
      </c>
      <c r="I414" s="6" t="inlineStr">
        <is>
          <t>Nickel Aluminum Bronze ASTM B148 UNS C95400</t>
        </is>
      </c>
      <c r="J414" s="6" t="inlineStr">
        <is>
          <t>B22</t>
        </is>
      </c>
      <c r="K414" s="6" t="inlineStr">
        <is>
          <t>Coating_Special</t>
        </is>
      </c>
      <c r="L414" s="6" t="inlineStr">
        <is>
          <t>Anodized Steel</t>
        </is>
      </c>
      <c r="M414" s="6" t="inlineStr">
        <is>
          <t>Steel, Cold Drawn C1018</t>
        </is>
      </c>
      <c r="N414" s="1" t="inlineStr">
        <is>
          <t>RTF</t>
        </is>
      </c>
      <c r="O414" s="80" t="inlineStr"/>
      <c r="P414" t="inlineStr">
        <is>
          <t>A101962</t>
        </is>
      </c>
      <c r="Q414" t="n">
        <v>3021</v>
      </c>
      <c r="R414" s="6" t="inlineStr">
        <is>
          <t>LT250</t>
        </is>
      </c>
      <c r="S414" s="13" t="n">
        <v>8</v>
      </c>
      <c r="T414" t="inlineStr"/>
      <c r="U414" s="80" t="inlineStr"/>
      <c r="V414" t="inlineStr"/>
      <c r="W414" t="inlineStr"/>
      <c r="X414" t="inlineStr"/>
      <c r="Y414" t="inlineStr"/>
    </row>
    <row r="415">
      <c r="A415" t="inlineStr"/>
      <c r="B415" s="13" t="inlineStr">
        <is>
          <t>N</t>
        </is>
      </c>
      <c r="C415" t="inlineStr">
        <is>
          <t>Price_BOM_VL_VLS_Imp_707</t>
        </is>
      </c>
      <c r="D415" t="inlineStr"/>
      <c r="E415" s="123" t="inlineStr">
        <is>
          <t>:5015-7_VL:5015-7_VLS:</t>
        </is>
      </c>
      <c r="F415" s="123" t="inlineStr">
        <is>
          <t>:5015-7 VL:5015-7 VLS:</t>
        </is>
      </c>
      <c r="G415" s="123" t="inlineStr">
        <is>
          <t>X5</t>
        </is>
      </c>
      <c r="H415" s="123" t="inlineStr">
        <is>
          <t>ImpMatl_Silicon_Bronze_ASTM-B584_C87600</t>
        </is>
      </c>
      <c r="I415" s="6" t="inlineStr">
        <is>
          <t>Silicon Bronze, ASTM-B584, C87600</t>
        </is>
      </c>
      <c r="J415" s="6" t="inlineStr">
        <is>
          <t>B21</t>
        </is>
      </c>
      <c r="K415" s="6" t="inlineStr">
        <is>
          <t>Coating_Epoxy</t>
        </is>
      </c>
      <c r="L415" s="6" t="inlineStr">
        <is>
          <t>Anodized Steel</t>
        </is>
      </c>
      <c r="M415" s="6" t="inlineStr">
        <is>
          <t>Steel, Cold Drawn C1018</t>
        </is>
      </c>
      <c r="N415" s="1" t="inlineStr">
        <is>
          <t>RTF</t>
        </is>
      </c>
      <c r="O415" s="6" t="inlineStr"/>
      <c r="P415" s="6" t="inlineStr">
        <is>
          <t>A101959</t>
        </is>
      </c>
      <c r="Q415" s="6" t="n">
        <v>0</v>
      </c>
      <c r="R415" s="6" t="inlineStr">
        <is>
          <t>LT040</t>
        </is>
      </c>
      <c r="S415" s="13" t="n">
        <v>14</v>
      </c>
      <c r="T415" t="inlineStr"/>
      <c r="U415" s="80" t="inlineStr"/>
      <c r="V415" t="inlineStr"/>
      <c r="W415" t="inlineStr"/>
      <c r="X415" t="inlineStr"/>
      <c r="Y415" t="inlineStr"/>
    </row>
    <row r="416">
      <c r="A416" t="inlineStr"/>
      <c r="B416" s="13" t="inlineStr">
        <is>
          <t>N</t>
        </is>
      </c>
      <c r="C416" t="inlineStr">
        <is>
          <t>Price_BOM_VL_VLS_Imp_708</t>
        </is>
      </c>
      <c r="D416" t="inlineStr"/>
      <c r="E416" s="123" t="inlineStr">
        <is>
          <t>:5015-7_VL:5015-7_VLS:</t>
        </is>
      </c>
      <c r="F416" s="123" t="inlineStr">
        <is>
          <t>:5015-7 VL:5015-7 VLS:</t>
        </is>
      </c>
      <c r="G416" s="123" t="inlineStr">
        <is>
          <t>X5</t>
        </is>
      </c>
      <c r="H416" t="inlineStr">
        <is>
          <t>ImpMatl_NiAl-Bronze_ASTM-B148_C95400</t>
        </is>
      </c>
      <c r="I416" s="6" t="inlineStr">
        <is>
          <t>Nickel Aluminum Bronze ASTM B148 UNS C95400</t>
        </is>
      </c>
      <c r="J416" s="6" t="inlineStr">
        <is>
          <t>B22</t>
        </is>
      </c>
      <c r="K416" s="6" t="inlineStr">
        <is>
          <t>Coating_Epoxy</t>
        </is>
      </c>
      <c r="L416" s="6" t="inlineStr">
        <is>
          <t>Anodized Steel</t>
        </is>
      </c>
      <c r="M416" s="6" t="inlineStr">
        <is>
          <t>Steel, Cold Drawn C1018</t>
        </is>
      </c>
      <c r="N416" s="1" t="inlineStr">
        <is>
          <t>RTF</t>
        </is>
      </c>
      <c r="O416" s="80" t="inlineStr"/>
      <c r="P416" t="inlineStr">
        <is>
          <t>A101962</t>
        </is>
      </c>
      <c r="Q416" t="n">
        <v>3021</v>
      </c>
      <c r="R416" s="6" t="inlineStr">
        <is>
          <t>LT250</t>
        </is>
      </c>
      <c r="S416" s="13" t="n">
        <v>8</v>
      </c>
      <c r="T416" t="inlineStr"/>
      <c r="U416" s="80" t="inlineStr"/>
      <c r="V416" t="inlineStr"/>
      <c r="W416" t="inlineStr"/>
      <c r="X416" t="inlineStr"/>
      <c r="Y416" t="inlineStr"/>
    </row>
    <row r="417">
      <c r="A417" t="inlineStr"/>
      <c r="B417" s="13" t="inlineStr">
        <is>
          <t>Y</t>
        </is>
      </c>
      <c r="C417" t="inlineStr">
        <is>
          <t>Price_BOM_VL_VLS_Imp_709</t>
        </is>
      </c>
      <c r="D417" t="inlineStr">
        <is>
          <t>Price_BOM_VL_VLS_Imp_709</t>
        </is>
      </c>
      <c r="E417" s="123" t="inlineStr">
        <is>
          <t>:5015-7_VL:5015-7_VLS:</t>
        </is>
      </c>
      <c r="F417" s="123" t="inlineStr">
        <is>
          <t>:5015-7 VL:5015-7 VLS:</t>
        </is>
      </c>
      <c r="G417" s="123" t="inlineStr">
        <is>
          <t>XA</t>
        </is>
      </c>
      <c r="H417" s="123" t="inlineStr">
        <is>
          <t>ImpMatl_Silicon_Bronze_ASTM-B584_C87600</t>
        </is>
      </c>
      <c r="I417" s="6" t="inlineStr">
        <is>
          <t>Silicon Bronze, ASTM-B584, C87600</t>
        </is>
      </c>
      <c r="J417" s="6" t="inlineStr">
        <is>
          <t>B21</t>
        </is>
      </c>
      <c r="K417" s="6" t="inlineStr">
        <is>
          <t>Coating_Standard</t>
        </is>
      </c>
      <c r="L417" s="6" t="inlineStr">
        <is>
          <t>Stainless Steel, AISI-303</t>
        </is>
      </c>
      <c r="M417" s="6" t="inlineStr">
        <is>
          <t>Steel, Cold Drawn C1018</t>
        </is>
      </c>
      <c r="N417" s="1" t="inlineStr">
        <is>
          <t>96769247</t>
        </is>
      </c>
      <c r="O417" s="6" t="inlineStr">
        <is>
          <t>IMP,L,40157,XA,B21</t>
        </is>
      </c>
      <c r="P417" s="6" t="inlineStr">
        <is>
          <t>A101952</t>
        </is>
      </c>
      <c r="Q417" s="6" t="n">
        <v>0</v>
      </c>
      <c r="R417" s="6" t="inlineStr">
        <is>
          <t>LT027</t>
        </is>
      </c>
      <c r="S417" s="13" t="n">
        <v>0</v>
      </c>
      <c r="T417" t="inlineStr"/>
      <c r="U417" s="80" t="inlineStr"/>
      <c r="V417" t="inlineStr"/>
      <c r="W417" t="inlineStr"/>
      <c r="X417" t="inlineStr"/>
      <c r="Y417" t="inlineStr"/>
    </row>
    <row r="418">
      <c r="A418" t="inlineStr"/>
      <c r="B418" s="13" t="inlineStr">
        <is>
          <t>N</t>
        </is>
      </c>
      <c r="C418" t="inlineStr">
        <is>
          <t>Price_BOM_VL_VLS_Imp_71</t>
        </is>
      </c>
      <c r="D418" t="inlineStr"/>
      <c r="E418" s="123" t="inlineStr">
        <is>
          <t>:1270-7_VL:</t>
        </is>
      </c>
      <c r="F418" s="123" t="inlineStr">
        <is>
          <t>:1270-7 VL:</t>
        </is>
      </c>
      <c r="G418" s="123" t="inlineStr">
        <is>
          <t>X0</t>
        </is>
      </c>
      <c r="H418" t="inlineStr">
        <is>
          <t>ImpMatl_NiAl-Bronze_ASTM-B148_C95400</t>
        </is>
      </c>
      <c r="I418" s="6" t="inlineStr">
        <is>
          <t>Nickel Aluminum Bronze ASTM B148 UNS C95400</t>
        </is>
      </c>
      <c r="J418" s="6" t="inlineStr">
        <is>
          <t>B22</t>
        </is>
      </c>
      <c r="K418" s="6" t="inlineStr">
        <is>
          <t>Coating_Scotchkote134_interior</t>
        </is>
      </c>
      <c r="L418" s="6" t="inlineStr">
        <is>
          <t>ImpellerCapscrew_X0_None</t>
        </is>
      </c>
      <c r="M418" s="6" t="inlineStr">
        <is>
          <t>ImpellerKey_None</t>
        </is>
      </c>
      <c r="N418" s="1" t="inlineStr">
        <is>
          <t>RTF</t>
        </is>
      </c>
      <c r="O418" s="80" t="inlineStr"/>
      <c r="P418" t="inlineStr">
        <is>
          <t>A102210</t>
        </is>
      </c>
      <c r="Q418" t="n">
        <v>70</v>
      </c>
      <c r="R418" s="6" t="inlineStr">
        <is>
          <t>LT250</t>
        </is>
      </c>
      <c r="S418" s="13" t="n">
        <v>8</v>
      </c>
      <c r="T418" t="inlineStr"/>
      <c r="U418" s="80" t="inlineStr"/>
      <c r="V418" t="inlineStr"/>
      <c r="W418" t="inlineStr"/>
      <c r="X418" t="inlineStr"/>
      <c r="Y418" t="inlineStr"/>
    </row>
    <row r="419">
      <c r="A419" t="inlineStr"/>
      <c r="B419" s="13" t="inlineStr">
        <is>
          <t>N</t>
        </is>
      </c>
      <c r="C419" t="inlineStr">
        <is>
          <t>Price_BOM_VL_VLS_Imp_710</t>
        </is>
      </c>
      <c r="D419" t="inlineStr"/>
      <c r="E419" s="123" t="inlineStr">
        <is>
          <t>:5015-7_VL:5015-7_VLS:</t>
        </is>
      </c>
      <c r="F419" s="123" t="inlineStr">
        <is>
          <t>:5015-7 VL:5015-7 VLS:</t>
        </is>
      </c>
      <c r="G419" s="123" t="inlineStr">
        <is>
          <t>XA</t>
        </is>
      </c>
      <c r="H419" s="123" t="inlineStr">
        <is>
          <t>ImpMatl_NiAl-Bronze_ASTM-B148_C95400</t>
        </is>
      </c>
      <c r="I419" s="6" t="inlineStr">
        <is>
          <t>Nickel Aluminum Bronze ASTM B148 UNS C95400</t>
        </is>
      </c>
      <c r="J419" s="6" t="inlineStr">
        <is>
          <t>B22</t>
        </is>
      </c>
      <c r="K419" s="6" t="inlineStr">
        <is>
          <t>Coating_Standard</t>
        </is>
      </c>
      <c r="L419" s="6" t="inlineStr">
        <is>
          <t>Stainless Steel, AISI-303</t>
        </is>
      </c>
      <c r="M419" s="6" t="inlineStr">
        <is>
          <t>Steel, Cold Drawn C1018</t>
        </is>
      </c>
      <c r="N419" s="1" t="inlineStr">
        <is>
          <t>96699326</t>
        </is>
      </c>
      <c r="O419" s="6" t="inlineStr">
        <is>
          <t>IMP,L,40157,XA,B22</t>
        </is>
      </c>
      <c r="P419" s="6" t="inlineStr">
        <is>
          <t>A101954</t>
        </is>
      </c>
      <c r="Q419" s="6" t="n">
        <v>1016</v>
      </c>
      <c r="R419" s="6" t="inlineStr">
        <is>
          <t>LT027</t>
        </is>
      </c>
      <c r="S419" s="13" t="n">
        <v>0</v>
      </c>
      <c r="T419" t="inlineStr"/>
      <c r="U419" s="80" t="inlineStr"/>
      <c r="V419" t="inlineStr"/>
      <c r="W419" t="inlineStr"/>
      <c r="X419" t="inlineStr"/>
      <c r="Y419" t="inlineStr"/>
    </row>
    <row r="420">
      <c r="A420" t="inlineStr"/>
      <c r="B420" s="13" t="inlineStr">
        <is>
          <t>N</t>
        </is>
      </c>
      <c r="C420" t="inlineStr">
        <is>
          <t>Price_BOM_VL_VLS_Imp_711</t>
        </is>
      </c>
      <c r="D420" t="inlineStr"/>
      <c r="E420" s="123" t="inlineStr">
        <is>
          <t>:5015-7_VL:5015-7_VLS:</t>
        </is>
      </c>
      <c r="F420" s="123" t="inlineStr">
        <is>
          <t>:5015-7 VL:5015-7 VLS:</t>
        </is>
      </c>
      <c r="G420" s="123" t="inlineStr">
        <is>
          <t>XA</t>
        </is>
      </c>
      <c r="H420" t="inlineStr">
        <is>
          <t>ImpMatl_Silicon_Bronze_ASTM-B584_C87600</t>
        </is>
      </c>
      <c r="I420" s="6" t="inlineStr">
        <is>
          <t>Silicon Bronze, ASTM-B584, C87600</t>
        </is>
      </c>
      <c r="J420" s="6" t="inlineStr">
        <is>
          <t>B21</t>
        </is>
      </c>
      <c r="K420" s="6" t="inlineStr">
        <is>
          <t>Coating_Scotchkote134_interior</t>
        </is>
      </c>
      <c r="L420" s="6" t="inlineStr">
        <is>
          <t>Stainless Steel, AISI-303</t>
        </is>
      </c>
      <c r="M420" s="6" t="inlineStr">
        <is>
          <t>Steel, Cold Drawn C1018</t>
        </is>
      </c>
      <c r="N420" s="1" t="inlineStr">
        <is>
          <t>RTF</t>
        </is>
      </c>
      <c r="O420" s="80" t="inlineStr"/>
      <c r="P420" t="inlineStr">
        <is>
          <t>A101952</t>
        </is>
      </c>
      <c r="Q420" t="n">
        <v>0</v>
      </c>
      <c r="R420" s="6" t="inlineStr">
        <is>
          <t>LT040</t>
        </is>
      </c>
      <c r="S420" s="13" t="n">
        <v>14</v>
      </c>
      <c r="T420" t="inlineStr"/>
      <c r="U420" s="80" t="inlineStr"/>
      <c r="V420" t="inlineStr"/>
      <c r="W420" t="inlineStr"/>
      <c r="X420" t="inlineStr"/>
      <c r="Y420" t="inlineStr"/>
    </row>
    <row r="421">
      <c r="A421" t="inlineStr"/>
      <c r="B421" s="13" t="inlineStr">
        <is>
          <t>N</t>
        </is>
      </c>
      <c r="C421" t="inlineStr">
        <is>
          <t>Price_BOM_VL_VLS_Imp_712</t>
        </is>
      </c>
      <c r="D421" t="inlineStr"/>
      <c r="E421" s="123" t="inlineStr">
        <is>
          <t>:5015-7_VL:5015-7_VLS:</t>
        </is>
      </c>
      <c r="F421" s="123" t="inlineStr">
        <is>
          <t>:5015-7 VL:5015-7 VLS:</t>
        </is>
      </c>
      <c r="G421" s="123" t="inlineStr">
        <is>
          <t>XA</t>
        </is>
      </c>
      <c r="H421" s="123" t="inlineStr">
        <is>
          <t>ImpMatl_NiAl-Bronze_ASTM-B148_C95400</t>
        </is>
      </c>
      <c r="I421" s="6" t="inlineStr">
        <is>
          <t>Nickel Aluminum Bronze ASTM B148 UNS C95400</t>
        </is>
      </c>
      <c r="J421" s="6" t="inlineStr">
        <is>
          <t>B22</t>
        </is>
      </c>
      <c r="K421" s="6" t="inlineStr">
        <is>
          <t>Coating_Scotchkote134_interior</t>
        </is>
      </c>
      <c r="L421" s="6" t="inlineStr">
        <is>
          <t>Stainless Steel, AISI-303</t>
        </is>
      </c>
      <c r="M421" s="6" t="inlineStr">
        <is>
          <t>Steel, Cold Drawn C1018</t>
        </is>
      </c>
      <c r="N421" s="1" t="inlineStr">
        <is>
          <t>RTF</t>
        </is>
      </c>
      <c r="O421" s="6" t="inlineStr"/>
      <c r="P421" s="6" t="inlineStr">
        <is>
          <t>A101954</t>
        </is>
      </c>
      <c r="Q421" s="6" t="n">
        <v>1016</v>
      </c>
      <c r="R421" s="6" t="inlineStr">
        <is>
          <t>LT250</t>
        </is>
      </c>
      <c r="S421" s="13" t="n">
        <v>8</v>
      </c>
      <c r="T421" t="inlineStr"/>
      <c r="U421" s="80" t="inlineStr"/>
      <c r="V421" t="inlineStr"/>
      <c r="W421" t="inlineStr"/>
      <c r="X421" t="inlineStr"/>
      <c r="Y421" t="inlineStr"/>
    </row>
    <row r="422">
      <c r="A422" t="inlineStr"/>
      <c r="B422" s="13" t="inlineStr">
        <is>
          <t>N</t>
        </is>
      </c>
      <c r="C422" t="inlineStr">
        <is>
          <t>Price_BOM_VL_VLS_Imp_713</t>
        </is>
      </c>
      <c r="D422" t="inlineStr"/>
      <c r="E422" s="123" t="inlineStr">
        <is>
          <t>:5015-7_VL:5015-7_VLS:</t>
        </is>
      </c>
      <c r="F422" s="123" t="inlineStr">
        <is>
          <t>:5015-7 VL:5015-7 VLS:</t>
        </is>
      </c>
      <c r="G422" s="123" t="inlineStr">
        <is>
          <t>XA</t>
        </is>
      </c>
      <c r="H422" t="inlineStr">
        <is>
          <t>ImpMatl_Silicon_Bronze_ASTM-B584_C87600</t>
        </is>
      </c>
      <c r="I422" s="6" t="inlineStr">
        <is>
          <t>Silicon Bronze, ASTM-B584, C87600</t>
        </is>
      </c>
      <c r="J422" s="6" t="inlineStr">
        <is>
          <t>B21</t>
        </is>
      </c>
      <c r="K422" s="6" t="inlineStr">
        <is>
          <t>Coating_Scotchkote134_interior_exterior</t>
        </is>
      </c>
      <c r="L422" s="6" t="inlineStr">
        <is>
          <t>Stainless Steel, AISI-303</t>
        </is>
      </c>
      <c r="M422" s="6" t="inlineStr">
        <is>
          <t>Steel, Cold Drawn C1018</t>
        </is>
      </c>
      <c r="N422" s="1" t="inlineStr">
        <is>
          <t>RTF</t>
        </is>
      </c>
      <c r="O422" s="80" t="inlineStr"/>
      <c r="P422" t="inlineStr">
        <is>
          <t>A101952</t>
        </is>
      </c>
      <c r="Q422" t="n">
        <v>0</v>
      </c>
      <c r="R422" s="6" t="inlineStr">
        <is>
          <t>LT040</t>
        </is>
      </c>
      <c r="S422" s="13" t="n">
        <v>14</v>
      </c>
      <c r="T422" t="inlineStr"/>
      <c r="U422" s="80" t="inlineStr"/>
      <c r="V422" t="inlineStr"/>
      <c r="W422" t="inlineStr"/>
      <c r="X422" t="inlineStr"/>
      <c r="Y422" t="inlineStr"/>
    </row>
    <row r="423">
      <c r="A423" t="inlineStr"/>
      <c r="B423" s="13" t="inlineStr">
        <is>
          <t>N</t>
        </is>
      </c>
      <c r="C423" t="inlineStr">
        <is>
          <t>Price_BOM_VL_VLS_Imp_714</t>
        </is>
      </c>
      <c r="D423" t="inlineStr"/>
      <c r="E423" s="123" t="inlineStr">
        <is>
          <t>:5015-7_VL:5015-7_VLS:</t>
        </is>
      </c>
      <c r="F423" s="123" t="inlineStr">
        <is>
          <t>:5015-7 VL:5015-7 VLS:</t>
        </is>
      </c>
      <c r="G423" s="123" t="inlineStr">
        <is>
          <t>XA</t>
        </is>
      </c>
      <c r="H423" s="123" t="inlineStr">
        <is>
          <t>ImpMatl_NiAl-Bronze_ASTM-B148_C95400</t>
        </is>
      </c>
      <c r="I423" s="6" t="inlineStr">
        <is>
          <t>Nickel Aluminum Bronze ASTM B148 UNS C95400</t>
        </is>
      </c>
      <c r="J423" s="6" t="inlineStr">
        <is>
          <t>B22</t>
        </is>
      </c>
      <c r="K423" s="6" t="inlineStr">
        <is>
          <t>Coating_Scotchkote134_interior_exterior</t>
        </is>
      </c>
      <c r="L423" s="6" t="inlineStr">
        <is>
          <t>Stainless Steel, AISI-303</t>
        </is>
      </c>
      <c r="M423" s="6" t="inlineStr">
        <is>
          <t>Steel, Cold Drawn C1018</t>
        </is>
      </c>
      <c r="N423" s="1" t="inlineStr">
        <is>
          <t>RTF</t>
        </is>
      </c>
      <c r="O423" t="inlineStr"/>
      <c r="P423" t="inlineStr">
        <is>
          <t>A101954</t>
        </is>
      </c>
      <c r="Q423" t="n">
        <v>1016</v>
      </c>
      <c r="R423" s="6" t="inlineStr">
        <is>
          <t>LT250</t>
        </is>
      </c>
      <c r="S423" s="13" t="n">
        <v>8</v>
      </c>
      <c r="T423" t="inlineStr"/>
      <c r="U423" s="80" t="inlineStr"/>
      <c r="V423" t="inlineStr"/>
      <c r="W423" t="inlineStr"/>
      <c r="X423" t="inlineStr"/>
      <c r="Y423" t="inlineStr"/>
    </row>
    <row r="424">
      <c r="A424" t="inlineStr"/>
      <c r="B424" s="13" t="inlineStr">
        <is>
          <t>N</t>
        </is>
      </c>
      <c r="C424" t="inlineStr">
        <is>
          <t>Price_BOM_VL_VLS_Imp_715</t>
        </is>
      </c>
      <c r="D424" t="inlineStr"/>
      <c r="E424" s="123" t="inlineStr">
        <is>
          <t>:5015-7_VL:5015-7_VLS:</t>
        </is>
      </c>
      <c r="F424" s="123" t="inlineStr">
        <is>
          <t>:5015-7 VL:5015-7 VLS:</t>
        </is>
      </c>
      <c r="G424" s="123" t="inlineStr">
        <is>
          <t>XA</t>
        </is>
      </c>
      <c r="H424" s="123" t="inlineStr">
        <is>
          <t>ImpMatl_Silicon_Bronze_ASTM-B584_C87600</t>
        </is>
      </c>
      <c r="I424" s="6" t="inlineStr">
        <is>
          <t>Silicon Bronze, ASTM-B584, C87600</t>
        </is>
      </c>
      <c r="J424" s="6" t="inlineStr">
        <is>
          <t>B21</t>
        </is>
      </c>
      <c r="K424" s="6" t="inlineStr">
        <is>
          <t>Coating_Scotchkote134_interior_exterior_IncludeImpeller</t>
        </is>
      </c>
      <c r="L424" s="6" t="inlineStr">
        <is>
          <t>Stainless Steel, AISI-303</t>
        </is>
      </c>
      <c r="M424" s="6" t="inlineStr">
        <is>
          <t>Steel, Cold Drawn C1018</t>
        </is>
      </c>
      <c r="N424" s="6" t="inlineStr">
        <is>
          <t>RTF</t>
        </is>
      </c>
      <c r="O424" s="6" t="inlineStr"/>
      <c r="P424" s="6" t="inlineStr">
        <is>
          <t>A101952</t>
        </is>
      </c>
      <c r="Q424" s="6" t="n">
        <v>0</v>
      </c>
      <c r="R424" s="6" t="inlineStr">
        <is>
          <t>LT040</t>
        </is>
      </c>
      <c r="S424" s="13" t="n">
        <v>14</v>
      </c>
      <c r="T424" t="inlineStr"/>
      <c r="U424" s="80" t="inlineStr"/>
      <c r="V424" t="inlineStr"/>
      <c r="W424" t="inlineStr"/>
      <c r="X424" t="inlineStr"/>
      <c r="Y424" t="inlineStr"/>
    </row>
    <row r="425">
      <c r="A425" t="inlineStr"/>
      <c r="B425" s="13" t="inlineStr">
        <is>
          <t>N</t>
        </is>
      </c>
      <c r="C425" t="inlineStr">
        <is>
          <t>Price_BOM_VL_VLS_Imp_716</t>
        </is>
      </c>
      <c r="D425" t="inlineStr"/>
      <c r="E425" s="123" t="inlineStr">
        <is>
          <t>:5015-7_VL:5015-7_VLS:</t>
        </is>
      </c>
      <c r="F425" s="123" t="inlineStr">
        <is>
          <t>:5015-7 VL:5015-7 VLS:</t>
        </is>
      </c>
      <c r="G425" s="123" t="inlineStr">
        <is>
          <t>XA</t>
        </is>
      </c>
      <c r="H425" s="123" t="inlineStr">
        <is>
          <t>ImpMatl_NiAl-Bronze_ASTM-B148_C95400</t>
        </is>
      </c>
      <c r="I425" s="6" t="inlineStr">
        <is>
          <t>Nickel Aluminum Bronze ASTM B148 UNS C95400</t>
        </is>
      </c>
      <c r="J425" s="6" t="inlineStr">
        <is>
          <t>B22</t>
        </is>
      </c>
      <c r="K425" s="6" t="inlineStr">
        <is>
          <t>Coating_Scotchkote134_interior_exterior_IncludeImpeller</t>
        </is>
      </c>
      <c r="L425" s="6" t="inlineStr">
        <is>
          <t>Stainless Steel, AISI-303</t>
        </is>
      </c>
      <c r="M425" s="6" t="inlineStr">
        <is>
          <t>Steel, Cold Drawn C1018</t>
        </is>
      </c>
      <c r="N425" s="96" t="inlineStr">
        <is>
          <t>RTF</t>
        </is>
      </c>
      <c r="O425" s="94" t="inlineStr"/>
      <c r="P425" t="inlineStr">
        <is>
          <t>A101954</t>
        </is>
      </c>
      <c r="Q425" t="n">
        <v>1016</v>
      </c>
      <c r="R425" s="6" t="inlineStr">
        <is>
          <t>LT250</t>
        </is>
      </c>
      <c r="S425" s="13" t="n">
        <v>8</v>
      </c>
      <c r="T425" t="inlineStr"/>
      <c r="U425" s="80" t="inlineStr"/>
      <c r="V425" t="inlineStr"/>
      <c r="W425" t="inlineStr"/>
      <c r="X425" t="inlineStr"/>
      <c r="Y425" t="inlineStr"/>
    </row>
    <row r="426">
      <c r="A426" t="inlineStr"/>
      <c r="B426" s="13" t="inlineStr">
        <is>
          <t>N</t>
        </is>
      </c>
      <c r="C426" t="inlineStr">
        <is>
          <t>Price_BOM_VL_VLS_Imp_717</t>
        </is>
      </c>
      <c r="D426" t="inlineStr"/>
      <c r="E426" s="123" t="inlineStr">
        <is>
          <t>:5015-7_VL:5015-7_VLS:</t>
        </is>
      </c>
      <c r="F426" s="123" t="inlineStr">
        <is>
          <t>:5015-7 VL:5015-7 VLS:</t>
        </is>
      </c>
      <c r="G426" s="123" t="inlineStr">
        <is>
          <t>XA</t>
        </is>
      </c>
      <c r="H426" t="inlineStr">
        <is>
          <t>ImpMatl_Silicon_Bronze_ASTM-B584_C87600</t>
        </is>
      </c>
      <c r="I426" s="6" t="inlineStr">
        <is>
          <t>Silicon Bronze, ASTM-B584, C87600</t>
        </is>
      </c>
      <c r="J426" s="6" t="inlineStr">
        <is>
          <t>B21</t>
        </is>
      </c>
      <c r="K426" s="6" t="inlineStr">
        <is>
          <t>Coating_Scotchkote134_interior_IncludeImpeller</t>
        </is>
      </c>
      <c r="L426" s="6" t="inlineStr">
        <is>
          <t>Stainless Steel, AISI-303</t>
        </is>
      </c>
      <c r="M426" s="6" t="inlineStr">
        <is>
          <t>Steel, Cold Drawn C1018</t>
        </is>
      </c>
      <c r="N426" t="inlineStr">
        <is>
          <t>RTF</t>
        </is>
      </c>
      <c r="O426" s="80" t="inlineStr"/>
      <c r="P426" t="inlineStr">
        <is>
          <t>A101952</t>
        </is>
      </c>
      <c r="Q426" t="n">
        <v>0</v>
      </c>
      <c r="R426" s="6" t="inlineStr">
        <is>
          <t>LT040</t>
        </is>
      </c>
      <c r="S426" s="13" t="n">
        <v>14</v>
      </c>
      <c r="T426" t="inlineStr"/>
      <c r="U426" s="80" t="inlineStr"/>
      <c r="V426" t="inlineStr"/>
      <c r="W426" t="inlineStr"/>
      <c r="X426" t="inlineStr"/>
      <c r="Y426" t="inlineStr"/>
    </row>
    <row r="427">
      <c r="A427" t="inlineStr"/>
      <c r="B427" s="13" t="inlineStr">
        <is>
          <t>N</t>
        </is>
      </c>
      <c r="C427" t="inlineStr">
        <is>
          <t>Price_BOM_VL_VLS_Imp_718</t>
        </is>
      </c>
      <c r="D427" t="inlineStr"/>
      <c r="E427" s="123" t="inlineStr">
        <is>
          <t>:5015-7_VL:5015-7_VLS:</t>
        </is>
      </c>
      <c r="F427" s="123" t="inlineStr">
        <is>
          <t>:5015-7 VL:5015-7 VLS:</t>
        </is>
      </c>
      <c r="G427" s="123" t="inlineStr">
        <is>
          <t>XA</t>
        </is>
      </c>
      <c r="H427" s="123" t="inlineStr">
        <is>
          <t>ImpMatl_NiAl-Bronze_ASTM-B148_C95400</t>
        </is>
      </c>
      <c r="I427" s="6" t="inlineStr">
        <is>
          <t>Nickel Aluminum Bronze ASTM B148 UNS C95400</t>
        </is>
      </c>
      <c r="J427" s="6" t="inlineStr">
        <is>
          <t>B22</t>
        </is>
      </c>
      <c r="K427" s="6" t="inlineStr">
        <is>
          <t>Coating_Scotchkote134_interior_IncludeImpeller</t>
        </is>
      </c>
      <c r="L427" s="6" t="inlineStr">
        <is>
          <t>Stainless Steel, AISI-303</t>
        </is>
      </c>
      <c r="M427" s="6" t="inlineStr">
        <is>
          <t>Steel, Cold Drawn C1018</t>
        </is>
      </c>
      <c r="N427" s="1" t="inlineStr">
        <is>
          <t>RTF</t>
        </is>
      </c>
      <c r="O427" s="6" t="inlineStr"/>
      <c r="P427" s="6" t="inlineStr">
        <is>
          <t>A101954</t>
        </is>
      </c>
      <c r="Q427" s="6" t="n">
        <v>1016</v>
      </c>
      <c r="R427" s="6" t="inlineStr">
        <is>
          <t>LT250</t>
        </is>
      </c>
      <c r="S427" s="13" t="n">
        <v>8</v>
      </c>
      <c r="T427" t="inlineStr"/>
      <c r="U427" s="80" t="inlineStr"/>
      <c r="V427" t="inlineStr"/>
      <c r="W427" t="inlineStr"/>
      <c r="X427" t="inlineStr"/>
      <c r="Y427" t="inlineStr"/>
    </row>
    <row r="428">
      <c r="A428" t="inlineStr"/>
      <c r="B428" s="13" t="inlineStr">
        <is>
          <t>N</t>
        </is>
      </c>
      <c r="C428" t="inlineStr">
        <is>
          <t>Price_BOM_VL_VLS_Imp_719</t>
        </is>
      </c>
      <c r="D428" t="inlineStr"/>
      <c r="E428" s="123" t="inlineStr">
        <is>
          <t>:5015-7_VL:5015-7_VLS:</t>
        </is>
      </c>
      <c r="F428" s="123" t="inlineStr">
        <is>
          <t>:5015-7 VL:5015-7 VLS:</t>
        </is>
      </c>
      <c r="G428" s="123" t="inlineStr">
        <is>
          <t>XA</t>
        </is>
      </c>
      <c r="H428" t="inlineStr">
        <is>
          <t>ImpMatl_Silicon_Bronze_ASTM-B584_C87600</t>
        </is>
      </c>
      <c r="I428" s="6" t="inlineStr">
        <is>
          <t>Silicon Bronze, ASTM-B584, C87600</t>
        </is>
      </c>
      <c r="J428" s="6" t="inlineStr">
        <is>
          <t>B21</t>
        </is>
      </c>
      <c r="K428" s="6" t="inlineStr">
        <is>
          <t>Coating_Special</t>
        </is>
      </c>
      <c r="L428" s="6" t="inlineStr">
        <is>
          <t>Stainless Steel, AISI-303</t>
        </is>
      </c>
      <c r="M428" s="6" t="inlineStr">
        <is>
          <t>Steel, Cold Drawn C1018</t>
        </is>
      </c>
      <c r="N428" s="1" t="inlineStr">
        <is>
          <t>RTF</t>
        </is>
      </c>
      <c r="O428" s="80" t="inlineStr"/>
      <c r="P428" t="inlineStr">
        <is>
          <t>A101952</t>
        </is>
      </c>
      <c r="Q428" t="n">
        <v>0</v>
      </c>
      <c r="R428" s="6" t="inlineStr">
        <is>
          <t>LT040</t>
        </is>
      </c>
      <c r="S428" s="13" t="n">
        <v>14</v>
      </c>
      <c r="T428" t="inlineStr"/>
      <c r="U428" s="80" t="inlineStr"/>
      <c r="V428" t="inlineStr"/>
      <c r="W428" t="inlineStr"/>
      <c r="X428" t="inlineStr"/>
      <c r="Y428" t="inlineStr"/>
    </row>
    <row r="429">
      <c r="A429" t="inlineStr"/>
      <c r="B429" s="13" t="inlineStr">
        <is>
          <t>N</t>
        </is>
      </c>
      <c r="C429" t="inlineStr">
        <is>
          <t>Price_BOM_VL_VLS_Imp_720</t>
        </is>
      </c>
      <c r="D429" t="inlineStr"/>
      <c r="E429" s="123" t="inlineStr">
        <is>
          <t>:5015-7_VL:5015-7_VLS:</t>
        </is>
      </c>
      <c r="F429" s="123" t="inlineStr">
        <is>
          <t>:5015-7 VL:5015-7 VLS:</t>
        </is>
      </c>
      <c r="G429" s="123" t="inlineStr">
        <is>
          <t>XA</t>
        </is>
      </c>
      <c r="H429" s="123" t="inlineStr">
        <is>
          <t>ImpMatl_NiAl-Bronze_ASTM-B148_C95400</t>
        </is>
      </c>
      <c r="I429" s="6" t="inlineStr">
        <is>
          <t>Nickel Aluminum Bronze ASTM B148 UNS C95400</t>
        </is>
      </c>
      <c r="J429" s="6" t="inlineStr">
        <is>
          <t>B22</t>
        </is>
      </c>
      <c r="K429" s="6" t="inlineStr">
        <is>
          <t>Coating_Special</t>
        </is>
      </c>
      <c r="L429" s="6" t="inlineStr">
        <is>
          <t>Stainless Steel, AISI-303</t>
        </is>
      </c>
      <c r="M429" s="6" t="inlineStr">
        <is>
          <t>Steel, Cold Drawn C1018</t>
        </is>
      </c>
      <c r="N429" s="1" t="inlineStr">
        <is>
          <t>RTF</t>
        </is>
      </c>
      <c r="O429" s="6" t="inlineStr"/>
      <c r="P429" s="6" t="inlineStr">
        <is>
          <t>A101954</t>
        </is>
      </c>
      <c r="Q429" s="6" t="n">
        <v>1016</v>
      </c>
      <c r="R429" s="6" t="inlineStr">
        <is>
          <t>LT250</t>
        </is>
      </c>
      <c r="S429" s="13" t="n">
        <v>8</v>
      </c>
      <c r="T429" t="inlineStr"/>
      <c r="U429" s="80" t="inlineStr"/>
      <c r="V429" t="inlineStr"/>
      <c r="W429" t="inlineStr"/>
      <c r="X429" t="inlineStr"/>
      <c r="Y429" t="inlineStr"/>
    </row>
    <row r="430">
      <c r="A430" t="inlineStr"/>
      <c r="B430" s="13" t="inlineStr">
        <is>
          <t>N</t>
        </is>
      </c>
      <c r="C430" t="inlineStr">
        <is>
          <t>Price_BOM_VL_VLS_Imp_721</t>
        </is>
      </c>
      <c r="D430" t="inlineStr"/>
      <c r="E430" s="123" t="inlineStr">
        <is>
          <t>:5015-7_VL:5015-7_VLS:</t>
        </is>
      </c>
      <c r="F430" s="123" t="inlineStr">
        <is>
          <t>:5015-7 VL:5015-7 VLS:</t>
        </is>
      </c>
      <c r="G430" s="123" t="inlineStr">
        <is>
          <t>XA</t>
        </is>
      </c>
      <c r="H430" t="inlineStr">
        <is>
          <t>ImpMatl_Silicon_Bronze_ASTM-B584_C87600</t>
        </is>
      </c>
      <c r="I430" s="6" t="inlineStr">
        <is>
          <t>Silicon Bronze, ASTM-B584, C87600</t>
        </is>
      </c>
      <c r="J430" s="6" t="inlineStr">
        <is>
          <t>B21</t>
        </is>
      </c>
      <c r="K430" s="6" t="inlineStr">
        <is>
          <t>Coating_Epoxy</t>
        </is>
      </c>
      <c r="L430" s="6" t="inlineStr">
        <is>
          <t>Stainless Steel, AISI-303</t>
        </is>
      </c>
      <c r="M430" s="6" t="inlineStr">
        <is>
          <t>Steel, Cold Drawn C1018</t>
        </is>
      </c>
      <c r="N430" s="1" t="inlineStr">
        <is>
          <t>RTF</t>
        </is>
      </c>
      <c r="O430" s="80" t="inlineStr"/>
      <c r="P430" t="inlineStr">
        <is>
          <t>A101952</t>
        </is>
      </c>
      <c r="Q430" t="n">
        <v>0</v>
      </c>
      <c r="R430" s="6" t="inlineStr">
        <is>
          <t>LT040</t>
        </is>
      </c>
      <c r="S430" s="13" t="n">
        <v>14</v>
      </c>
      <c r="T430" t="inlineStr"/>
      <c r="U430" s="80" t="inlineStr"/>
      <c r="V430" t="inlineStr"/>
      <c r="W430" t="inlineStr"/>
      <c r="X430" t="inlineStr"/>
      <c r="Y430" t="inlineStr"/>
    </row>
    <row r="431">
      <c r="A431" t="inlineStr"/>
      <c r="B431" s="13" t="inlineStr">
        <is>
          <t>N</t>
        </is>
      </c>
      <c r="C431" t="inlineStr">
        <is>
          <t>Price_BOM_VL_VLS_Imp_722</t>
        </is>
      </c>
      <c r="D431" t="inlineStr"/>
      <c r="E431" s="123" t="inlineStr">
        <is>
          <t>:5015-7_VL:5015-7_VLS:</t>
        </is>
      </c>
      <c r="F431" s="123" t="inlineStr">
        <is>
          <t>:5015-7 VL:5015-7 VLS:</t>
        </is>
      </c>
      <c r="G431" s="123" t="inlineStr">
        <is>
          <t>XA</t>
        </is>
      </c>
      <c r="H431" s="123" t="inlineStr">
        <is>
          <t>ImpMatl_NiAl-Bronze_ASTM-B148_C95400</t>
        </is>
      </c>
      <c r="I431" s="6" t="inlineStr">
        <is>
          <t>Nickel Aluminum Bronze ASTM B148 UNS C95400</t>
        </is>
      </c>
      <c r="J431" s="6" t="inlineStr">
        <is>
          <t>B22</t>
        </is>
      </c>
      <c r="K431" s="6" t="inlineStr">
        <is>
          <t>Coating_Epoxy</t>
        </is>
      </c>
      <c r="L431" s="6" t="inlineStr">
        <is>
          <t>Stainless Steel, AISI-303</t>
        </is>
      </c>
      <c r="M431" s="6" t="inlineStr">
        <is>
          <t>Steel, Cold Drawn C1018</t>
        </is>
      </c>
      <c r="N431" s="1" t="inlineStr">
        <is>
          <t>RTF</t>
        </is>
      </c>
      <c r="O431" s="6" t="inlineStr"/>
      <c r="P431" s="6" t="inlineStr">
        <is>
          <t>A101954</t>
        </is>
      </c>
      <c r="Q431" s="6" t="n">
        <v>1016</v>
      </c>
      <c r="R431" s="6" t="inlineStr">
        <is>
          <t>LT250</t>
        </is>
      </c>
      <c r="S431" s="13" t="n">
        <v>8</v>
      </c>
      <c r="T431" t="inlineStr"/>
      <c r="U431" s="80" t="inlineStr"/>
      <c r="V431" t="inlineStr"/>
      <c r="W431" t="inlineStr"/>
      <c r="X431" t="inlineStr"/>
      <c r="Y431" t="inlineStr"/>
    </row>
    <row r="432">
      <c r="A432" t="inlineStr"/>
      <c r="B432" s="13" t="inlineStr">
        <is>
          <t>N</t>
        </is>
      </c>
      <c r="C432" t="inlineStr">
        <is>
          <t>Price_BOM_VL_VLS_Imp_723</t>
        </is>
      </c>
      <c r="D432" t="inlineStr"/>
      <c r="E432" s="123" t="inlineStr">
        <is>
          <t>:5070-7_VL:</t>
        </is>
      </c>
      <c r="F432" s="123" t="inlineStr">
        <is>
          <t>:5070-7 VL:</t>
        </is>
      </c>
      <c r="G432" s="123" t="inlineStr">
        <is>
          <t>X3</t>
        </is>
      </c>
      <c r="H432" t="inlineStr">
        <is>
          <t>ImpMatl_SS_AISI-304</t>
        </is>
      </c>
      <c r="I432" s="6" t="inlineStr">
        <is>
          <t>Stainless Steel, AISI-304</t>
        </is>
      </c>
      <c r="J432" s="6" t="inlineStr">
        <is>
          <t>H304</t>
        </is>
      </c>
      <c r="K432" s="6" t="inlineStr">
        <is>
          <t>Coating_Standard</t>
        </is>
      </c>
      <c r="L432" s="6" t="inlineStr">
        <is>
          <t>Stainless Steel, AISI-303</t>
        </is>
      </c>
      <c r="M432" s="6" t="inlineStr">
        <is>
          <t>Stainless Steel, AISI 316</t>
        </is>
      </c>
      <c r="N432" s="1" t="inlineStr">
        <is>
          <t>98876161</t>
        </is>
      </c>
      <c r="O432" s="80" t="inlineStr">
        <is>
          <t>IMP,L,40707,X3,H304</t>
        </is>
      </c>
      <c r="P432" t="inlineStr">
        <is>
          <t>A101908</t>
        </is>
      </c>
      <c r="Q432" t="n">
        <v>0</v>
      </c>
      <c r="R432" s="6" t="inlineStr">
        <is>
          <t>LT027</t>
        </is>
      </c>
      <c r="S432" s="13" t="n">
        <v>0</v>
      </c>
      <c r="T432" t="inlineStr"/>
      <c r="U432" s="80" t="inlineStr"/>
      <c r="V432" t="inlineStr"/>
      <c r="W432" t="inlineStr"/>
      <c r="X432" t="inlineStr"/>
      <c r="Y432" t="inlineStr"/>
    </row>
    <row r="433">
      <c r="A433" t="inlineStr"/>
      <c r="B433" s="13" t="inlineStr">
        <is>
          <t>Y</t>
        </is>
      </c>
      <c r="C433" t="inlineStr">
        <is>
          <t>Price_BOM_VL_VLS_Imp_725</t>
        </is>
      </c>
      <c r="D433" t="inlineStr">
        <is>
          <t>Price_BOM_VL_VLS_Imp_725</t>
        </is>
      </c>
      <c r="E433" s="123" t="inlineStr">
        <is>
          <t>:5070-7_VL:</t>
        </is>
      </c>
      <c r="F433" s="123" t="inlineStr">
        <is>
          <t>:5070-7 VL:</t>
        </is>
      </c>
      <c r="G433" s="123" t="inlineStr">
        <is>
          <t>X4</t>
        </is>
      </c>
      <c r="H433" s="123" t="inlineStr">
        <is>
          <t>ImpMatl_Silicon_Bronze_ASTM-B584_C87600</t>
        </is>
      </c>
      <c r="I433" s="6" t="inlineStr">
        <is>
          <t>Silicon Bronze, ASTM-B584, C87600</t>
        </is>
      </c>
      <c r="J433" s="6" t="inlineStr">
        <is>
          <t>B21</t>
        </is>
      </c>
      <c r="K433" s="6" t="inlineStr">
        <is>
          <t>Coating_Standard</t>
        </is>
      </c>
      <c r="L433" s="6" t="inlineStr">
        <is>
          <t>Stainless Steel, AISI-303</t>
        </is>
      </c>
      <c r="M433" s="6" t="inlineStr">
        <is>
          <t>Steel, Cold Drawn C1018</t>
        </is>
      </c>
      <c r="N433" s="1" t="inlineStr">
        <is>
          <t>96769229</t>
        </is>
      </c>
      <c r="O433" s="6" t="inlineStr">
        <is>
          <t>IMP,L,40707,X4,B21</t>
        </is>
      </c>
      <c r="P433" s="6" t="inlineStr">
        <is>
          <t>A101910</t>
        </is>
      </c>
      <c r="Q433" s="6" t="n">
        <v>0</v>
      </c>
      <c r="R433" s="6" t="inlineStr">
        <is>
          <t>LT027</t>
        </is>
      </c>
      <c r="S433" s="13" t="n">
        <v>0</v>
      </c>
      <c r="T433" t="inlineStr"/>
      <c r="U433" s="80" t="inlineStr"/>
      <c r="V433" t="inlineStr"/>
      <c r="W433" t="inlineStr"/>
      <c r="X433" t="inlineStr"/>
      <c r="Y433" t="inlineStr"/>
    </row>
    <row r="434">
      <c r="A434" t="inlineStr"/>
      <c r="B434" s="13" t="inlineStr">
        <is>
          <t>N</t>
        </is>
      </c>
      <c r="C434" t="inlineStr">
        <is>
          <t>Price_BOM_VL_VLS_Imp_727</t>
        </is>
      </c>
      <c r="D434" t="inlineStr"/>
      <c r="E434" s="123" t="inlineStr">
        <is>
          <t>:5070-7_VL:</t>
        </is>
      </c>
      <c r="F434" s="123" t="inlineStr">
        <is>
          <t>:5070-7 VL:</t>
        </is>
      </c>
      <c r="G434" s="123" t="inlineStr">
        <is>
          <t>X4</t>
        </is>
      </c>
      <c r="H434" t="inlineStr">
        <is>
          <t>ImpMatl_SS_AISI-304</t>
        </is>
      </c>
      <c r="I434" s="6" t="inlineStr">
        <is>
          <t>Stainless Steel, AISI-304</t>
        </is>
      </c>
      <c r="J434" s="6" t="inlineStr">
        <is>
          <t>H304</t>
        </is>
      </c>
      <c r="K434" s="6" t="inlineStr">
        <is>
          <t>Coating_Standard</t>
        </is>
      </c>
      <c r="L434" s="6" t="inlineStr">
        <is>
          <t>Stainless Steel, AISI-303</t>
        </is>
      </c>
      <c r="M434" s="6" t="inlineStr">
        <is>
          <t>Stainless Steel, AISI 316</t>
        </is>
      </c>
      <c r="N434" s="1" t="inlineStr">
        <is>
          <t>98876162</t>
        </is>
      </c>
      <c r="O434" s="80" t="inlineStr">
        <is>
          <t>IMP,L,40707,X4,H304</t>
        </is>
      </c>
      <c r="P434" t="inlineStr">
        <is>
          <t>A101915</t>
        </is>
      </c>
      <c r="Q434" t="n">
        <v>0</v>
      </c>
      <c r="R434" s="6" t="inlineStr">
        <is>
          <t>LT027</t>
        </is>
      </c>
      <c r="S434" s="13" t="n">
        <v>0</v>
      </c>
      <c r="T434" t="inlineStr"/>
      <c r="U434" s="80" t="inlineStr"/>
      <c r="V434" t="inlineStr"/>
      <c r="W434" t="inlineStr"/>
      <c r="X434" t="inlineStr"/>
      <c r="Y434" t="inlineStr"/>
    </row>
    <row r="435">
      <c r="A435" t="inlineStr"/>
      <c r="B435" s="13" t="inlineStr">
        <is>
          <t>N</t>
        </is>
      </c>
      <c r="C435" t="inlineStr">
        <is>
          <t>Price_BOM_VL_VLS_Imp_729</t>
        </is>
      </c>
      <c r="D435" t="inlineStr"/>
      <c r="E435" s="123" t="inlineStr">
        <is>
          <t>:5070-7_VL:</t>
        </is>
      </c>
      <c r="F435" s="123" t="inlineStr">
        <is>
          <t>:5070-7 VL:</t>
        </is>
      </c>
      <c r="G435" s="123" t="inlineStr">
        <is>
          <t>X4</t>
        </is>
      </c>
      <c r="H435" s="123" t="inlineStr">
        <is>
          <t>ImpMatl_NiAl-Bronze_ASTM-B148_C95400</t>
        </is>
      </c>
      <c r="I435" s="6" t="inlineStr">
        <is>
          <t>Nickel Aluminum Bronze ASTM B148 UNS C95400</t>
        </is>
      </c>
      <c r="J435" s="6" t="inlineStr">
        <is>
          <t>B22</t>
        </is>
      </c>
      <c r="K435" s="6" t="inlineStr">
        <is>
          <t>Coating_Standard</t>
        </is>
      </c>
      <c r="L435" s="6" t="inlineStr">
        <is>
          <t>Stainless Steel, AISI-303</t>
        </is>
      </c>
      <c r="M435" s="6" t="inlineStr">
        <is>
          <t>Steel, Cold Drawn C1018</t>
        </is>
      </c>
      <c r="N435" s="1" t="inlineStr">
        <is>
          <t>97780146</t>
        </is>
      </c>
      <c r="O435" s="6" t="inlineStr"/>
      <c r="P435" s="6" t="inlineStr">
        <is>
          <t>A102245</t>
        </is>
      </c>
      <c r="Q435" s="6" t="n">
        <v>148</v>
      </c>
      <c r="R435" s="6" t="inlineStr">
        <is>
          <t>LT027</t>
        </is>
      </c>
      <c r="S435" s="13" t="n">
        <v>0</v>
      </c>
      <c r="T435" t="inlineStr"/>
      <c r="U435" s="80" t="inlineStr"/>
      <c r="V435" t="inlineStr"/>
      <c r="W435" t="inlineStr"/>
      <c r="X435" t="inlineStr"/>
      <c r="Y435" t="inlineStr"/>
    </row>
    <row r="436">
      <c r="A436" t="inlineStr"/>
      <c r="B436" s="13" t="inlineStr">
        <is>
          <t>N</t>
        </is>
      </c>
      <c r="C436" t="inlineStr">
        <is>
          <t>Price_BOM_VL_VLS_Imp_730</t>
        </is>
      </c>
      <c r="D436" t="inlineStr"/>
      <c r="E436" s="123" t="inlineStr">
        <is>
          <t>:5070-7_VL:</t>
        </is>
      </c>
      <c r="F436" s="123" t="inlineStr">
        <is>
          <t>:5070-7 VL:</t>
        </is>
      </c>
      <c r="G436" s="123" t="inlineStr">
        <is>
          <t>X4</t>
        </is>
      </c>
      <c r="H436" t="inlineStr">
        <is>
          <t>ImpMatl_Silicon_Bronze_ASTM-B584_C87600</t>
        </is>
      </c>
      <c r="I436" s="6" t="inlineStr">
        <is>
          <t>Silicon Bronze, ASTM-B584, C87600</t>
        </is>
      </c>
      <c r="J436" s="6" t="inlineStr">
        <is>
          <t>B21</t>
        </is>
      </c>
      <c r="K436" s="6" t="inlineStr">
        <is>
          <t>Coating_Scotchkote134_interior</t>
        </is>
      </c>
      <c r="L436" s="6" t="inlineStr">
        <is>
          <t>Stainless Steel, AISI-303</t>
        </is>
      </c>
      <c r="M436" s="6" t="inlineStr">
        <is>
          <t>Steel, Cold Drawn C1018</t>
        </is>
      </c>
      <c r="N436" s="1" t="inlineStr">
        <is>
          <t>RTF</t>
        </is>
      </c>
      <c r="O436" s="80" t="inlineStr"/>
      <c r="P436" t="inlineStr">
        <is>
          <t>A101910</t>
        </is>
      </c>
      <c r="Q436" t="n">
        <v>0</v>
      </c>
      <c r="R436" s="6" t="inlineStr">
        <is>
          <t>LT040</t>
        </is>
      </c>
      <c r="S436" s="13" t="n">
        <v>14</v>
      </c>
      <c r="T436" t="inlineStr"/>
      <c r="U436" s="80" t="inlineStr"/>
      <c r="V436" t="inlineStr"/>
      <c r="W436" t="inlineStr"/>
      <c r="X436" t="inlineStr"/>
      <c r="Y436" t="inlineStr"/>
    </row>
    <row r="437">
      <c r="A437" t="inlineStr"/>
      <c r="B437" s="13" t="inlineStr">
        <is>
          <t>N</t>
        </is>
      </c>
      <c r="C437" t="inlineStr">
        <is>
          <t>Price_BOM_VL_VLS_Imp_731</t>
        </is>
      </c>
      <c r="D437" t="inlineStr"/>
      <c r="E437" s="123" t="inlineStr">
        <is>
          <t>:5070-7_VL:</t>
        </is>
      </c>
      <c r="F437" s="123" t="inlineStr">
        <is>
          <t>:5070-7 VL:</t>
        </is>
      </c>
      <c r="G437" s="123" t="inlineStr">
        <is>
          <t>X4</t>
        </is>
      </c>
      <c r="H437" s="123" t="inlineStr">
        <is>
          <t>ImpMatl_NiAl-Bronze_ASTM-B148_C95400</t>
        </is>
      </c>
      <c r="I437" s="6" t="inlineStr">
        <is>
          <t>Nickel Aluminum Bronze ASTM B148 UNS C95400</t>
        </is>
      </c>
      <c r="J437" s="6" t="inlineStr">
        <is>
          <t>B22</t>
        </is>
      </c>
      <c r="K437" s="6" t="inlineStr">
        <is>
          <t>Coating_Scotchkote134_interior</t>
        </is>
      </c>
      <c r="L437" s="6" t="inlineStr">
        <is>
          <t>Stainless Steel, AISI-303</t>
        </is>
      </c>
      <c r="M437" s="6" t="inlineStr">
        <is>
          <t>Steel, Cold Drawn C1018</t>
        </is>
      </c>
      <c r="N437" s="1" t="inlineStr">
        <is>
          <t>RTF</t>
        </is>
      </c>
      <c r="O437" s="6" t="inlineStr"/>
      <c r="P437" s="6" t="inlineStr">
        <is>
          <t>A102245</t>
        </is>
      </c>
      <c r="Q437" s="6" t="n">
        <v>148</v>
      </c>
      <c r="R437" s="6" t="inlineStr">
        <is>
          <t>LT250</t>
        </is>
      </c>
      <c r="S437" s="13" t="n">
        <v>8</v>
      </c>
      <c r="T437" t="inlineStr"/>
      <c r="U437" s="80" t="inlineStr"/>
      <c r="V437" t="inlineStr"/>
      <c r="W437" t="inlineStr"/>
      <c r="X437" t="inlineStr"/>
      <c r="Y437" t="inlineStr"/>
    </row>
    <row r="438">
      <c r="A438" t="inlineStr"/>
      <c r="B438" s="13" t="inlineStr">
        <is>
          <t>N</t>
        </is>
      </c>
      <c r="C438" t="inlineStr">
        <is>
          <t>Price_BOM_VL_VLS_Imp_732</t>
        </is>
      </c>
      <c r="D438" t="inlineStr"/>
      <c r="E438" s="123" t="inlineStr">
        <is>
          <t>:5070-7_VL:</t>
        </is>
      </c>
      <c r="F438" s="123" t="inlineStr">
        <is>
          <t>:5070-7 VL:</t>
        </is>
      </c>
      <c r="G438" s="123" t="inlineStr">
        <is>
          <t>X4</t>
        </is>
      </c>
      <c r="H438" t="inlineStr">
        <is>
          <t>ImpMatl_Silicon_Bronze_ASTM-B584_C87600</t>
        </is>
      </c>
      <c r="I438" s="6" t="inlineStr">
        <is>
          <t>Silicon Bronze, ASTM-B584, C87600</t>
        </is>
      </c>
      <c r="J438" s="6" t="inlineStr">
        <is>
          <t>B21</t>
        </is>
      </c>
      <c r="K438" s="6" t="inlineStr">
        <is>
          <t>Coating_Scotchkote134_interior_exterior</t>
        </is>
      </c>
      <c r="L438" s="6" t="inlineStr">
        <is>
          <t>Stainless Steel, AISI-303</t>
        </is>
      </c>
      <c r="M438" s="6" t="inlineStr">
        <is>
          <t>Steel, Cold Drawn C1018</t>
        </is>
      </c>
      <c r="N438" s="1" t="inlineStr">
        <is>
          <t>RTF</t>
        </is>
      </c>
      <c r="O438" s="80" t="inlineStr"/>
      <c r="P438" t="inlineStr">
        <is>
          <t>A101910</t>
        </is>
      </c>
      <c r="Q438" t="n">
        <v>0</v>
      </c>
      <c r="R438" s="6" t="inlineStr">
        <is>
          <t>LT040</t>
        </is>
      </c>
      <c r="S438" s="13" t="n">
        <v>14</v>
      </c>
      <c r="T438" t="inlineStr"/>
      <c r="U438" s="80" t="inlineStr"/>
      <c r="V438" t="inlineStr"/>
      <c r="W438" t="inlineStr"/>
      <c r="X438" t="inlineStr"/>
      <c r="Y438" t="inlineStr"/>
    </row>
    <row r="439">
      <c r="A439" t="inlineStr"/>
      <c r="B439" s="13" t="inlineStr">
        <is>
          <t>N</t>
        </is>
      </c>
      <c r="C439" t="inlineStr">
        <is>
          <t>Price_BOM_VL_VLS_Imp_733</t>
        </is>
      </c>
      <c r="D439" t="inlineStr"/>
      <c r="E439" s="123" t="inlineStr">
        <is>
          <t>:5070-7_VL:</t>
        </is>
      </c>
      <c r="F439" s="123" t="inlineStr">
        <is>
          <t>:5070-7 VL:</t>
        </is>
      </c>
      <c r="G439" s="123" t="inlineStr">
        <is>
          <t>X4</t>
        </is>
      </c>
      <c r="H439" s="123" t="inlineStr">
        <is>
          <t>ImpMatl_NiAl-Bronze_ASTM-B148_C95400</t>
        </is>
      </c>
      <c r="I439" s="6" t="inlineStr">
        <is>
          <t>Nickel Aluminum Bronze ASTM B148 UNS C95400</t>
        </is>
      </c>
      <c r="J439" s="6" t="inlineStr">
        <is>
          <t>B22</t>
        </is>
      </c>
      <c r="K439" s="6" t="inlineStr">
        <is>
          <t>Coating_Scotchkote134_interior_exterior</t>
        </is>
      </c>
      <c r="L439" s="6" t="inlineStr">
        <is>
          <t>Stainless Steel, AISI-303</t>
        </is>
      </c>
      <c r="M439" s="6" t="inlineStr">
        <is>
          <t>Steel, Cold Drawn C1018</t>
        </is>
      </c>
      <c r="N439" s="6" t="inlineStr">
        <is>
          <t>RTF</t>
        </is>
      </c>
      <c r="O439" s="6" t="inlineStr"/>
      <c r="P439" s="6" t="inlineStr">
        <is>
          <t>A102245</t>
        </is>
      </c>
      <c r="Q439" s="6" t="n">
        <v>148</v>
      </c>
      <c r="R439" s="6" t="inlineStr">
        <is>
          <t>LT250</t>
        </is>
      </c>
      <c r="S439" s="13" t="n">
        <v>8</v>
      </c>
      <c r="T439" t="inlineStr"/>
      <c r="U439" s="80" t="inlineStr"/>
      <c r="V439" t="inlineStr"/>
      <c r="W439" t="inlineStr"/>
      <c r="X439" t="inlineStr"/>
      <c r="Y439" t="inlineStr"/>
    </row>
    <row r="440">
      <c r="A440" t="inlineStr"/>
      <c r="B440" s="13" t="inlineStr">
        <is>
          <t>N</t>
        </is>
      </c>
      <c r="C440" t="inlineStr">
        <is>
          <t>Price_BOM_VL_VLS_Imp_734</t>
        </is>
      </c>
      <c r="D440" t="inlineStr"/>
      <c r="E440" s="123" t="inlineStr">
        <is>
          <t>:5070-7_VL:</t>
        </is>
      </c>
      <c r="F440" s="123" t="inlineStr">
        <is>
          <t>:5070-7 VL:</t>
        </is>
      </c>
      <c r="G440" s="123" t="inlineStr">
        <is>
          <t>X4</t>
        </is>
      </c>
      <c r="H440" s="123" t="inlineStr">
        <is>
          <t>ImpMatl_Silicon_Bronze_ASTM-B584_C87600</t>
        </is>
      </c>
      <c r="I440" s="6" t="inlineStr">
        <is>
          <t>Silicon Bronze, ASTM-B584, C87600</t>
        </is>
      </c>
      <c r="J440" s="6" t="inlineStr">
        <is>
          <t>B21</t>
        </is>
      </c>
      <c r="K440" s="6" t="inlineStr">
        <is>
          <t>Coating_Scotchkote134_interior_exterior_IncludeImpeller</t>
        </is>
      </c>
      <c r="L440" s="6" t="inlineStr">
        <is>
          <t>Stainless Steel, AISI-303</t>
        </is>
      </c>
      <c r="M440" s="6" t="inlineStr">
        <is>
          <t>Steel, Cold Drawn C1018</t>
        </is>
      </c>
      <c r="N440" s="96" t="inlineStr">
        <is>
          <t>RTF</t>
        </is>
      </c>
      <c r="O440" s="94" t="inlineStr"/>
      <c r="P440" t="inlineStr">
        <is>
          <t>A101910</t>
        </is>
      </c>
      <c r="Q440" t="n">
        <v>0</v>
      </c>
      <c r="R440" s="6" t="inlineStr">
        <is>
          <t>LT040</t>
        </is>
      </c>
      <c r="S440" s="13" t="n">
        <v>14</v>
      </c>
      <c r="T440" t="inlineStr"/>
      <c r="U440" s="80" t="inlineStr"/>
      <c r="V440" t="inlineStr"/>
      <c r="W440" t="inlineStr"/>
      <c r="X440" t="inlineStr"/>
      <c r="Y440" t="inlineStr"/>
    </row>
    <row r="441">
      <c r="A441" t="inlineStr"/>
      <c r="B441" s="13" t="inlineStr">
        <is>
          <t>N</t>
        </is>
      </c>
      <c r="C441" t="inlineStr">
        <is>
          <t>Price_BOM_VL_VLS_Imp_735</t>
        </is>
      </c>
      <c r="D441" t="inlineStr"/>
      <c r="E441" s="123" t="inlineStr">
        <is>
          <t>:5070-7_VL:</t>
        </is>
      </c>
      <c r="F441" s="123" t="inlineStr">
        <is>
          <t>:5070-7 VL:</t>
        </is>
      </c>
      <c r="G441" s="123" t="inlineStr">
        <is>
          <t>X4</t>
        </is>
      </c>
      <c r="H441" t="inlineStr">
        <is>
          <t>ImpMatl_NiAl-Bronze_ASTM-B148_C95400</t>
        </is>
      </c>
      <c r="I441" s="6" t="inlineStr">
        <is>
          <t>Nickel Aluminum Bronze ASTM B148 UNS C95400</t>
        </is>
      </c>
      <c r="J441" s="6" t="inlineStr">
        <is>
          <t>B22</t>
        </is>
      </c>
      <c r="K441" s="6" t="inlineStr">
        <is>
          <t>Coating_Scotchkote134_interior_exterior_IncludeImpeller</t>
        </is>
      </c>
      <c r="L441" s="6" t="inlineStr">
        <is>
          <t>Stainless Steel, AISI-303</t>
        </is>
      </c>
      <c r="M441" s="6" t="inlineStr">
        <is>
          <t>Steel, Cold Drawn C1018</t>
        </is>
      </c>
      <c r="N441" t="inlineStr">
        <is>
          <t>RTF</t>
        </is>
      </c>
      <c r="O441" s="80" t="inlineStr"/>
      <c r="P441" t="inlineStr">
        <is>
          <t>A102245</t>
        </is>
      </c>
      <c r="Q441" t="n">
        <v>148</v>
      </c>
      <c r="R441" s="6" t="inlineStr">
        <is>
          <t>LT250</t>
        </is>
      </c>
      <c r="S441" s="13" t="n">
        <v>8</v>
      </c>
      <c r="T441" t="inlineStr"/>
      <c r="U441" s="80" t="inlineStr"/>
      <c r="V441" t="inlineStr"/>
      <c r="W441" t="inlineStr"/>
      <c r="X441" t="inlineStr"/>
      <c r="Y441" t="inlineStr"/>
    </row>
    <row r="442">
      <c r="A442" t="inlineStr"/>
      <c r="B442" s="13" t="inlineStr">
        <is>
          <t>N</t>
        </is>
      </c>
      <c r="C442" t="inlineStr">
        <is>
          <t>Price_BOM_VL_VLS_Imp_736</t>
        </is>
      </c>
      <c r="D442" t="inlineStr"/>
      <c r="E442" s="123" t="inlineStr">
        <is>
          <t>:5070-7_VL:</t>
        </is>
      </c>
      <c r="F442" s="123" t="inlineStr">
        <is>
          <t>:5070-7 VL:</t>
        </is>
      </c>
      <c r="G442" s="123" t="inlineStr">
        <is>
          <t>X4</t>
        </is>
      </c>
      <c r="H442" s="123" t="inlineStr">
        <is>
          <t>ImpMatl_Silicon_Bronze_ASTM-B584_C87600</t>
        </is>
      </c>
      <c r="I442" s="6" t="inlineStr">
        <is>
          <t>Silicon Bronze, ASTM-B584, C87600</t>
        </is>
      </c>
      <c r="J442" s="6" t="inlineStr">
        <is>
          <t>B21</t>
        </is>
      </c>
      <c r="K442" s="6" t="inlineStr">
        <is>
          <t>Coating_Scotchkote134_interior_IncludeImpeller</t>
        </is>
      </c>
      <c r="L442" s="6" t="inlineStr">
        <is>
          <t>Stainless Steel, AISI-303</t>
        </is>
      </c>
      <c r="M442" s="6" t="inlineStr">
        <is>
          <t>Steel, Cold Drawn C1018</t>
        </is>
      </c>
      <c r="N442" s="1" t="inlineStr">
        <is>
          <t>RTF</t>
        </is>
      </c>
      <c r="O442" s="6" t="inlineStr"/>
      <c r="P442" s="6" t="inlineStr">
        <is>
          <t>A101910</t>
        </is>
      </c>
      <c r="Q442" s="6" t="n">
        <v>0</v>
      </c>
      <c r="R442" s="6" t="inlineStr">
        <is>
          <t>LT040</t>
        </is>
      </c>
      <c r="S442" s="13" t="n">
        <v>14</v>
      </c>
      <c r="T442" t="inlineStr"/>
      <c r="U442" s="80" t="inlineStr"/>
      <c r="V442" t="inlineStr"/>
      <c r="W442" t="inlineStr"/>
      <c r="X442" t="inlineStr"/>
      <c r="Y442" t="inlineStr"/>
    </row>
    <row r="443">
      <c r="A443" t="inlineStr"/>
      <c r="B443" s="13" t="inlineStr">
        <is>
          <t>N</t>
        </is>
      </c>
      <c r="C443" t="inlineStr">
        <is>
          <t>Price_BOM_VL_VLS_Imp_737</t>
        </is>
      </c>
      <c r="D443" t="inlineStr"/>
      <c r="E443" s="123" t="inlineStr">
        <is>
          <t>:5070-7_VL:</t>
        </is>
      </c>
      <c r="F443" s="123" t="inlineStr">
        <is>
          <t>:5070-7 VL:</t>
        </is>
      </c>
      <c r="G443" s="123" t="inlineStr">
        <is>
          <t>X4</t>
        </is>
      </c>
      <c r="H443" t="inlineStr">
        <is>
          <t>ImpMatl_NiAl-Bronze_ASTM-B148_C95400</t>
        </is>
      </c>
      <c r="I443" s="6" t="inlineStr">
        <is>
          <t>Nickel Aluminum Bronze ASTM B148 UNS C95400</t>
        </is>
      </c>
      <c r="J443" s="6" t="inlineStr">
        <is>
          <t>B22</t>
        </is>
      </c>
      <c r="K443" s="6" t="inlineStr">
        <is>
          <t>Coating_Scotchkote134_interior_IncludeImpeller</t>
        </is>
      </c>
      <c r="L443" s="6" t="inlineStr">
        <is>
          <t>Stainless Steel, AISI-303</t>
        </is>
      </c>
      <c r="M443" s="6" t="inlineStr">
        <is>
          <t>Steel, Cold Drawn C1018</t>
        </is>
      </c>
      <c r="N443" s="1" t="inlineStr">
        <is>
          <t>RTF</t>
        </is>
      </c>
      <c r="O443" s="80" t="inlineStr"/>
      <c r="P443" t="inlineStr">
        <is>
          <t>A102245</t>
        </is>
      </c>
      <c r="Q443" t="n">
        <v>148</v>
      </c>
      <c r="R443" s="6" t="inlineStr">
        <is>
          <t>LT250</t>
        </is>
      </c>
      <c r="S443" s="13" t="n">
        <v>8</v>
      </c>
      <c r="T443" t="inlineStr"/>
      <c r="U443" s="80" t="inlineStr"/>
      <c r="V443" t="inlineStr"/>
      <c r="W443" t="inlineStr"/>
      <c r="X443" t="inlineStr"/>
      <c r="Y443" t="inlineStr"/>
    </row>
    <row r="444">
      <c r="A444" t="inlineStr"/>
      <c r="B444" s="13" t="inlineStr">
        <is>
          <t>N</t>
        </is>
      </c>
      <c r="C444" t="inlineStr">
        <is>
          <t>Price_BOM_VL_VLS_Imp_738</t>
        </is>
      </c>
      <c r="D444" t="inlineStr"/>
      <c r="E444" s="123" t="inlineStr">
        <is>
          <t>:5070-7_VL:</t>
        </is>
      </c>
      <c r="F444" s="123" t="inlineStr">
        <is>
          <t>:5070-7 VL:</t>
        </is>
      </c>
      <c r="G444" s="123" t="inlineStr">
        <is>
          <t>X4</t>
        </is>
      </c>
      <c r="H444" s="123" t="inlineStr">
        <is>
          <t>ImpMatl_Silicon_Bronze_ASTM-B584_C87600</t>
        </is>
      </c>
      <c r="I444" s="6" t="inlineStr">
        <is>
          <t>Silicon Bronze, ASTM-B584, C87600</t>
        </is>
      </c>
      <c r="J444" s="6" t="inlineStr">
        <is>
          <t>B21</t>
        </is>
      </c>
      <c r="K444" s="6" t="inlineStr">
        <is>
          <t>Coating_Special</t>
        </is>
      </c>
      <c r="L444" s="6" t="inlineStr">
        <is>
          <t>Stainless Steel, AISI-303</t>
        </is>
      </c>
      <c r="M444" s="6" t="inlineStr">
        <is>
          <t>Steel, Cold Drawn C1018</t>
        </is>
      </c>
      <c r="N444" s="1" t="inlineStr">
        <is>
          <t>RTF</t>
        </is>
      </c>
      <c r="O444" s="6" t="inlineStr"/>
      <c r="P444" s="6" t="inlineStr">
        <is>
          <t>A101910</t>
        </is>
      </c>
      <c r="Q444" s="6" t="n">
        <v>0</v>
      </c>
      <c r="R444" s="6" t="inlineStr">
        <is>
          <t>LT040</t>
        </is>
      </c>
      <c r="S444" s="13" t="n">
        <v>14</v>
      </c>
      <c r="T444" t="inlineStr"/>
      <c r="U444" s="80" t="inlineStr"/>
      <c r="V444" t="inlineStr"/>
      <c r="W444" t="inlineStr"/>
      <c r="X444" t="inlineStr"/>
      <c r="Y444" t="inlineStr"/>
    </row>
    <row r="445">
      <c r="A445" t="inlineStr"/>
      <c r="B445" s="13" t="inlineStr">
        <is>
          <t>N</t>
        </is>
      </c>
      <c r="C445" t="inlineStr">
        <is>
          <t>Price_BOM_VL_VLS_Imp_739</t>
        </is>
      </c>
      <c r="D445" t="inlineStr"/>
      <c r="E445" s="123" t="inlineStr">
        <is>
          <t>:5070-7_VL:</t>
        </is>
      </c>
      <c r="F445" s="123" t="inlineStr">
        <is>
          <t>:5070-7 VL:</t>
        </is>
      </c>
      <c r="G445" s="123" t="inlineStr">
        <is>
          <t>X4</t>
        </is>
      </c>
      <c r="H445" t="inlineStr">
        <is>
          <t>ImpMatl_NiAl-Bronze_ASTM-B148_C95400</t>
        </is>
      </c>
      <c r="I445" s="6" t="inlineStr">
        <is>
          <t>Nickel Aluminum Bronze ASTM B148 UNS C95400</t>
        </is>
      </c>
      <c r="J445" s="6" t="inlineStr">
        <is>
          <t>B22</t>
        </is>
      </c>
      <c r="K445" s="6" t="inlineStr">
        <is>
          <t>Coating_Special</t>
        </is>
      </c>
      <c r="L445" s="6" t="inlineStr">
        <is>
          <t>Stainless Steel, AISI-303</t>
        </is>
      </c>
      <c r="M445" s="6" t="inlineStr">
        <is>
          <t>Steel, Cold Drawn C1018</t>
        </is>
      </c>
      <c r="N445" s="1" t="inlineStr">
        <is>
          <t>RTF</t>
        </is>
      </c>
      <c r="O445" s="80" t="inlineStr"/>
      <c r="P445" t="inlineStr">
        <is>
          <t>A102245</t>
        </is>
      </c>
      <c r="Q445" t="n">
        <v>148</v>
      </c>
      <c r="R445" s="6" t="inlineStr">
        <is>
          <t>LT250</t>
        </is>
      </c>
      <c r="S445" s="13" t="n">
        <v>8</v>
      </c>
      <c r="T445" t="inlineStr"/>
      <c r="U445" s="80" t="inlineStr"/>
      <c r="V445" t="inlineStr"/>
      <c r="W445" t="inlineStr"/>
      <c r="X445" t="inlineStr"/>
      <c r="Y445" t="inlineStr"/>
    </row>
    <row r="446">
      <c r="A446" t="inlineStr"/>
      <c r="B446" s="13" t="inlineStr">
        <is>
          <t>N</t>
        </is>
      </c>
      <c r="C446" t="inlineStr">
        <is>
          <t>Price_BOM_VL_VLS_Imp_740</t>
        </is>
      </c>
      <c r="D446" t="inlineStr"/>
      <c r="E446" s="123" t="inlineStr">
        <is>
          <t>:5070-7_VL:</t>
        </is>
      </c>
      <c r="F446" s="123" t="inlineStr">
        <is>
          <t>:5070-7 VL:</t>
        </is>
      </c>
      <c r="G446" s="123" t="inlineStr">
        <is>
          <t>X4</t>
        </is>
      </c>
      <c r="H446" s="123" t="inlineStr">
        <is>
          <t>ImpMatl_Silicon_Bronze_ASTM-B584_C87600</t>
        </is>
      </c>
      <c r="I446" s="6" t="inlineStr">
        <is>
          <t>Silicon Bronze, ASTM-B584, C87600</t>
        </is>
      </c>
      <c r="J446" s="6" t="inlineStr">
        <is>
          <t>B21</t>
        </is>
      </c>
      <c r="K446" s="6" t="inlineStr">
        <is>
          <t>Coating_Epoxy</t>
        </is>
      </c>
      <c r="L446" s="6" t="inlineStr">
        <is>
          <t>Stainless Steel, AISI-303</t>
        </is>
      </c>
      <c r="M446" s="6" t="inlineStr">
        <is>
          <t>Steel, Cold Drawn C1018</t>
        </is>
      </c>
      <c r="N446" s="1" t="inlineStr">
        <is>
          <t>RTF</t>
        </is>
      </c>
      <c r="O446" s="6" t="inlineStr"/>
      <c r="P446" s="6" t="inlineStr">
        <is>
          <t>A101910</t>
        </is>
      </c>
      <c r="Q446" s="6" t="n">
        <v>0</v>
      </c>
      <c r="R446" s="6" t="inlineStr">
        <is>
          <t>LT040</t>
        </is>
      </c>
      <c r="S446" s="13" t="n">
        <v>14</v>
      </c>
      <c r="T446" t="inlineStr"/>
      <c r="U446" s="80" t="inlineStr"/>
      <c r="V446" t="inlineStr"/>
      <c r="W446" t="inlineStr"/>
      <c r="X446" t="inlineStr"/>
      <c r="Y446" t="inlineStr"/>
    </row>
    <row r="447">
      <c r="A447" t="inlineStr"/>
      <c r="B447" s="13" t="inlineStr">
        <is>
          <t>N</t>
        </is>
      </c>
      <c r="C447" t="inlineStr">
        <is>
          <t>Price_BOM_VL_VLS_Imp_741</t>
        </is>
      </c>
      <c r="D447" t="inlineStr"/>
      <c r="E447" s="123" t="inlineStr">
        <is>
          <t>:5070-7_VL:</t>
        </is>
      </c>
      <c r="F447" s="123" t="inlineStr">
        <is>
          <t>:5070-7 VL:</t>
        </is>
      </c>
      <c r="G447" s="123" t="inlineStr">
        <is>
          <t>X4</t>
        </is>
      </c>
      <c r="H447" t="inlineStr">
        <is>
          <t>ImpMatl_NiAl-Bronze_ASTM-B148_C95400</t>
        </is>
      </c>
      <c r="I447" s="6" t="inlineStr">
        <is>
          <t>Nickel Aluminum Bronze ASTM B148 UNS C95400</t>
        </is>
      </c>
      <c r="J447" s="6" t="inlineStr">
        <is>
          <t>B22</t>
        </is>
      </c>
      <c r="K447" s="6" t="inlineStr">
        <is>
          <t>Coating_Epoxy</t>
        </is>
      </c>
      <c r="L447" s="6" t="inlineStr">
        <is>
          <t>Stainless Steel, AISI-303</t>
        </is>
      </c>
      <c r="M447" s="6" t="inlineStr">
        <is>
          <t>Steel, Cold Drawn C1018</t>
        </is>
      </c>
      <c r="N447" s="1" t="inlineStr">
        <is>
          <t>RTF</t>
        </is>
      </c>
      <c r="O447" s="80" t="inlineStr"/>
      <c r="P447" t="inlineStr">
        <is>
          <t>A102245</t>
        </is>
      </c>
      <c r="Q447" t="n">
        <v>148</v>
      </c>
      <c r="R447" s="6" t="inlineStr">
        <is>
          <t>LT250</t>
        </is>
      </c>
      <c r="S447" s="13" t="n">
        <v>8</v>
      </c>
      <c r="T447" t="inlineStr"/>
      <c r="U447" s="80" t="inlineStr"/>
      <c r="V447" t="inlineStr"/>
      <c r="W447" t="inlineStr"/>
      <c r="X447" t="inlineStr"/>
      <c r="Y447" t="inlineStr"/>
    </row>
    <row r="448">
      <c r="A448" t="inlineStr"/>
      <c r="B448" s="13" t="inlineStr">
        <is>
          <t>Y</t>
        </is>
      </c>
      <c r="C448" t="inlineStr">
        <is>
          <t>Price_BOM_VL_VLS_Imp_742</t>
        </is>
      </c>
      <c r="D448" t="inlineStr">
        <is>
          <t>Price_BOM_VL_VLS_Imp_742</t>
        </is>
      </c>
      <c r="E448" s="123" t="inlineStr">
        <is>
          <t>:5070-7_VL:5070-7_VLS:</t>
        </is>
      </c>
      <c r="F448" s="123" t="inlineStr">
        <is>
          <t>:5070-7 VL:5070-7 VLS:</t>
        </is>
      </c>
      <c r="G448" s="123" t="inlineStr">
        <is>
          <t>X3</t>
        </is>
      </c>
      <c r="H448" s="123" t="inlineStr">
        <is>
          <t>ImpMatl_Silicon_Bronze_ASTM-B584_C87600</t>
        </is>
      </c>
      <c r="I448" s="6" t="inlineStr">
        <is>
          <t>Silicon Bronze, ASTM-B584, C87600</t>
        </is>
      </c>
      <c r="J448" s="6" t="inlineStr">
        <is>
          <t>B21</t>
        </is>
      </c>
      <c r="K448" s="6" t="inlineStr">
        <is>
          <t>Coating_Standard</t>
        </is>
      </c>
      <c r="L448" s="6" t="inlineStr">
        <is>
          <t>Stainless Steel, AISI-303</t>
        </is>
      </c>
      <c r="M448" s="6" t="inlineStr">
        <is>
          <t>Steel, Cold Drawn C1018</t>
        </is>
      </c>
      <c r="N448" s="1" t="inlineStr">
        <is>
          <t>96769226</t>
        </is>
      </c>
      <c r="O448" s="6" t="inlineStr">
        <is>
          <t>IMP,L,40707,X3,B21</t>
        </is>
      </c>
      <c r="P448" s="6" t="inlineStr">
        <is>
          <t>A101903</t>
        </is>
      </c>
      <c r="Q448" s="6" t="n">
        <v>0</v>
      </c>
      <c r="R448" s="6" t="inlineStr">
        <is>
          <t>LT027</t>
        </is>
      </c>
      <c r="S448" s="13" t="n">
        <v>0</v>
      </c>
      <c r="T448" t="inlineStr"/>
      <c r="U448" s="80" t="inlineStr"/>
      <c r="V448" t="inlineStr"/>
      <c r="W448" t="inlineStr"/>
      <c r="X448" t="inlineStr"/>
      <c r="Y448" t="inlineStr"/>
    </row>
    <row r="449">
      <c r="A449" t="inlineStr"/>
      <c r="B449" s="13" t="inlineStr">
        <is>
          <t>N</t>
        </is>
      </c>
      <c r="C449" t="inlineStr">
        <is>
          <t>Price_BOM_VL_VLS_Imp_744</t>
        </is>
      </c>
      <c r="D449" t="inlineStr"/>
      <c r="E449" s="123" t="inlineStr">
        <is>
          <t>:5070-7_VL:5070-7_VLS:</t>
        </is>
      </c>
      <c r="F449" s="123" t="inlineStr">
        <is>
          <t>:5070-7 VL:5070-7 VLS:</t>
        </is>
      </c>
      <c r="G449" s="123" t="inlineStr">
        <is>
          <t>X3</t>
        </is>
      </c>
      <c r="H449" t="inlineStr">
        <is>
          <t>ImpMatl_NiAl-Bronze_ASTM-B148_C95400</t>
        </is>
      </c>
      <c r="I449" s="6" t="inlineStr">
        <is>
          <t>Nickel Aluminum Bronze ASTM B148 UNS C95400</t>
        </is>
      </c>
      <c r="J449" s="6" t="inlineStr">
        <is>
          <t>B22</t>
        </is>
      </c>
      <c r="K449" s="6" t="inlineStr">
        <is>
          <t>Coating_Standard</t>
        </is>
      </c>
      <c r="L449" s="6" t="inlineStr">
        <is>
          <t>Stainless Steel, AISI-303</t>
        </is>
      </c>
      <c r="M449" s="6" t="inlineStr">
        <is>
          <t>Steel, Cold Drawn C1018</t>
        </is>
      </c>
      <c r="N449" s="1" t="inlineStr">
        <is>
          <t>97780145</t>
        </is>
      </c>
      <c r="O449" s="80" t="inlineStr"/>
      <c r="P449" t="inlineStr">
        <is>
          <t>A102244</t>
        </is>
      </c>
      <c r="Q449" t="n">
        <v>148</v>
      </c>
      <c r="R449" s="6" t="inlineStr">
        <is>
          <t>LT027</t>
        </is>
      </c>
      <c r="S449" s="13" t="n">
        <v>0</v>
      </c>
      <c r="T449" t="inlineStr"/>
      <c r="U449" s="80" t="inlineStr"/>
      <c r="V449" t="inlineStr"/>
      <c r="W449" t="inlineStr"/>
      <c r="X449" t="inlineStr"/>
      <c r="Y449" t="inlineStr"/>
    </row>
    <row r="450">
      <c r="A450" t="inlineStr"/>
      <c r="B450" s="13" t="inlineStr">
        <is>
          <t>N</t>
        </is>
      </c>
      <c r="C450" t="inlineStr">
        <is>
          <t>Price_BOM_VL_VLS_Imp_745</t>
        </is>
      </c>
      <c r="D450" t="inlineStr"/>
      <c r="E450" s="123" t="inlineStr">
        <is>
          <t>:5070-7_VL:5070-7_VLS:</t>
        </is>
      </c>
      <c r="F450" s="123" t="inlineStr">
        <is>
          <t>:5070-7 VL:5070-7 VLS:</t>
        </is>
      </c>
      <c r="G450" s="123" t="inlineStr">
        <is>
          <t>X3</t>
        </is>
      </c>
      <c r="H450" s="123" t="inlineStr">
        <is>
          <t>ImpMatl_Silicon_Bronze_ASTM-B584_C87600</t>
        </is>
      </c>
      <c r="I450" s="6" t="inlineStr">
        <is>
          <t>Silicon Bronze, ASTM-B584, C87600</t>
        </is>
      </c>
      <c r="J450" s="6" t="inlineStr">
        <is>
          <t>B21</t>
        </is>
      </c>
      <c r="K450" s="6" t="inlineStr">
        <is>
          <t>Coating_Scotchkote134_interior</t>
        </is>
      </c>
      <c r="L450" s="6" t="inlineStr">
        <is>
          <t>Stainless Steel, AISI-303</t>
        </is>
      </c>
      <c r="M450" s="6" t="inlineStr">
        <is>
          <t>Steel, Cold Drawn C1018</t>
        </is>
      </c>
      <c r="N450" s="1" t="inlineStr">
        <is>
          <t>RTF</t>
        </is>
      </c>
      <c r="O450" s="6" t="inlineStr"/>
      <c r="P450" s="6" t="inlineStr">
        <is>
          <t>A101903</t>
        </is>
      </c>
      <c r="Q450" s="6" t="n">
        <v>0</v>
      </c>
      <c r="R450" s="6" t="inlineStr">
        <is>
          <t>LT040</t>
        </is>
      </c>
      <c r="S450" s="13" t="n">
        <v>14</v>
      </c>
      <c r="T450" t="inlineStr"/>
      <c r="U450" s="80" t="inlineStr"/>
      <c r="V450" t="inlineStr"/>
      <c r="W450" t="inlineStr"/>
      <c r="X450" t="inlineStr"/>
      <c r="Y450" t="inlineStr"/>
    </row>
    <row r="451">
      <c r="A451" t="inlineStr"/>
      <c r="B451" s="13" t="inlineStr">
        <is>
          <t>N</t>
        </is>
      </c>
      <c r="C451" t="inlineStr">
        <is>
          <t>Price_BOM_VL_VLS_Imp_746</t>
        </is>
      </c>
      <c r="D451" t="inlineStr"/>
      <c r="E451" s="123" t="inlineStr">
        <is>
          <t>:5070-7_VL:5070-7_VLS:</t>
        </is>
      </c>
      <c r="F451" s="123" t="inlineStr">
        <is>
          <t>:5070-7 VL:5070-7 VLS:</t>
        </is>
      </c>
      <c r="G451" s="123" t="inlineStr">
        <is>
          <t>X3</t>
        </is>
      </c>
      <c r="H451" t="inlineStr">
        <is>
          <t>ImpMatl_NiAl-Bronze_ASTM-B148_C95400</t>
        </is>
      </c>
      <c r="I451" s="6" t="inlineStr">
        <is>
          <t>Nickel Aluminum Bronze ASTM B148 UNS C95400</t>
        </is>
      </c>
      <c r="J451" s="6" t="inlineStr">
        <is>
          <t>B22</t>
        </is>
      </c>
      <c r="K451" s="6" t="inlineStr">
        <is>
          <t>Coating_Scotchkote134_interior</t>
        </is>
      </c>
      <c r="L451" s="6" t="inlineStr">
        <is>
          <t>Stainless Steel, AISI-303</t>
        </is>
      </c>
      <c r="M451" s="6" t="inlineStr">
        <is>
          <t>Steel, Cold Drawn C1018</t>
        </is>
      </c>
      <c r="N451" s="1" t="inlineStr">
        <is>
          <t>RTF</t>
        </is>
      </c>
      <c r="O451" s="80" t="inlineStr"/>
      <c r="P451" t="inlineStr">
        <is>
          <t>A102244</t>
        </is>
      </c>
      <c r="Q451" t="n">
        <v>148</v>
      </c>
      <c r="R451" s="6" t="inlineStr">
        <is>
          <t>LT250</t>
        </is>
      </c>
      <c r="S451" s="13" t="n">
        <v>8</v>
      </c>
      <c r="T451" t="inlineStr"/>
      <c r="U451" s="80" t="inlineStr"/>
      <c r="V451" t="inlineStr"/>
      <c r="W451" t="inlineStr"/>
      <c r="X451" t="inlineStr"/>
      <c r="Y451" t="inlineStr"/>
    </row>
    <row r="452">
      <c r="A452" t="inlineStr"/>
      <c r="B452" s="13" t="inlineStr">
        <is>
          <t>N</t>
        </is>
      </c>
      <c r="C452" t="inlineStr">
        <is>
          <t>Price_BOM_VL_VLS_Imp_747</t>
        </is>
      </c>
      <c r="D452" t="inlineStr"/>
      <c r="E452" s="123" t="inlineStr">
        <is>
          <t>:5070-7_VL:5070-7_VLS:</t>
        </is>
      </c>
      <c r="F452" s="123" t="inlineStr">
        <is>
          <t>:5070-7 VL:5070-7 VLS:</t>
        </is>
      </c>
      <c r="G452" s="123" t="inlineStr">
        <is>
          <t>X3</t>
        </is>
      </c>
      <c r="H452" s="123" t="inlineStr">
        <is>
          <t>ImpMatl_Silicon_Bronze_ASTM-B584_C87600</t>
        </is>
      </c>
      <c r="I452" s="6" t="inlineStr">
        <is>
          <t>Silicon Bronze, ASTM-B584, C87600</t>
        </is>
      </c>
      <c r="J452" s="6" t="inlineStr">
        <is>
          <t>B21</t>
        </is>
      </c>
      <c r="K452" s="6" t="inlineStr">
        <is>
          <t>Coating_Scotchkote134_interior_exterior</t>
        </is>
      </c>
      <c r="L452" s="6" t="inlineStr">
        <is>
          <t>Stainless Steel, AISI-303</t>
        </is>
      </c>
      <c r="M452" s="6" t="inlineStr">
        <is>
          <t>Steel, Cold Drawn C1018</t>
        </is>
      </c>
      <c r="N452" s="1" t="inlineStr">
        <is>
          <t>RTF</t>
        </is>
      </c>
      <c r="O452" s="6" t="inlineStr"/>
      <c r="P452" s="6" t="inlineStr">
        <is>
          <t>A101903</t>
        </is>
      </c>
      <c r="Q452" s="6" t="n">
        <v>0</v>
      </c>
      <c r="R452" s="6" t="inlineStr">
        <is>
          <t>LT040</t>
        </is>
      </c>
      <c r="S452" s="13" t="n">
        <v>14</v>
      </c>
      <c r="T452" t="inlineStr"/>
      <c r="U452" s="80" t="inlineStr"/>
      <c r="V452" t="inlineStr"/>
      <c r="W452" t="inlineStr"/>
      <c r="X452" t="inlineStr"/>
      <c r="Y452" t="inlineStr"/>
    </row>
    <row r="453">
      <c r="A453" t="inlineStr"/>
      <c r="B453" s="13" t="inlineStr">
        <is>
          <t>N</t>
        </is>
      </c>
      <c r="C453" t="inlineStr">
        <is>
          <t>Price_BOM_VL_VLS_Imp_748</t>
        </is>
      </c>
      <c r="D453" t="inlineStr"/>
      <c r="E453" s="123" t="inlineStr">
        <is>
          <t>:5070-7_VL:5070-7_VLS:</t>
        </is>
      </c>
      <c r="F453" s="123" t="inlineStr">
        <is>
          <t>:5070-7 VL:5070-7 VLS:</t>
        </is>
      </c>
      <c r="G453" s="123" t="inlineStr">
        <is>
          <t>X3</t>
        </is>
      </c>
      <c r="H453" t="inlineStr">
        <is>
          <t>ImpMatl_NiAl-Bronze_ASTM-B148_C95400</t>
        </is>
      </c>
      <c r="I453" s="6" t="inlineStr">
        <is>
          <t>Nickel Aluminum Bronze ASTM B148 UNS C95400</t>
        </is>
      </c>
      <c r="J453" s="6" t="inlineStr">
        <is>
          <t>B22</t>
        </is>
      </c>
      <c r="K453" s="6" t="inlineStr">
        <is>
          <t>Coating_Scotchkote134_interior_exterior</t>
        </is>
      </c>
      <c r="L453" s="6" t="inlineStr">
        <is>
          <t>Stainless Steel, AISI-303</t>
        </is>
      </c>
      <c r="M453" s="6" t="inlineStr">
        <is>
          <t>Steel, Cold Drawn C1018</t>
        </is>
      </c>
      <c r="N453" s="1" t="inlineStr">
        <is>
          <t>RTF</t>
        </is>
      </c>
      <c r="O453" s="80" t="inlineStr"/>
      <c r="P453" t="inlineStr">
        <is>
          <t>A102244</t>
        </is>
      </c>
      <c r="Q453" t="n">
        <v>148</v>
      </c>
      <c r="R453" s="6" t="inlineStr">
        <is>
          <t>LT250</t>
        </is>
      </c>
      <c r="S453" s="13" t="n">
        <v>8</v>
      </c>
      <c r="T453" t="inlineStr"/>
      <c r="U453" s="80" t="inlineStr"/>
      <c r="V453" t="inlineStr"/>
      <c r="W453" t="inlineStr"/>
      <c r="X453" t="inlineStr"/>
      <c r="Y453" t="inlineStr"/>
    </row>
    <row r="454">
      <c r="A454" t="inlineStr"/>
      <c r="B454" s="13" t="inlineStr">
        <is>
          <t>N</t>
        </is>
      </c>
      <c r="C454" t="inlineStr">
        <is>
          <t>Price_BOM_VL_VLS_Imp_749</t>
        </is>
      </c>
      <c r="D454" t="inlineStr"/>
      <c r="E454" s="123" t="inlineStr">
        <is>
          <t>:5070-7_VL:5070-7_VLS:</t>
        </is>
      </c>
      <c r="F454" s="123" t="inlineStr">
        <is>
          <t>:5070-7 VL:5070-7 VLS:</t>
        </is>
      </c>
      <c r="G454" s="123" t="inlineStr">
        <is>
          <t>X3</t>
        </is>
      </c>
      <c r="H454" s="123" t="inlineStr">
        <is>
          <t>ImpMatl_Silicon_Bronze_ASTM-B584_C87600</t>
        </is>
      </c>
      <c r="I454" s="6" t="inlineStr">
        <is>
          <t>Silicon Bronze, ASTM-B584, C87600</t>
        </is>
      </c>
      <c r="J454" s="6" t="inlineStr">
        <is>
          <t>B21</t>
        </is>
      </c>
      <c r="K454" s="6" t="inlineStr">
        <is>
          <t>Coating_Scotchkote134_interior_exterior_IncludeImpeller</t>
        </is>
      </c>
      <c r="L454" s="6" t="inlineStr">
        <is>
          <t>Stainless Steel, AISI-303</t>
        </is>
      </c>
      <c r="M454" s="6" t="inlineStr">
        <is>
          <t>Steel, Cold Drawn C1018</t>
        </is>
      </c>
      <c r="N454" s="6" t="inlineStr">
        <is>
          <t>RTF</t>
        </is>
      </c>
      <c r="O454" s="6" t="inlineStr"/>
      <c r="P454" s="6" t="inlineStr">
        <is>
          <t>A101903</t>
        </is>
      </c>
      <c r="Q454" s="6" t="n">
        <v>0</v>
      </c>
      <c r="R454" s="6" t="inlineStr">
        <is>
          <t>LT040</t>
        </is>
      </c>
      <c r="S454" s="13" t="n">
        <v>14</v>
      </c>
      <c r="T454" t="inlineStr"/>
      <c r="U454" s="80" t="inlineStr"/>
      <c r="V454" t="inlineStr"/>
      <c r="W454" t="inlineStr"/>
      <c r="X454" t="inlineStr"/>
      <c r="Y454" t="inlineStr"/>
    </row>
    <row r="455">
      <c r="A455" t="inlineStr"/>
      <c r="B455" s="13" t="inlineStr">
        <is>
          <t>N</t>
        </is>
      </c>
      <c r="C455" t="inlineStr">
        <is>
          <t>Price_BOM_VL_VLS_Imp_75</t>
        </is>
      </c>
      <c r="D455" t="inlineStr"/>
      <c r="E455" s="123" t="inlineStr">
        <is>
          <t>:1270-7_VL:</t>
        </is>
      </c>
      <c r="F455" s="123" t="inlineStr">
        <is>
          <t>:1270-7 VL:</t>
        </is>
      </c>
      <c r="G455" s="123" t="inlineStr">
        <is>
          <t>X0</t>
        </is>
      </c>
      <c r="H455" s="123" t="inlineStr">
        <is>
          <t>ImpMatl_Silicon_Bronze_ASTM-B584_C87600</t>
        </is>
      </c>
      <c r="I455" s="6" t="inlineStr">
        <is>
          <t>Silicon Bronze, ASTM-B584, C87600</t>
        </is>
      </c>
      <c r="J455" s="6" t="inlineStr">
        <is>
          <t>B21</t>
        </is>
      </c>
      <c r="K455" s="6" t="inlineStr">
        <is>
          <t>Coating_Scotchkote134_interior_exterior</t>
        </is>
      </c>
      <c r="L455" s="6" t="inlineStr">
        <is>
          <t>ImpellerCapscrew_X0_None</t>
        </is>
      </c>
      <c r="M455" s="6" t="inlineStr">
        <is>
          <t>ImpellerKey_None</t>
        </is>
      </c>
      <c r="N455" s="96" t="inlineStr">
        <is>
          <t>RTF</t>
        </is>
      </c>
      <c r="O455" s="94" t="inlineStr"/>
      <c r="P455" t="inlineStr">
        <is>
          <t>A101678</t>
        </is>
      </c>
      <c r="Q455" t="n">
        <v>0</v>
      </c>
      <c r="R455" s="6" t="inlineStr">
        <is>
          <t>LT040</t>
        </is>
      </c>
      <c r="S455" s="13" t="n">
        <v>14</v>
      </c>
      <c r="T455" t="inlineStr"/>
      <c r="U455" s="80" t="inlineStr"/>
      <c r="V455" t="inlineStr"/>
      <c r="W455" t="inlineStr"/>
      <c r="X455" t="inlineStr"/>
      <c r="Y455" t="inlineStr"/>
    </row>
    <row r="456">
      <c r="A456" t="inlineStr"/>
      <c r="B456" s="13" t="inlineStr">
        <is>
          <t>N</t>
        </is>
      </c>
      <c r="C456" t="inlineStr">
        <is>
          <t>Price_BOM_VL_VLS_Imp_750</t>
        </is>
      </c>
      <c r="D456" t="inlineStr"/>
      <c r="E456" s="123" t="inlineStr">
        <is>
          <t>:5070-7_VL:5070-7_VLS:</t>
        </is>
      </c>
      <c r="F456" s="123" t="inlineStr">
        <is>
          <t>:5070-7 VL:5070-7 VLS:</t>
        </is>
      </c>
      <c r="G456" s="123" t="inlineStr">
        <is>
          <t>X3</t>
        </is>
      </c>
      <c r="H456" t="inlineStr">
        <is>
          <t>ImpMatl_NiAl-Bronze_ASTM-B148_C95400</t>
        </is>
      </c>
      <c r="I456" s="6" t="inlineStr">
        <is>
          <t>Nickel Aluminum Bronze ASTM B148 UNS C95400</t>
        </is>
      </c>
      <c r="J456" s="6" t="inlineStr">
        <is>
          <t>B22</t>
        </is>
      </c>
      <c r="K456" s="6" t="inlineStr">
        <is>
          <t>Coating_Scotchkote134_interior_exterior_IncludeImpeller</t>
        </is>
      </c>
      <c r="L456" s="6" t="inlineStr">
        <is>
          <t>Stainless Steel, AISI-303</t>
        </is>
      </c>
      <c r="M456" s="6" t="inlineStr">
        <is>
          <t>Steel, Cold Drawn C1018</t>
        </is>
      </c>
      <c r="N456" t="inlineStr">
        <is>
          <t>RTF</t>
        </is>
      </c>
      <c r="O456" s="80" t="inlineStr"/>
      <c r="P456" t="inlineStr">
        <is>
          <t>A102244</t>
        </is>
      </c>
      <c r="Q456" t="n">
        <v>148</v>
      </c>
      <c r="R456" s="6" t="inlineStr">
        <is>
          <t>LT250</t>
        </is>
      </c>
      <c r="S456" s="13" t="n">
        <v>8</v>
      </c>
      <c r="T456" t="inlineStr"/>
      <c r="U456" s="80" t="inlineStr"/>
      <c r="V456" t="inlineStr"/>
      <c r="W456" t="inlineStr"/>
      <c r="X456" t="inlineStr"/>
      <c r="Y456" t="inlineStr"/>
    </row>
    <row r="457">
      <c r="A457" t="inlineStr"/>
      <c r="B457" s="13" t="inlineStr">
        <is>
          <t>N</t>
        </is>
      </c>
      <c r="C457" t="inlineStr">
        <is>
          <t>Price_BOM_VL_VLS_Imp_751</t>
        </is>
      </c>
      <c r="D457" t="inlineStr"/>
      <c r="E457" s="123" t="inlineStr">
        <is>
          <t>:5070-7_VL:5070-7_VLS:</t>
        </is>
      </c>
      <c r="F457" s="123" t="inlineStr">
        <is>
          <t>:5070-7 VL:5070-7 VLS:</t>
        </is>
      </c>
      <c r="G457" s="123" t="inlineStr">
        <is>
          <t>X3</t>
        </is>
      </c>
      <c r="H457" s="123" t="inlineStr">
        <is>
          <t>ImpMatl_Silicon_Bronze_ASTM-B584_C87600</t>
        </is>
      </c>
      <c r="I457" s="6" t="inlineStr">
        <is>
          <t>Silicon Bronze, ASTM-B584, C87600</t>
        </is>
      </c>
      <c r="J457" s="6" t="inlineStr">
        <is>
          <t>B21</t>
        </is>
      </c>
      <c r="K457" s="6" t="inlineStr">
        <is>
          <t>Coating_Scotchkote134_interior_IncludeImpeller</t>
        </is>
      </c>
      <c r="L457" s="6" t="inlineStr">
        <is>
          <t>Stainless Steel, AISI-303</t>
        </is>
      </c>
      <c r="M457" s="6" t="inlineStr">
        <is>
          <t>Steel, Cold Drawn C1018</t>
        </is>
      </c>
      <c r="N457" s="1" t="inlineStr">
        <is>
          <t>RTF</t>
        </is>
      </c>
      <c r="O457" s="6" t="inlineStr"/>
      <c r="P457" s="6" t="inlineStr">
        <is>
          <t>A101903</t>
        </is>
      </c>
      <c r="Q457" s="6" t="n">
        <v>0</v>
      </c>
      <c r="R457" s="6" t="inlineStr">
        <is>
          <t>LT040</t>
        </is>
      </c>
      <c r="S457" s="13" t="n">
        <v>14</v>
      </c>
      <c r="T457" t="inlineStr"/>
      <c r="U457" s="80" t="inlineStr"/>
      <c r="V457" t="inlineStr"/>
      <c r="W457" t="inlineStr"/>
      <c r="X457" t="inlineStr"/>
      <c r="Y457" t="inlineStr"/>
    </row>
    <row r="458">
      <c r="A458" t="inlineStr"/>
      <c r="B458" s="13" t="inlineStr">
        <is>
          <t>N</t>
        </is>
      </c>
      <c r="C458" t="inlineStr">
        <is>
          <t>Price_BOM_VL_VLS_Imp_752</t>
        </is>
      </c>
      <c r="D458" t="inlineStr"/>
      <c r="E458" s="123" t="inlineStr">
        <is>
          <t>:5070-7_VL:5070-7_VLS:</t>
        </is>
      </c>
      <c r="F458" s="123" t="inlineStr">
        <is>
          <t>:5070-7 VL:5070-7 VLS:</t>
        </is>
      </c>
      <c r="G458" s="123" t="inlineStr">
        <is>
          <t>X3</t>
        </is>
      </c>
      <c r="H458" t="inlineStr">
        <is>
          <t>ImpMatl_NiAl-Bronze_ASTM-B148_C95400</t>
        </is>
      </c>
      <c r="I458" s="6" t="inlineStr">
        <is>
          <t>Nickel Aluminum Bronze ASTM B148 UNS C95400</t>
        </is>
      </c>
      <c r="J458" s="6" t="inlineStr">
        <is>
          <t>B22</t>
        </is>
      </c>
      <c r="K458" s="6" t="inlineStr">
        <is>
          <t>Coating_Scotchkote134_interior_IncludeImpeller</t>
        </is>
      </c>
      <c r="L458" s="6" t="inlineStr">
        <is>
          <t>Stainless Steel, AISI-303</t>
        </is>
      </c>
      <c r="M458" s="6" t="inlineStr">
        <is>
          <t>Steel, Cold Drawn C1018</t>
        </is>
      </c>
      <c r="N458" s="1" t="inlineStr">
        <is>
          <t>RTF</t>
        </is>
      </c>
      <c r="O458" s="80" t="inlineStr"/>
      <c r="P458" t="inlineStr">
        <is>
          <t>A102244</t>
        </is>
      </c>
      <c r="Q458" t="n">
        <v>148</v>
      </c>
      <c r="R458" s="6" t="inlineStr">
        <is>
          <t>LT250</t>
        </is>
      </c>
      <c r="S458" s="13" t="n">
        <v>8</v>
      </c>
      <c r="T458" t="inlineStr"/>
      <c r="U458" s="80" t="inlineStr"/>
      <c r="V458" t="inlineStr"/>
      <c r="W458" t="inlineStr"/>
      <c r="X458" t="inlineStr"/>
      <c r="Y458" t="inlineStr"/>
    </row>
    <row r="459">
      <c r="A459" t="inlineStr"/>
      <c r="B459" s="13" t="inlineStr">
        <is>
          <t>N</t>
        </is>
      </c>
      <c r="C459" t="inlineStr">
        <is>
          <t>Price_BOM_VL_VLS_Imp_753</t>
        </is>
      </c>
      <c r="D459" t="inlineStr"/>
      <c r="E459" s="123" t="inlineStr">
        <is>
          <t>:5070-7_VL:5070-7_VLS:</t>
        </is>
      </c>
      <c r="F459" s="123" t="inlineStr">
        <is>
          <t>:5070-7 VL:5070-7 VLS:</t>
        </is>
      </c>
      <c r="G459" s="123" t="inlineStr">
        <is>
          <t>X3</t>
        </is>
      </c>
      <c r="H459" s="123" t="inlineStr">
        <is>
          <t>ImpMatl_Silicon_Bronze_ASTM-B584_C87600</t>
        </is>
      </c>
      <c r="I459" s="6" t="inlineStr">
        <is>
          <t>Silicon Bronze, ASTM-B584, C87600</t>
        </is>
      </c>
      <c r="J459" s="6" t="inlineStr">
        <is>
          <t>B21</t>
        </is>
      </c>
      <c r="K459" s="6" t="inlineStr">
        <is>
          <t>Coating_Special</t>
        </is>
      </c>
      <c r="L459" s="6" t="inlineStr">
        <is>
          <t>Stainless Steel, AISI-303</t>
        </is>
      </c>
      <c r="M459" s="6" t="inlineStr">
        <is>
          <t>Steel, Cold Drawn C1018</t>
        </is>
      </c>
      <c r="N459" s="1" t="inlineStr">
        <is>
          <t>RTF</t>
        </is>
      </c>
      <c r="O459" s="6" t="inlineStr"/>
      <c r="P459" s="6" t="inlineStr">
        <is>
          <t>A101903</t>
        </is>
      </c>
      <c r="Q459" s="6" t="n">
        <v>0</v>
      </c>
      <c r="R459" s="6" t="inlineStr">
        <is>
          <t>LT040</t>
        </is>
      </c>
      <c r="S459" s="13" t="n">
        <v>14</v>
      </c>
      <c r="T459" t="inlineStr"/>
      <c r="U459" s="80" t="inlineStr"/>
      <c r="V459" t="inlineStr"/>
      <c r="W459" t="inlineStr"/>
      <c r="X459" t="inlineStr"/>
      <c r="Y459" t="inlineStr"/>
    </row>
    <row r="460">
      <c r="A460" t="inlineStr"/>
      <c r="B460" s="13" t="inlineStr">
        <is>
          <t>N</t>
        </is>
      </c>
      <c r="C460" t="inlineStr">
        <is>
          <t>Price_BOM_VL_VLS_Imp_754</t>
        </is>
      </c>
      <c r="D460" t="inlineStr"/>
      <c r="E460" s="123" t="inlineStr">
        <is>
          <t>:5070-7_VL:5070-7_VLS:</t>
        </is>
      </c>
      <c r="F460" s="123" t="inlineStr">
        <is>
          <t>:5070-7 VL:5070-7 VLS:</t>
        </is>
      </c>
      <c r="G460" s="123" t="inlineStr">
        <is>
          <t>X3</t>
        </is>
      </c>
      <c r="H460" t="inlineStr">
        <is>
          <t>ImpMatl_NiAl-Bronze_ASTM-B148_C95400</t>
        </is>
      </c>
      <c r="I460" s="6" t="inlineStr">
        <is>
          <t>Nickel Aluminum Bronze ASTM B148 UNS C95400</t>
        </is>
      </c>
      <c r="J460" s="6" t="inlineStr">
        <is>
          <t>B22</t>
        </is>
      </c>
      <c r="K460" s="6" t="inlineStr">
        <is>
          <t>Coating_Special</t>
        </is>
      </c>
      <c r="L460" s="6" t="inlineStr">
        <is>
          <t>Stainless Steel, AISI-303</t>
        </is>
      </c>
      <c r="M460" s="6" t="inlineStr">
        <is>
          <t>Steel, Cold Drawn C1018</t>
        </is>
      </c>
      <c r="N460" s="1" t="inlineStr">
        <is>
          <t>RTF</t>
        </is>
      </c>
      <c r="O460" s="80" t="inlineStr"/>
      <c r="P460" t="inlineStr">
        <is>
          <t>A102244</t>
        </is>
      </c>
      <c r="Q460" t="n">
        <v>148</v>
      </c>
      <c r="R460" s="6" t="inlineStr">
        <is>
          <t>LT250</t>
        </is>
      </c>
      <c r="S460" s="13" t="n">
        <v>8</v>
      </c>
      <c r="T460" t="inlineStr"/>
      <c r="U460" s="80" t="inlineStr"/>
      <c r="V460" t="inlineStr"/>
      <c r="W460" t="inlineStr"/>
      <c r="X460" t="inlineStr"/>
      <c r="Y460" t="inlineStr"/>
    </row>
    <row r="461">
      <c r="A461" t="inlineStr"/>
      <c r="B461" s="13" t="inlineStr">
        <is>
          <t>N</t>
        </is>
      </c>
      <c r="C461" t="inlineStr">
        <is>
          <t>Price_BOM_VL_VLS_Imp_755</t>
        </is>
      </c>
      <c r="D461" t="inlineStr"/>
      <c r="E461" s="123" t="inlineStr">
        <is>
          <t>:5070-7_VL:5070-7_VLS:</t>
        </is>
      </c>
      <c r="F461" s="123" t="inlineStr">
        <is>
          <t>:5070-7 VL:5070-7 VLS:</t>
        </is>
      </c>
      <c r="G461" s="123" t="inlineStr">
        <is>
          <t>X3</t>
        </is>
      </c>
      <c r="H461" s="123" t="inlineStr">
        <is>
          <t>ImpMatl_Silicon_Bronze_ASTM-B584_C87600</t>
        </is>
      </c>
      <c r="I461" s="6" t="inlineStr">
        <is>
          <t>Silicon Bronze, ASTM-B584, C87600</t>
        </is>
      </c>
      <c r="J461" s="6" t="inlineStr">
        <is>
          <t>B21</t>
        </is>
      </c>
      <c r="K461" s="6" t="inlineStr">
        <is>
          <t>Coating_Epoxy</t>
        </is>
      </c>
      <c r="L461" s="6" t="inlineStr">
        <is>
          <t>Stainless Steel, AISI-303</t>
        </is>
      </c>
      <c r="M461" s="6" t="inlineStr">
        <is>
          <t>Steel, Cold Drawn C1018</t>
        </is>
      </c>
      <c r="N461" s="1" t="inlineStr">
        <is>
          <t>RTF</t>
        </is>
      </c>
      <c r="O461" s="6" t="inlineStr"/>
      <c r="P461" s="6" t="inlineStr">
        <is>
          <t>A101903</t>
        </is>
      </c>
      <c r="Q461" s="6" t="n">
        <v>0</v>
      </c>
      <c r="R461" s="6" t="inlineStr">
        <is>
          <t>LT040</t>
        </is>
      </c>
      <c r="S461" s="13" t="n">
        <v>14</v>
      </c>
      <c r="T461" t="inlineStr"/>
      <c r="U461" s="80" t="inlineStr"/>
      <c r="V461" t="inlineStr"/>
      <c r="W461" t="inlineStr"/>
      <c r="X461" t="inlineStr"/>
      <c r="Y461" t="inlineStr"/>
    </row>
    <row r="462">
      <c r="A462" t="inlineStr"/>
      <c r="B462" s="13" t="inlineStr">
        <is>
          <t>N</t>
        </is>
      </c>
      <c r="C462" t="inlineStr">
        <is>
          <t>Price_BOM_VL_VLS_Imp_756</t>
        </is>
      </c>
      <c r="D462" t="inlineStr"/>
      <c r="E462" s="123" t="inlineStr">
        <is>
          <t>:5070-7_VL:5070-7_VLS:</t>
        </is>
      </c>
      <c r="F462" s="123" t="inlineStr">
        <is>
          <t>:5070-7 VL:5070-7 VLS:</t>
        </is>
      </c>
      <c r="G462" s="123" t="inlineStr">
        <is>
          <t>X3</t>
        </is>
      </c>
      <c r="H462" t="inlineStr">
        <is>
          <t>ImpMatl_NiAl-Bronze_ASTM-B148_C95400</t>
        </is>
      </c>
      <c r="I462" s="6" t="inlineStr">
        <is>
          <t>Nickel Aluminum Bronze ASTM B148 UNS C95400</t>
        </is>
      </c>
      <c r="J462" s="6" t="inlineStr">
        <is>
          <t>B22</t>
        </is>
      </c>
      <c r="K462" s="6" t="inlineStr">
        <is>
          <t>Coating_Epoxy</t>
        </is>
      </c>
      <c r="L462" s="6" t="inlineStr">
        <is>
          <t>Stainless Steel, AISI-303</t>
        </is>
      </c>
      <c r="M462" s="6" t="inlineStr">
        <is>
          <t>Steel, Cold Drawn C1018</t>
        </is>
      </c>
      <c r="N462" s="1" t="inlineStr">
        <is>
          <t>RTF</t>
        </is>
      </c>
      <c r="O462" s="80" t="inlineStr"/>
      <c r="P462" t="inlineStr">
        <is>
          <t>A102244</t>
        </is>
      </c>
      <c r="Q462" t="n">
        <v>148</v>
      </c>
      <c r="R462" s="6" t="inlineStr">
        <is>
          <t>LT250</t>
        </is>
      </c>
      <c r="S462" s="13" t="n">
        <v>8</v>
      </c>
      <c r="T462" t="inlineStr"/>
      <c r="U462" s="80" t="inlineStr"/>
      <c r="V462" t="inlineStr"/>
      <c r="W462" t="inlineStr"/>
      <c r="X462" t="inlineStr"/>
      <c r="Y462" t="inlineStr"/>
    </row>
    <row r="463">
      <c r="A463" t="inlineStr"/>
      <c r="B463" s="13" t="inlineStr">
        <is>
          <t>N</t>
        </is>
      </c>
      <c r="C463" t="inlineStr">
        <is>
          <t>Price_BOM_VL_VLS_Imp_757</t>
        </is>
      </c>
      <c r="D463" t="inlineStr"/>
      <c r="E463" s="123" t="inlineStr">
        <is>
          <t>:5070-7_VLS:</t>
        </is>
      </c>
      <c r="F463" s="123" t="inlineStr">
        <is>
          <t>:5070-7 VLS:</t>
        </is>
      </c>
      <c r="G463" s="123" t="inlineStr">
        <is>
          <t>X3</t>
        </is>
      </c>
      <c r="H463" s="123" t="inlineStr">
        <is>
          <t>ImpMatl_SS_AISI-304</t>
        </is>
      </c>
      <c r="I463" s="6" t="inlineStr">
        <is>
          <t>Stainless Steel, AISI-304</t>
        </is>
      </c>
      <c r="J463" s="6" t="inlineStr">
        <is>
          <t>H304</t>
        </is>
      </c>
      <c r="K463" s="6" t="inlineStr">
        <is>
          <t>Coating_Standard</t>
        </is>
      </c>
      <c r="L463" s="6" t="inlineStr">
        <is>
          <t>Stainless Steel, AISI-303</t>
        </is>
      </c>
      <c r="M463" s="6" t="inlineStr">
        <is>
          <t>Stainless Steel, AISI 316</t>
        </is>
      </c>
      <c r="N463" s="1" t="inlineStr">
        <is>
          <t>98876161</t>
        </is>
      </c>
      <c r="O463" s="6" t="inlineStr">
        <is>
          <t>IMP,L,40707,X3,H304</t>
        </is>
      </c>
      <c r="P463" s="6" t="inlineStr">
        <is>
          <t>A300130</t>
        </is>
      </c>
      <c r="Q463" s="6" t="n">
        <v>0</v>
      </c>
      <c r="R463" s="6" t="inlineStr">
        <is>
          <t>LT027</t>
        </is>
      </c>
      <c r="S463" s="13" t="n">
        <v>0</v>
      </c>
      <c r="T463" t="inlineStr"/>
      <c r="U463" s="80" t="inlineStr"/>
      <c r="V463" t="inlineStr"/>
      <c r="W463" t="inlineStr"/>
      <c r="X463" t="inlineStr"/>
      <c r="Y463" t="inlineStr"/>
    </row>
    <row r="464">
      <c r="A464" t="inlineStr"/>
      <c r="B464" s="13" t="inlineStr">
        <is>
          <t>Y</t>
        </is>
      </c>
      <c r="C464" t="inlineStr">
        <is>
          <t>Price_BOM_VL_VLS_Imp_759</t>
        </is>
      </c>
      <c r="D464" t="inlineStr">
        <is>
          <t>Price_BOM_VL_VLS_Imp_759</t>
        </is>
      </c>
      <c r="E464" s="123" t="inlineStr">
        <is>
          <t>:5070-7_VLS:</t>
        </is>
      </c>
      <c r="F464" s="123" t="inlineStr">
        <is>
          <t>:5070-7 VLS:</t>
        </is>
      </c>
      <c r="G464" s="123" t="inlineStr">
        <is>
          <t>X4</t>
        </is>
      </c>
      <c r="H464" t="inlineStr">
        <is>
          <t>ImpMatl_Silicon_Bronze_ASTM-B584_C87600</t>
        </is>
      </c>
      <c r="I464" s="6" t="inlineStr">
        <is>
          <t>Silicon Bronze, ASTM-B584, C87600</t>
        </is>
      </c>
      <c r="J464" s="6" t="inlineStr">
        <is>
          <t>B21</t>
        </is>
      </c>
      <c r="K464" s="6" t="inlineStr">
        <is>
          <t>Coating_Standard</t>
        </is>
      </c>
      <c r="L464" s="6" t="inlineStr">
        <is>
          <t>Stainless Steel, AISI-303</t>
        </is>
      </c>
      <c r="M464" s="6" t="inlineStr">
        <is>
          <t>Steel, Cold Drawn C1018</t>
        </is>
      </c>
      <c r="N464" s="1" t="inlineStr">
        <is>
          <t>96772226</t>
        </is>
      </c>
      <c r="O464" s="80" t="inlineStr">
        <is>
          <t>IMP,VLS,50707,X4,B21</t>
        </is>
      </c>
      <c r="P464" t="inlineStr">
        <is>
          <t>A101910</t>
        </is>
      </c>
      <c r="Q464" t="n">
        <v>0</v>
      </c>
      <c r="R464" s="6" t="inlineStr">
        <is>
          <t>LT027</t>
        </is>
      </c>
      <c r="S464" s="13" t="n">
        <v>0</v>
      </c>
      <c r="T464" t="inlineStr"/>
      <c r="U464" s="80" t="inlineStr"/>
      <c r="V464" t="inlineStr"/>
      <c r="W464" t="inlineStr"/>
      <c r="X464" t="inlineStr"/>
      <c r="Y464" t="inlineStr"/>
    </row>
    <row r="465">
      <c r="A465" t="inlineStr"/>
      <c r="B465" s="13" t="inlineStr">
        <is>
          <t>N</t>
        </is>
      </c>
      <c r="C465" t="inlineStr">
        <is>
          <t>Price_BOM_VL_VLS_Imp_76</t>
        </is>
      </c>
      <c r="D465" t="inlineStr"/>
      <c r="E465" s="123" t="inlineStr">
        <is>
          <t>:1270-7_VL:</t>
        </is>
      </c>
      <c r="F465" s="123" t="inlineStr">
        <is>
          <t>:1270-7 VL:</t>
        </is>
      </c>
      <c r="G465" s="123" t="inlineStr">
        <is>
          <t>X0</t>
        </is>
      </c>
      <c r="H465" s="123" t="inlineStr">
        <is>
          <t>ImpMatl_NiAl-Bronze_ASTM-B148_C95400</t>
        </is>
      </c>
      <c r="I465" s="6" t="inlineStr">
        <is>
          <t>Nickel Aluminum Bronze ASTM B148 UNS C95400</t>
        </is>
      </c>
      <c r="J465" s="6" t="inlineStr">
        <is>
          <t>B22</t>
        </is>
      </c>
      <c r="K465" s="6" t="inlineStr">
        <is>
          <t>Coating_Scotchkote134_interior_exterior</t>
        </is>
      </c>
      <c r="L465" s="6" t="inlineStr">
        <is>
          <t>ImpellerCapscrew_X0_None</t>
        </is>
      </c>
      <c r="M465" s="6" t="inlineStr">
        <is>
          <t>ImpellerKey_None</t>
        </is>
      </c>
      <c r="N465" s="1" t="inlineStr">
        <is>
          <t>RTF</t>
        </is>
      </c>
      <c r="O465" s="6" t="inlineStr"/>
      <c r="P465" s="6" t="inlineStr">
        <is>
          <t>A102210</t>
        </is>
      </c>
      <c r="Q465" s="6" t="n">
        <v>70</v>
      </c>
      <c r="R465" s="6" t="inlineStr">
        <is>
          <t>LT250</t>
        </is>
      </c>
      <c r="S465" s="13" t="n">
        <v>8</v>
      </c>
      <c r="T465" t="inlineStr"/>
      <c r="U465" s="80" t="inlineStr"/>
      <c r="V465" t="inlineStr"/>
      <c r="W465" t="inlineStr"/>
      <c r="X465" t="inlineStr"/>
      <c r="Y465" t="inlineStr"/>
    </row>
    <row r="466">
      <c r="A466" t="inlineStr"/>
      <c r="B466" s="13" t="inlineStr">
        <is>
          <t>N</t>
        </is>
      </c>
      <c r="C466" t="inlineStr">
        <is>
          <t>Price_BOM_VL_VLS_Imp_761</t>
        </is>
      </c>
      <c r="D466" t="inlineStr"/>
      <c r="E466" s="123" t="inlineStr">
        <is>
          <t>:5070-7_VLS:</t>
        </is>
      </c>
      <c r="F466" s="123" t="inlineStr">
        <is>
          <t>:5070-7 VLS:</t>
        </is>
      </c>
      <c r="G466" s="123" t="inlineStr">
        <is>
          <t>X4</t>
        </is>
      </c>
      <c r="H466" t="inlineStr">
        <is>
          <t>ImpMatl_SS_AISI-304</t>
        </is>
      </c>
      <c r="I466" s="6" t="inlineStr">
        <is>
          <t>Stainless Steel, AISI-304</t>
        </is>
      </c>
      <c r="J466" s="6" t="inlineStr">
        <is>
          <t>H304</t>
        </is>
      </c>
      <c r="K466" s="6" t="inlineStr">
        <is>
          <t>Coating_Standard</t>
        </is>
      </c>
      <c r="L466" s="6" t="inlineStr">
        <is>
          <t>Stainless Steel, AISI-303</t>
        </is>
      </c>
      <c r="M466" s="6" t="inlineStr">
        <is>
          <t>Stainless Steel, AISI 316</t>
        </is>
      </c>
      <c r="N466" s="1" t="inlineStr">
        <is>
          <t>98876162</t>
        </is>
      </c>
      <c r="O466" s="80" t="inlineStr">
        <is>
          <t>IMP,L,40707,X4,H304</t>
        </is>
      </c>
      <c r="P466" t="inlineStr">
        <is>
          <t>A300132</t>
        </is>
      </c>
      <c r="Q466" t="n">
        <v>0</v>
      </c>
      <c r="R466" s="6" t="inlineStr">
        <is>
          <t>LT027</t>
        </is>
      </c>
      <c r="S466" s="13" t="n">
        <v>0</v>
      </c>
      <c r="T466" t="inlineStr"/>
      <c r="U466" s="80" t="inlineStr"/>
      <c r="V466" t="inlineStr"/>
      <c r="W466" t="inlineStr"/>
      <c r="X466" t="inlineStr"/>
      <c r="Y466" t="inlineStr"/>
    </row>
    <row r="467">
      <c r="A467" t="inlineStr"/>
      <c r="B467" s="13" t="inlineStr">
        <is>
          <t>N</t>
        </is>
      </c>
      <c r="C467" t="inlineStr">
        <is>
          <t>Price_BOM_VL_VLS_Imp_763</t>
        </is>
      </c>
      <c r="D467" t="inlineStr"/>
      <c r="E467" s="123" t="inlineStr">
        <is>
          <t>:5070-7_VLS:</t>
        </is>
      </c>
      <c r="F467" s="123" t="inlineStr">
        <is>
          <t>:5070-7 VLS:</t>
        </is>
      </c>
      <c r="G467" s="123" t="inlineStr">
        <is>
          <t>X4</t>
        </is>
      </c>
      <c r="H467" s="123" t="inlineStr">
        <is>
          <t>ImpMatl_NiAl-Bronze_ASTM-B148_C95400</t>
        </is>
      </c>
      <c r="I467" s="6" t="inlineStr">
        <is>
          <t>Nickel Aluminum Bronze ASTM B148 UNS C95400</t>
        </is>
      </c>
      <c r="J467" s="6" t="inlineStr">
        <is>
          <t>B22</t>
        </is>
      </c>
      <c r="K467" s="6" t="inlineStr">
        <is>
          <t>Coating_Standard</t>
        </is>
      </c>
      <c r="L467" s="6" t="inlineStr">
        <is>
          <t>Stainless Steel, AISI-303</t>
        </is>
      </c>
      <c r="M467" s="6" t="inlineStr">
        <is>
          <t>Steel, Cold Drawn C1018</t>
        </is>
      </c>
      <c r="N467" s="1" t="inlineStr">
        <is>
          <t>RTF</t>
        </is>
      </c>
      <c r="O467" s="6" t="inlineStr"/>
      <c r="P467" s="6" t="inlineStr">
        <is>
          <t>A102245</t>
        </is>
      </c>
      <c r="Q467" s="6" t="n">
        <v>148</v>
      </c>
      <c r="R467" s="6" t="inlineStr">
        <is>
          <t>LT027</t>
        </is>
      </c>
      <c r="S467" s="13" t="n">
        <v>0</v>
      </c>
      <c r="T467" t="inlineStr"/>
      <c r="U467" s="80" t="inlineStr"/>
      <c r="V467" t="inlineStr"/>
      <c r="W467" t="inlineStr"/>
      <c r="X467" t="inlineStr"/>
      <c r="Y467" t="inlineStr"/>
    </row>
    <row r="468">
      <c r="A468" t="inlineStr"/>
      <c r="B468" s="13" t="inlineStr">
        <is>
          <t>N</t>
        </is>
      </c>
      <c r="C468" t="inlineStr">
        <is>
          <t>Price_BOM_VL_VLS_Imp_764</t>
        </is>
      </c>
      <c r="D468" t="inlineStr"/>
      <c r="E468" s="123" t="inlineStr">
        <is>
          <t>:5070-7_VLS:</t>
        </is>
      </c>
      <c r="F468" s="123" t="inlineStr">
        <is>
          <t>:5070-7 VLS:</t>
        </is>
      </c>
      <c r="G468" s="123" t="inlineStr">
        <is>
          <t>X4</t>
        </is>
      </c>
      <c r="H468" t="inlineStr">
        <is>
          <t>ImpMatl_Silicon_Bronze_ASTM-B584_C87600</t>
        </is>
      </c>
      <c r="I468" s="6" t="inlineStr">
        <is>
          <t>Silicon Bronze, ASTM-B584, C87600</t>
        </is>
      </c>
      <c r="J468" s="6" t="inlineStr">
        <is>
          <t>B21</t>
        </is>
      </c>
      <c r="K468" s="6" t="inlineStr">
        <is>
          <t>Coating_Scotchkote134_interior</t>
        </is>
      </c>
      <c r="L468" s="6" t="inlineStr">
        <is>
          <t>Stainless Steel, AISI-303</t>
        </is>
      </c>
      <c r="M468" s="6" t="inlineStr">
        <is>
          <t>Steel, Cold Drawn C1018</t>
        </is>
      </c>
      <c r="N468" t="inlineStr">
        <is>
          <t>RTF</t>
        </is>
      </c>
      <c r="O468" s="1" t="inlineStr"/>
      <c r="P468" t="inlineStr">
        <is>
          <t>A101910</t>
        </is>
      </c>
      <c r="Q468" t="n">
        <v>0</v>
      </c>
      <c r="R468" s="6" t="inlineStr">
        <is>
          <t>LT040</t>
        </is>
      </c>
      <c r="S468" s="13" t="n">
        <v>14</v>
      </c>
      <c r="T468" t="inlineStr"/>
      <c r="U468" s="80" t="inlineStr"/>
      <c r="V468" t="inlineStr"/>
      <c r="W468" t="inlineStr"/>
      <c r="X468" t="inlineStr"/>
      <c r="Y468" t="inlineStr"/>
    </row>
    <row r="469">
      <c r="A469" t="inlineStr"/>
      <c r="B469" s="13" t="inlineStr">
        <is>
          <t>N</t>
        </is>
      </c>
      <c r="C469" t="inlineStr">
        <is>
          <t>Price_BOM_VL_VLS_Imp_765</t>
        </is>
      </c>
      <c r="D469" t="inlineStr"/>
      <c r="E469" s="123" t="inlineStr">
        <is>
          <t>:5070-7_VLS:</t>
        </is>
      </c>
      <c r="F469" s="123" t="inlineStr">
        <is>
          <t>:5070-7 VLS:</t>
        </is>
      </c>
      <c r="G469" s="123" t="inlineStr">
        <is>
          <t>X4</t>
        </is>
      </c>
      <c r="H469" t="inlineStr">
        <is>
          <t>ImpMatl_NiAl-Bronze_ASTM-B148_C95400</t>
        </is>
      </c>
      <c r="I469" s="6" t="inlineStr">
        <is>
          <t>Nickel Aluminum Bronze ASTM B148 UNS C95400</t>
        </is>
      </c>
      <c r="J469" s="6" t="inlineStr">
        <is>
          <t>B22</t>
        </is>
      </c>
      <c r="K469" s="6" t="inlineStr">
        <is>
          <t>Coating_Scotchkote134_interior</t>
        </is>
      </c>
      <c r="L469" s="6" t="inlineStr">
        <is>
          <t>Stainless Steel, AISI-303</t>
        </is>
      </c>
      <c r="M469" s="6" t="inlineStr">
        <is>
          <t>Steel, Cold Drawn C1018</t>
        </is>
      </c>
      <c r="N469" s="1" t="inlineStr">
        <is>
          <t>RTF</t>
        </is>
      </c>
      <c r="O469" s="80" t="inlineStr"/>
      <c r="P469" t="inlineStr">
        <is>
          <t>A102245</t>
        </is>
      </c>
      <c r="Q469" t="n">
        <v>148</v>
      </c>
      <c r="R469" s="6" t="inlineStr">
        <is>
          <t>LT250</t>
        </is>
      </c>
      <c r="S469" s="13" t="n">
        <v>8</v>
      </c>
      <c r="T469" t="inlineStr"/>
      <c r="U469" s="80" t="inlineStr"/>
      <c r="V469" t="inlineStr"/>
      <c r="W469" t="inlineStr"/>
      <c r="X469" t="inlineStr"/>
      <c r="Y469" t="inlineStr"/>
    </row>
    <row r="470">
      <c r="A470" t="inlineStr"/>
      <c r="B470" s="13" t="inlineStr">
        <is>
          <t>N</t>
        </is>
      </c>
      <c r="C470" t="inlineStr">
        <is>
          <t>Price_BOM_VL_VLS_Imp_766</t>
        </is>
      </c>
      <c r="D470" t="inlineStr"/>
      <c r="E470" s="123" t="inlineStr">
        <is>
          <t>:5070-7_VLS:</t>
        </is>
      </c>
      <c r="F470" s="123" t="inlineStr">
        <is>
          <t>:5070-7 VLS:</t>
        </is>
      </c>
      <c r="G470" s="123" t="inlineStr">
        <is>
          <t>X4</t>
        </is>
      </c>
      <c r="H470" s="123" t="inlineStr">
        <is>
          <t>ImpMatl_Silicon_Bronze_ASTM-B584_C87600</t>
        </is>
      </c>
      <c r="I470" s="6" t="inlineStr">
        <is>
          <t>Silicon Bronze, ASTM-B584, C87600</t>
        </is>
      </c>
      <c r="J470" s="6" t="inlineStr">
        <is>
          <t>B21</t>
        </is>
      </c>
      <c r="K470" s="6" t="inlineStr">
        <is>
          <t>Coating_Scotchkote134_interior_exterior</t>
        </is>
      </c>
      <c r="L470" s="6" t="inlineStr">
        <is>
          <t>Stainless Steel, AISI-303</t>
        </is>
      </c>
      <c r="M470" s="6" t="inlineStr">
        <is>
          <t>Steel, Cold Drawn C1018</t>
        </is>
      </c>
      <c r="N470" s="6" t="inlineStr">
        <is>
          <t>RTF</t>
        </is>
      </c>
      <c r="O470" s="6" t="inlineStr"/>
      <c r="P470" s="6" t="inlineStr">
        <is>
          <t>A101910</t>
        </is>
      </c>
      <c r="Q470" s="6" t="n">
        <v>0</v>
      </c>
      <c r="R470" s="6" t="inlineStr">
        <is>
          <t>LT040</t>
        </is>
      </c>
      <c r="S470" s="13" t="n">
        <v>14</v>
      </c>
      <c r="T470" t="inlineStr"/>
      <c r="U470" s="80" t="inlineStr"/>
      <c r="V470" t="inlineStr"/>
      <c r="W470" t="inlineStr"/>
      <c r="X470" t="inlineStr"/>
      <c r="Y470" t="inlineStr"/>
    </row>
    <row r="471">
      <c r="A471" t="inlineStr"/>
      <c r="B471" s="13" t="inlineStr">
        <is>
          <t>N</t>
        </is>
      </c>
      <c r="C471" t="inlineStr">
        <is>
          <t>Price_BOM_VL_VLS_Imp_767</t>
        </is>
      </c>
      <c r="D471" t="inlineStr"/>
      <c r="E471" s="123" t="inlineStr">
        <is>
          <t>:5070-7_VLS:</t>
        </is>
      </c>
      <c r="F471" s="123" t="inlineStr">
        <is>
          <t>:5070-7 VLS:</t>
        </is>
      </c>
      <c r="G471" s="123" t="inlineStr">
        <is>
          <t>X4</t>
        </is>
      </c>
      <c r="H471" s="123" t="inlineStr">
        <is>
          <t>ImpMatl_NiAl-Bronze_ASTM-B148_C95400</t>
        </is>
      </c>
      <c r="I471" s="6" t="inlineStr">
        <is>
          <t>Nickel Aluminum Bronze ASTM B148 UNS C95400</t>
        </is>
      </c>
      <c r="J471" s="6" t="inlineStr">
        <is>
          <t>B22</t>
        </is>
      </c>
      <c r="K471" s="6" t="inlineStr">
        <is>
          <t>Coating_Scotchkote134_interior_exterior</t>
        </is>
      </c>
      <c r="L471" s="6" t="inlineStr">
        <is>
          <t>Stainless Steel, AISI-303</t>
        </is>
      </c>
      <c r="M471" s="6" t="inlineStr">
        <is>
          <t>Steel, Cold Drawn C1018</t>
        </is>
      </c>
      <c r="N471" s="96" t="inlineStr">
        <is>
          <t>RTF</t>
        </is>
      </c>
      <c r="O471" s="94" t="inlineStr"/>
      <c r="P471" t="inlineStr">
        <is>
          <t>A102245</t>
        </is>
      </c>
      <c r="Q471" t="n">
        <v>148</v>
      </c>
      <c r="R471" s="6" t="inlineStr">
        <is>
          <t>LT250</t>
        </is>
      </c>
      <c r="S471" s="13" t="n">
        <v>8</v>
      </c>
      <c r="T471" t="inlineStr"/>
      <c r="U471" s="80" t="inlineStr"/>
      <c r="V471" t="inlineStr"/>
      <c r="W471" t="inlineStr"/>
      <c r="X471" t="inlineStr"/>
      <c r="Y471" t="inlineStr"/>
    </row>
    <row r="472">
      <c r="A472" t="inlineStr"/>
      <c r="B472" s="13" t="inlineStr">
        <is>
          <t>N</t>
        </is>
      </c>
      <c r="C472" t="inlineStr">
        <is>
          <t>Price_BOM_VL_VLS_Imp_768</t>
        </is>
      </c>
      <c r="D472" t="inlineStr"/>
      <c r="E472" s="123" t="inlineStr">
        <is>
          <t>:5070-7_VLS:</t>
        </is>
      </c>
      <c r="F472" s="123" t="inlineStr">
        <is>
          <t>:5070-7 VLS:</t>
        </is>
      </c>
      <c r="G472" s="123" t="inlineStr">
        <is>
          <t>X4</t>
        </is>
      </c>
      <c r="H472" t="inlineStr">
        <is>
          <t>ImpMatl_Silicon_Bronze_ASTM-B584_C87600</t>
        </is>
      </c>
      <c r="I472" s="6" t="inlineStr">
        <is>
          <t>Silicon Bronze, ASTM-B584, C87600</t>
        </is>
      </c>
      <c r="J472" s="6" t="inlineStr">
        <is>
          <t>B21</t>
        </is>
      </c>
      <c r="K472" s="6" t="inlineStr">
        <is>
          <t>Coating_Scotchkote134_interior_exterior_IncludeImpeller</t>
        </is>
      </c>
      <c r="L472" s="6" t="inlineStr">
        <is>
          <t>Stainless Steel, AISI-303</t>
        </is>
      </c>
      <c r="M472" s="6" t="inlineStr">
        <is>
          <t>Steel, Cold Drawn C1018</t>
        </is>
      </c>
      <c r="N472" t="inlineStr">
        <is>
          <t>RTF</t>
        </is>
      </c>
      <c r="O472" s="80" t="inlineStr"/>
      <c r="P472" t="inlineStr">
        <is>
          <t>A101910</t>
        </is>
      </c>
      <c r="Q472" t="n">
        <v>0</v>
      </c>
      <c r="R472" s="6" t="inlineStr">
        <is>
          <t>LT040</t>
        </is>
      </c>
      <c r="S472" s="13" t="n">
        <v>14</v>
      </c>
      <c r="T472" t="inlineStr"/>
      <c r="U472" s="80" t="inlineStr"/>
      <c r="V472" t="inlineStr"/>
      <c r="W472" t="inlineStr"/>
      <c r="X472" t="inlineStr"/>
      <c r="Y472" t="inlineStr"/>
    </row>
    <row r="473">
      <c r="A473" t="inlineStr"/>
      <c r="B473" s="13" t="inlineStr">
        <is>
          <t>N</t>
        </is>
      </c>
      <c r="C473" t="inlineStr">
        <is>
          <t>Price_BOM_VL_VLS_Imp_769</t>
        </is>
      </c>
      <c r="D473" t="inlineStr"/>
      <c r="E473" s="123" t="inlineStr">
        <is>
          <t>:5070-7_VLS:</t>
        </is>
      </c>
      <c r="F473" s="123" t="inlineStr">
        <is>
          <t>:5070-7 VLS:</t>
        </is>
      </c>
      <c r="G473" s="123" t="inlineStr">
        <is>
          <t>X4</t>
        </is>
      </c>
      <c r="H473" s="123" t="inlineStr">
        <is>
          <t>ImpMatl_NiAl-Bronze_ASTM-B148_C95400</t>
        </is>
      </c>
      <c r="I473" s="6" t="inlineStr">
        <is>
          <t>Nickel Aluminum Bronze ASTM B148 UNS C95400</t>
        </is>
      </c>
      <c r="J473" s="6" t="inlineStr">
        <is>
          <t>B22</t>
        </is>
      </c>
      <c r="K473" s="6" t="inlineStr">
        <is>
          <t>Coating_Scotchkote134_interior_exterior_IncludeImpeller</t>
        </is>
      </c>
      <c r="L473" s="6" t="inlineStr">
        <is>
          <t>Stainless Steel, AISI-303</t>
        </is>
      </c>
      <c r="M473" s="6" t="inlineStr">
        <is>
          <t>Steel, Cold Drawn C1018</t>
        </is>
      </c>
      <c r="N473" s="1" t="inlineStr">
        <is>
          <t>RTF</t>
        </is>
      </c>
      <c r="O473" s="6" t="inlineStr"/>
      <c r="P473" s="6" t="inlineStr">
        <is>
          <t>A102245</t>
        </is>
      </c>
      <c r="Q473" s="6" t="n">
        <v>148</v>
      </c>
      <c r="R473" s="6" t="inlineStr">
        <is>
          <t>LT250</t>
        </is>
      </c>
      <c r="S473" s="13" t="n">
        <v>8</v>
      </c>
      <c r="T473" t="inlineStr"/>
      <c r="U473" s="80" t="inlineStr"/>
      <c r="V473" t="inlineStr"/>
      <c r="W473" t="inlineStr"/>
      <c r="X473" t="inlineStr"/>
      <c r="Y473" t="inlineStr"/>
    </row>
    <row r="474">
      <c r="A474" t="inlineStr"/>
      <c r="B474" s="13" t="inlineStr">
        <is>
          <t>N</t>
        </is>
      </c>
      <c r="C474" t="inlineStr">
        <is>
          <t>Price_BOM_VL_VLS_Imp_770</t>
        </is>
      </c>
      <c r="D474" t="inlineStr"/>
      <c r="E474" s="123" t="inlineStr">
        <is>
          <t>:5070-7_VLS:</t>
        </is>
      </c>
      <c r="F474" s="123" t="inlineStr">
        <is>
          <t>:5070-7 VLS:</t>
        </is>
      </c>
      <c r="G474" s="123" t="inlineStr">
        <is>
          <t>X4</t>
        </is>
      </c>
      <c r="H474" t="inlineStr">
        <is>
          <t>ImpMatl_Silicon_Bronze_ASTM-B584_C87600</t>
        </is>
      </c>
      <c r="I474" s="6" t="inlineStr">
        <is>
          <t>Silicon Bronze, ASTM-B584, C87600</t>
        </is>
      </c>
      <c r="J474" s="6" t="inlineStr">
        <is>
          <t>B21</t>
        </is>
      </c>
      <c r="K474" s="6" t="inlineStr">
        <is>
          <t>Coating_Scotchkote134_interior_IncludeImpeller</t>
        </is>
      </c>
      <c r="L474" s="6" t="inlineStr">
        <is>
          <t>Stainless Steel, AISI-303</t>
        </is>
      </c>
      <c r="M474" s="6" t="inlineStr">
        <is>
          <t>Steel, Cold Drawn C1018</t>
        </is>
      </c>
      <c r="N474" s="1" t="inlineStr">
        <is>
          <t>RTF</t>
        </is>
      </c>
      <c r="O474" s="80" t="inlineStr"/>
      <c r="P474" t="inlineStr">
        <is>
          <t>A101910</t>
        </is>
      </c>
      <c r="Q474" t="n">
        <v>0</v>
      </c>
      <c r="R474" s="6" t="inlineStr">
        <is>
          <t>LT040</t>
        </is>
      </c>
      <c r="S474" s="13" t="n">
        <v>14</v>
      </c>
      <c r="T474" t="inlineStr"/>
      <c r="U474" s="80" t="inlineStr"/>
      <c r="V474" t="inlineStr"/>
      <c r="W474" t="inlineStr"/>
      <c r="X474" t="inlineStr"/>
      <c r="Y474" t="inlineStr"/>
    </row>
    <row r="475">
      <c r="A475" t="inlineStr"/>
      <c r="B475" s="13" t="inlineStr">
        <is>
          <t>N</t>
        </is>
      </c>
      <c r="C475" t="inlineStr">
        <is>
          <t>Price_BOM_VL_VLS_Imp_771</t>
        </is>
      </c>
      <c r="D475" t="inlineStr"/>
      <c r="E475" s="123" t="inlineStr">
        <is>
          <t>:5070-7_VLS:</t>
        </is>
      </c>
      <c r="F475" s="123" t="inlineStr">
        <is>
          <t>:5070-7 VLS:</t>
        </is>
      </c>
      <c r="G475" s="123" t="inlineStr">
        <is>
          <t>X4</t>
        </is>
      </c>
      <c r="H475" s="123" t="inlineStr">
        <is>
          <t>ImpMatl_NiAl-Bronze_ASTM-B148_C95400</t>
        </is>
      </c>
      <c r="I475" s="6" t="inlineStr">
        <is>
          <t>Nickel Aluminum Bronze ASTM B148 UNS C95400</t>
        </is>
      </c>
      <c r="J475" s="6" t="inlineStr">
        <is>
          <t>B22</t>
        </is>
      </c>
      <c r="K475" s="6" t="inlineStr">
        <is>
          <t>Coating_Scotchkote134_interior_IncludeImpeller</t>
        </is>
      </c>
      <c r="L475" s="6" t="inlineStr">
        <is>
          <t>Stainless Steel, AISI-303</t>
        </is>
      </c>
      <c r="M475" s="6" t="inlineStr">
        <is>
          <t>Steel, Cold Drawn C1018</t>
        </is>
      </c>
      <c r="N475" s="1" t="inlineStr">
        <is>
          <t>RTF</t>
        </is>
      </c>
      <c r="O475" s="6" t="inlineStr"/>
      <c r="P475" s="6" t="inlineStr">
        <is>
          <t>A102245</t>
        </is>
      </c>
      <c r="Q475" s="6" t="n">
        <v>148</v>
      </c>
      <c r="R475" s="6" t="inlineStr">
        <is>
          <t>LT250</t>
        </is>
      </c>
      <c r="S475" s="13" t="n">
        <v>8</v>
      </c>
      <c r="T475" t="inlineStr"/>
      <c r="U475" s="80" t="inlineStr"/>
      <c r="V475" t="inlineStr"/>
      <c r="W475" t="inlineStr"/>
      <c r="X475" t="inlineStr"/>
      <c r="Y475" t="inlineStr"/>
    </row>
    <row r="476">
      <c r="A476" t="inlineStr"/>
      <c r="B476" s="13" t="inlineStr">
        <is>
          <t>N</t>
        </is>
      </c>
      <c r="C476" t="inlineStr">
        <is>
          <t>Price_BOM_VL_VLS_Imp_772</t>
        </is>
      </c>
      <c r="D476" t="inlineStr"/>
      <c r="E476" s="123" t="inlineStr">
        <is>
          <t>:5070-7_VLS:</t>
        </is>
      </c>
      <c r="F476" s="123" t="inlineStr">
        <is>
          <t>:5070-7 VLS:</t>
        </is>
      </c>
      <c r="G476" s="123" t="inlineStr">
        <is>
          <t>X4</t>
        </is>
      </c>
      <c r="H476" t="inlineStr">
        <is>
          <t>ImpMatl_Silicon_Bronze_ASTM-B584_C87600</t>
        </is>
      </c>
      <c r="I476" s="6" t="inlineStr">
        <is>
          <t>Silicon Bronze, ASTM-B584, C87600</t>
        </is>
      </c>
      <c r="J476" s="6" t="inlineStr">
        <is>
          <t>B21</t>
        </is>
      </c>
      <c r="K476" s="6" t="inlineStr">
        <is>
          <t>Coating_Special</t>
        </is>
      </c>
      <c r="L476" s="6" t="inlineStr">
        <is>
          <t>Stainless Steel, AISI-303</t>
        </is>
      </c>
      <c r="M476" s="6" t="inlineStr">
        <is>
          <t>Steel, Cold Drawn C1018</t>
        </is>
      </c>
      <c r="N476" s="1" t="inlineStr">
        <is>
          <t>RTF</t>
        </is>
      </c>
      <c r="O476" s="80" t="inlineStr"/>
      <c r="P476" t="inlineStr">
        <is>
          <t>A101910</t>
        </is>
      </c>
      <c r="Q476" t="n">
        <v>0</v>
      </c>
      <c r="R476" s="6" t="inlineStr">
        <is>
          <t>LT040</t>
        </is>
      </c>
      <c r="S476" s="13" t="n">
        <v>14</v>
      </c>
      <c r="T476" t="inlineStr"/>
      <c r="U476" s="80" t="inlineStr"/>
      <c r="V476" t="inlineStr"/>
      <c r="W476" t="inlineStr"/>
      <c r="X476" t="inlineStr"/>
      <c r="Y476" t="inlineStr"/>
    </row>
    <row r="477">
      <c r="A477" t="inlineStr"/>
      <c r="B477" s="13" t="inlineStr">
        <is>
          <t>N</t>
        </is>
      </c>
      <c r="C477" t="inlineStr">
        <is>
          <t>Price_BOM_VL_VLS_Imp_773</t>
        </is>
      </c>
      <c r="D477" t="inlineStr"/>
      <c r="E477" s="123" t="inlineStr">
        <is>
          <t>:5070-7_VLS:</t>
        </is>
      </c>
      <c r="F477" s="123" t="inlineStr">
        <is>
          <t>:5070-7 VLS:</t>
        </is>
      </c>
      <c r="G477" s="123" t="inlineStr">
        <is>
          <t>X4</t>
        </is>
      </c>
      <c r="H477" s="123" t="inlineStr">
        <is>
          <t>ImpMatl_NiAl-Bronze_ASTM-B148_C95400</t>
        </is>
      </c>
      <c r="I477" s="6" t="inlineStr">
        <is>
          <t>Nickel Aluminum Bronze ASTM B148 UNS C95400</t>
        </is>
      </c>
      <c r="J477" s="6" t="inlineStr">
        <is>
          <t>B22</t>
        </is>
      </c>
      <c r="K477" s="6" t="inlineStr">
        <is>
          <t>Coating_Special</t>
        </is>
      </c>
      <c r="L477" s="6" t="inlineStr">
        <is>
          <t>Stainless Steel, AISI-303</t>
        </is>
      </c>
      <c r="M477" s="6" t="inlineStr">
        <is>
          <t>Steel, Cold Drawn C1018</t>
        </is>
      </c>
      <c r="N477" s="1" t="inlineStr">
        <is>
          <t>RTF</t>
        </is>
      </c>
      <c r="O477" s="6" t="inlineStr"/>
      <c r="P477" s="6" t="inlineStr">
        <is>
          <t>A102245</t>
        </is>
      </c>
      <c r="Q477" s="6" t="n">
        <v>148</v>
      </c>
      <c r="R477" s="6" t="inlineStr">
        <is>
          <t>LT250</t>
        </is>
      </c>
      <c r="S477" s="13" t="n">
        <v>8</v>
      </c>
      <c r="T477" t="inlineStr"/>
      <c r="U477" s="80" t="inlineStr"/>
      <c r="V477" t="inlineStr"/>
      <c r="W477" t="inlineStr"/>
      <c r="X477" t="inlineStr"/>
      <c r="Y477" t="inlineStr"/>
    </row>
    <row r="478">
      <c r="A478" t="inlineStr"/>
      <c r="B478" s="13" t="inlineStr">
        <is>
          <t>N</t>
        </is>
      </c>
      <c r="C478" t="inlineStr">
        <is>
          <t>Price_BOM_VL_VLS_Imp_774</t>
        </is>
      </c>
      <c r="D478" t="inlineStr"/>
      <c r="E478" s="123" t="inlineStr">
        <is>
          <t>:5070-7_VLS:</t>
        </is>
      </c>
      <c r="F478" s="123" t="inlineStr">
        <is>
          <t>:5070-7 VLS:</t>
        </is>
      </c>
      <c r="G478" s="123" t="inlineStr">
        <is>
          <t>X4</t>
        </is>
      </c>
      <c r="H478" t="inlineStr">
        <is>
          <t>ImpMatl_Silicon_Bronze_ASTM-B584_C87600</t>
        </is>
      </c>
      <c r="I478" s="6" t="inlineStr">
        <is>
          <t>Silicon Bronze, ASTM-B584, C87600</t>
        </is>
      </c>
      <c r="J478" s="6" t="inlineStr">
        <is>
          <t>B21</t>
        </is>
      </c>
      <c r="K478" s="6" t="inlineStr">
        <is>
          <t>Coating_Epoxy</t>
        </is>
      </c>
      <c r="L478" s="6" t="inlineStr">
        <is>
          <t>Stainless Steel, AISI-303</t>
        </is>
      </c>
      <c r="M478" s="6" t="inlineStr">
        <is>
          <t>Steel, Cold Drawn C1018</t>
        </is>
      </c>
      <c r="N478" s="1" t="inlineStr">
        <is>
          <t>RTF</t>
        </is>
      </c>
      <c r="O478" s="80" t="inlineStr"/>
      <c r="P478" t="inlineStr">
        <is>
          <t>A101910</t>
        </is>
      </c>
      <c r="Q478" t="n">
        <v>0</v>
      </c>
      <c r="R478" s="6" t="inlineStr">
        <is>
          <t>LT040</t>
        </is>
      </c>
      <c r="S478" s="13" t="n">
        <v>14</v>
      </c>
      <c r="T478" t="inlineStr"/>
      <c r="U478" s="80" t="inlineStr"/>
      <c r="V478" t="inlineStr"/>
      <c r="W478" t="inlineStr"/>
      <c r="X478" t="inlineStr"/>
      <c r="Y478" t="inlineStr"/>
    </row>
    <row r="479">
      <c r="A479" t="inlineStr"/>
      <c r="B479" s="13" t="inlineStr">
        <is>
          <t>N</t>
        </is>
      </c>
      <c r="C479" t="inlineStr">
        <is>
          <t>Price_BOM_VL_VLS_Imp_775</t>
        </is>
      </c>
      <c r="D479" t="inlineStr"/>
      <c r="E479" s="123" t="inlineStr">
        <is>
          <t>:5070-7_VLS:</t>
        </is>
      </c>
      <c r="F479" s="123" t="inlineStr">
        <is>
          <t>:5070-7 VLS:</t>
        </is>
      </c>
      <c r="G479" s="123" t="inlineStr">
        <is>
          <t>X4</t>
        </is>
      </c>
      <c r="H479" s="123" t="inlineStr">
        <is>
          <t>ImpMatl_NiAl-Bronze_ASTM-B148_C95400</t>
        </is>
      </c>
      <c r="I479" s="6" t="inlineStr">
        <is>
          <t>Nickel Aluminum Bronze ASTM B148 UNS C95400</t>
        </is>
      </c>
      <c r="J479" s="6" t="inlineStr">
        <is>
          <t>B22</t>
        </is>
      </c>
      <c r="K479" s="6" t="inlineStr">
        <is>
          <t>Coating_Epoxy</t>
        </is>
      </c>
      <c r="L479" s="6" t="inlineStr">
        <is>
          <t>Stainless Steel, AISI-303</t>
        </is>
      </c>
      <c r="M479" s="6" t="inlineStr">
        <is>
          <t>Steel, Cold Drawn C1018</t>
        </is>
      </c>
      <c r="N479" s="1" t="inlineStr">
        <is>
          <t>RTF</t>
        </is>
      </c>
      <c r="O479" s="6" t="inlineStr"/>
      <c r="P479" s="6" t="inlineStr">
        <is>
          <t>A102245</t>
        </is>
      </c>
      <c r="Q479" s="6" t="n">
        <v>148</v>
      </c>
      <c r="R479" s="6" t="inlineStr">
        <is>
          <t>LT250</t>
        </is>
      </c>
      <c r="S479" s="13" t="n">
        <v>8</v>
      </c>
      <c r="T479" t="inlineStr"/>
      <c r="U479" s="80" t="inlineStr"/>
      <c r="V479" t="inlineStr"/>
      <c r="W479" t="inlineStr"/>
      <c r="X479" t="inlineStr"/>
      <c r="Y479" t="inlineStr"/>
    </row>
    <row r="480">
      <c r="A480" t="inlineStr"/>
      <c r="B480" s="13" t="inlineStr">
        <is>
          <t>Y</t>
        </is>
      </c>
      <c r="C480" t="inlineStr">
        <is>
          <t>Price_BOM_VL_VLS_Imp_776</t>
        </is>
      </c>
      <c r="D480" t="inlineStr">
        <is>
          <t>Price_BOM_VL_VLS_Imp_776</t>
        </is>
      </c>
      <c r="E480" s="123" t="inlineStr">
        <is>
          <t>:5095-A_VL:5095-7_VL:5095-A_VLS:5095-7_VLS:</t>
        </is>
      </c>
      <c r="F480" s="123" t="inlineStr">
        <is>
          <t>:5095-A VL:5095-A VLS:</t>
        </is>
      </c>
      <c r="G480" s="123" t="inlineStr">
        <is>
          <t>X3</t>
        </is>
      </c>
      <c r="H480" t="inlineStr">
        <is>
          <t>ImpMatl_Silicon_Bronze_ASTM-B584_C87600</t>
        </is>
      </c>
      <c r="I480" s="6" t="inlineStr">
        <is>
          <t>Silicon Bronze, ASTM-B584, C87600</t>
        </is>
      </c>
      <c r="J480" s="6" t="inlineStr">
        <is>
          <t>B21</t>
        </is>
      </c>
      <c r="K480" s="6" t="inlineStr">
        <is>
          <t>Coating_Standard</t>
        </is>
      </c>
      <c r="L480" s="6" t="inlineStr">
        <is>
          <t>Stainless Steel, AISI-303</t>
        </is>
      </c>
      <c r="M480" s="6" t="inlineStr">
        <is>
          <t>Steel, Cold Drawn C1018</t>
        </is>
      </c>
      <c r="N480" s="1" t="inlineStr">
        <is>
          <t>96769232</t>
        </is>
      </c>
      <c r="O480" s="80" t="inlineStr">
        <is>
          <t>IMP,L,40957,X3,B21</t>
        </is>
      </c>
      <c r="P480" t="inlineStr">
        <is>
          <t>A101917</t>
        </is>
      </c>
      <c r="Q480" t="n">
        <v>0</v>
      </c>
      <c r="R480" s="6" t="inlineStr">
        <is>
          <t>LT027</t>
        </is>
      </c>
      <c r="S480" s="13" t="n">
        <v>0</v>
      </c>
      <c r="T480" t="inlineStr"/>
      <c r="U480" s="80" t="inlineStr"/>
      <c r="V480" t="inlineStr"/>
      <c r="W480" t="inlineStr"/>
      <c r="X480" t="inlineStr"/>
      <c r="Y480" t="inlineStr"/>
    </row>
    <row r="481">
      <c r="A481" t="inlineStr"/>
      <c r="B481" s="13" t="inlineStr">
        <is>
          <t>N</t>
        </is>
      </c>
      <c r="C481" t="inlineStr">
        <is>
          <t>Price_BOM_VL_VLS_Imp_778</t>
        </is>
      </c>
      <c r="D481" t="inlineStr"/>
      <c r="E481" s="123" t="inlineStr">
        <is>
          <t>:5095-A_VL:5095-7_VL:5095-A_VLS:5095-7_VLS:</t>
        </is>
      </c>
      <c r="F481" s="123" t="inlineStr">
        <is>
          <t>:5095-A VL:5095-A VLS:</t>
        </is>
      </c>
      <c r="G481" s="123" t="inlineStr">
        <is>
          <t>X3</t>
        </is>
      </c>
      <c r="H481" s="123" t="inlineStr">
        <is>
          <t>ImpMatl_SS_AISI-304</t>
        </is>
      </c>
      <c r="I481" s="6" t="inlineStr">
        <is>
          <t>Stainless Steel, AISI-304</t>
        </is>
      </c>
      <c r="J481" s="6" t="inlineStr">
        <is>
          <t>H304</t>
        </is>
      </c>
      <c r="K481" s="6" t="inlineStr">
        <is>
          <t>Coating_Standard</t>
        </is>
      </c>
      <c r="L481" s="6" t="inlineStr">
        <is>
          <t>Stainless Steel, AISI-303</t>
        </is>
      </c>
      <c r="M481" s="6" t="inlineStr">
        <is>
          <t>Stainless Steel, AISI 316</t>
        </is>
      </c>
      <c r="N481" s="1" t="inlineStr">
        <is>
          <t>98876163</t>
        </is>
      </c>
      <c r="O481" s="6" t="inlineStr">
        <is>
          <t>IMP,L,40957,X3,H304</t>
        </is>
      </c>
      <c r="P481" s="6" t="inlineStr">
        <is>
          <t>A101922</t>
        </is>
      </c>
      <c r="Q481" s="6" t="n">
        <v>0</v>
      </c>
      <c r="R481" s="6" t="inlineStr">
        <is>
          <t>LT027</t>
        </is>
      </c>
      <c r="S481" s="13" t="n">
        <v>0</v>
      </c>
      <c r="T481" t="inlineStr"/>
      <c r="U481" s="80" t="inlineStr"/>
      <c r="V481" t="inlineStr"/>
      <c r="W481" t="inlineStr"/>
      <c r="X481" t="inlineStr"/>
      <c r="Y481" t="inlineStr"/>
    </row>
    <row r="482">
      <c r="A482" t="inlineStr"/>
      <c r="B482" s="13" t="inlineStr">
        <is>
          <t>N</t>
        </is>
      </c>
      <c r="C482" t="inlineStr">
        <is>
          <t>Price_BOM_VL_VLS_Imp_780</t>
        </is>
      </c>
      <c r="D482" t="inlineStr"/>
      <c r="E482" s="123" t="inlineStr">
        <is>
          <t>:5095-A_VL:5095-7_VL:5095-A_VLS:5095-7_VLS:</t>
        </is>
      </c>
      <c r="F482" s="123" t="inlineStr">
        <is>
          <t>:5095-A VL:5095-A VLS:</t>
        </is>
      </c>
      <c r="G482" s="123" t="inlineStr">
        <is>
          <t>X3</t>
        </is>
      </c>
      <c r="H482" t="inlineStr">
        <is>
          <t>ImpMatl_NiAl-Bronze_ASTM-B148_C95400</t>
        </is>
      </c>
      <c r="I482" s="6" t="inlineStr">
        <is>
          <t>Nickel Aluminum Bronze ASTM B148 UNS C95400</t>
        </is>
      </c>
      <c r="J482" s="6" t="inlineStr">
        <is>
          <t>B22</t>
        </is>
      </c>
      <c r="K482" s="6" t="inlineStr">
        <is>
          <t>Coating_Standard</t>
        </is>
      </c>
      <c r="L482" s="6" t="inlineStr">
        <is>
          <t>Stainless Steel, AISI-303</t>
        </is>
      </c>
      <c r="M482" s="6" t="inlineStr">
        <is>
          <t>Steel, Cold Drawn C1018</t>
        </is>
      </c>
      <c r="N482" s="1" t="inlineStr">
        <is>
          <t>97780147</t>
        </is>
      </c>
      <c r="O482" s="80" t="inlineStr"/>
      <c r="P482" t="inlineStr">
        <is>
          <t>A102246</t>
        </is>
      </c>
      <c r="Q482" t="n">
        <v>214</v>
      </c>
      <c r="R482" s="6" t="inlineStr">
        <is>
          <t>LT027</t>
        </is>
      </c>
      <c r="S482" s="13" t="n">
        <v>0</v>
      </c>
      <c r="T482" t="inlineStr"/>
      <c r="U482" s="80" t="inlineStr"/>
      <c r="V482" t="inlineStr"/>
      <c r="W482" t="inlineStr"/>
      <c r="X482" t="inlineStr"/>
      <c r="Y482" t="inlineStr"/>
    </row>
    <row r="483">
      <c r="A483" t="inlineStr"/>
      <c r="B483" s="13" t="inlineStr">
        <is>
          <t>N</t>
        </is>
      </c>
      <c r="C483" t="inlineStr">
        <is>
          <t>Price_BOM_VL_VLS_Imp_781</t>
        </is>
      </c>
      <c r="D483" t="inlineStr"/>
      <c r="E483" s="123" t="inlineStr">
        <is>
          <t>:5095-A_VL:5095-7_VL:5095-A_VLS:5095-7_VLS:</t>
        </is>
      </c>
      <c r="F483" s="123" t="inlineStr">
        <is>
          <t>:5095-A VL:5095-A VLS:</t>
        </is>
      </c>
      <c r="G483" s="123" t="inlineStr">
        <is>
          <t>X3</t>
        </is>
      </c>
      <c r="H483" s="123" t="inlineStr">
        <is>
          <t>ImpMatl_Silicon_Bronze_ASTM-B584_C87600</t>
        </is>
      </c>
      <c r="I483" s="6" t="inlineStr">
        <is>
          <t>Silicon Bronze, ASTM-B584, C87600</t>
        </is>
      </c>
      <c r="J483" s="6" t="inlineStr">
        <is>
          <t>B21</t>
        </is>
      </c>
      <c r="K483" s="6" t="inlineStr">
        <is>
          <t>Coating_Scotchkote134_interior</t>
        </is>
      </c>
      <c r="L483" s="6" t="inlineStr">
        <is>
          <t>Stainless Steel, AISI-303</t>
        </is>
      </c>
      <c r="M483" s="6" t="inlineStr">
        <is>
          <t>Steel, Cold Drawn C1018</t>
        </is>
      </c>
      <c r="N483" s="1" t="inlineStr">
        <is>
          <t>RTF</t>
        </is>
      </c>
      <c r="O483" s="6" t="inlineStr"/>
      <c r="P483" s="6" t="inlineStr">
        <is>
          <t>A101917</t>
        </is>
      </c>
      <c r="Q483" s="6" t="n">
        <v>0</v>
      </c>
      <c r="R483" s="6" t="inlineStr">
        <is>
          <t>LT040</t>
        </is>
      </c>
      <c r="S483" s="13" t="n">
        <v>14</v>
      </c>
      <c r="T483" t="inlineStr"/>
      <c r="U483" s="80" t="inlineStr"/>
      <c r="V483" t="inlineStr"/>
      <c r="W483" t="inlineStr"/>
      <c r="X483" t="inlineStr"/>
      <c r="Y483" t="inlineStr"/>
    </row>
    <row r="484">
      <c r="A484" t="inlineStr"/>
      <c r="B484" s="13" t="inlineStr">
        <is>
          <t>N</t>
        </is>
      </c>
      <c r="C484" t="inlineStr">
        <is>
          <t>Price_BOM_VL_VLS_Imp_782</t>
        </is>
      </c>
      <c r="D484" t="inlineStr"/>
      <c r="E484" s="123" t="inlineStr">
        <is>
          <t>:5095-A_VL:5095-7_VL:5095-A_VLS:5095-7_VLS:</t>
        </is>
      </c>
      <c r="F484" s="123" t="inlineStr">
        <is>
          <t>:5095-A VL:5095-A VLS:</t>
        </is>
      </c>
      <c r="G484" s="123" t="inlineStr">
        <is>
          <t>X3</t>
        </is>
      </c>
      <c r="H484" t="inlineStr">
        <is>
          <t>ImpMatl_NiAl-Bronze_ASTM-B148_C95400</t>
        </is>
      </c>
      <c r="I484" s="6" t="inlineStr">
        <is>
          <t>Nickel Aluminum Bronze ASTM B148 UNS C95400</t>
        </is>
      </c>
      <c r="J484" s="6" t="inlineStr">
        <is>
          <t>B22</t>
        </is>
      </c>
      <c r="K484" s="6" t="inlineStr">
        <is>
          <t>Coating_Scotchkote134_interior</t>
        </is>
      </c>
      <c r="L484" s="6" t="inlineStr">
        <is>
          <t>Stainless Steel, AISI-303</t>
        </is>
      </c>
      <c r="M484" s="6" t="inlineStr">
        <is>
          <t>Steel, Cold Drawn C1018</t>
        </is>
      </c>
      <c r="N484" s="1" t="inlineStr">
        <is>
          <t>RTF</t>
        </is>
      </c>
      <c r="O484" s="80" t="inlineStr"/>
      <c r="P484" t="inlineStr">
        <is>
          <t>A102246</t>
        </is>
      </c>
      <c r="Q484" t="n">
        <v>214</v>
      </c>
      <c r="R484" s="6" t="inlineStr">
        <is>
          <t>LT250</t>
        </is>
      </c>
      <c r="S484" s="13" t="n">
        <v>8</v>
      </c>
      <c r="T484" t="inlineStr"/>
      <c r="U484" s="80" t="inlineStr"/>
      <c r="V484" t="inlineStr"/>
      <c r="W484" t="inlineStr"/>
      <c r="X484" t="inlineStr"/>
      <c r="Y484" t="inlineStr"/>
    </row>
    <row r="485">
      <c r="A485" t="inlineStr"/>
      <c r="B485" s="13" t="inlineStr">
        <is>
          <t>N</t>
        </is>
      </c>
      <c r="C485" t="inlineStr">
        <is>
          <t>Price_BOM_VL_VLS_Imp_783</t>
        </is>
      </c>
      <c r="D485" t="inlineStr"/>
      <c r="E485" s="123" t="inlineStr">
        <is>
          <t>:5095-A_VL:5095-7_VL:5095-A_VLS:5095-7_VLS:</t>
        </is>
      </c>
      <c r="F485" s="123" t="inlineStr">
        <is>
          <t>:5095-A VL:5095-A VLS:</t>
        </is>
      </c>
      <c r="G485" s="123" t="inlineStr">
        <is>
          <t>X3</t>
        </is>
      </c>
      <c r="H485" s="123" t="inlineStr">
        <is>
          <t>ImpMatl_Silicon_Bronze_ASTM-B584_C87600</t>
        </is>
      </c>
      <c r="I485" s="6" t="inlineStr">
        <is>
          <t>Silicon Bronze, ASTM-B584, C87600</t>
        </is>
      </c>
      <c r="J485" s="6" t="inlineStr">
        <is>
          <t>B21</t>
        </is>
      </c>
      <c r="K485" s="6" t="inlineStr">
        <is>
          <t>Coating_Scotchkote134_interior_exterior</t>
        </is>
      </c>
      <c r="L485" s="6" t="inlineStr">
        <is>
          <t>Stainless Steel, AISI-303</t>
        </is>
      </c>
      <c r="M485" s="6" t="inlineStr">
        <is>
          <t>Steel, Cold Drawn C1018</t>
        </is>
      </c>
      <c r="N485" s="6" t="inlineStr">
        <is>
          <t>RTF</t>
        </is>
      </c>
      <c r="O485" s="6" t="inlineStr"/>
      <c r="P485" s="6" t="inlineStr">
        <is>
          <t>A101917</t>
        </is>
      </c>
      <c r="Q485" s="6" t="n">
        <v>0</v>
      </c>
      <c r="R485" s="6" t="inlineStr">
        <is>
          <t>LT040</t>
        </is>
      </c>
      <c r="S485" s="13" t="n">
        <v>14</v>
      </c>
      <c r="T485" t="inlineStr"/>
      <c r="U485" s="80" t="inlineStr"/>
      <c r="V485" t="inlineStr"/>
      <c r="W485" t="inlineStr"/>
      <c r="X485" t="inlineStr"/>
      <c r="Y485" t="inlineStr"/>
    </row>
    <row r="486">
      <c r="A486" t="inlineStr"/>
      <c r="B486" s="13" t="inlineStr">
        <is>
          <t>N</t>
        </is>
      </c>
      <c r="C486" t="inlineStr">
        <is>
          <t>Price_BOM_VL_VLS_Imp_784</t>
        </is>
      </c>
      <c r="D486" t="inlineStr"/>
      <c r="E486" s="123" t="inlineStr">
        <is>
          <t>:5095-A_VL:5095-7_VL:5095-A_VLS:5095-7_VLS:</t>
        </is>
      </c>
      <c r="F486" s="123" t="inlineStr">
        <is>
          <t>:5095-A VL:5095-A VLS:</t>
        </is>
      </c>
      <c r="G486" s="123" t="inlineStr">
        <is>
          <t>X3</t>
        </is>
      </c>
      <c r="H486" s="123" t="inlineStr">
        <is>
          <t>ImpMatl_NiAl-Bronze_ASTM-B148_C95400</t>
        </is>
      </c>
      <c r="I486" s="6" t="inlineStr">
        <is>
          <t>Nickel Aluminum Bronze ASTM B148 UNS C95400</t>
        </is>
      </c>
      <c r="J486" s="6" t="inlineStr">
        <is>
          <t>B22</t>
        </is>
      </c>
      <c r="K486" s="6" t="inlineStr">
        <is>
          <t>Coating_Scotchkote134_interior_exterior</t>
        </is>
      </c>
      <c r="L486" s="6" t="inlineStr">
        <is>
          <t>Stainless Steel, AISI-303</t>
        </is>
      </c>
      <c r="M486" s="6" t="inlineStr">
        <is>
          <t>Steel, Cold Drawn C1018</t>
        </is>
      </c>
      <c r="N486" s="96" t="inlineStr">
        <is>
          <t>RTF</t>
        </is>
      </c>
      <c r="O486" s="94" t="inlineStr"/>
      <c r="P486" t="inlineStr">
        <is>
          <t>A102246</t>
        </is>
      </c>
      <c r="Q486" t="n">
        <v>214</v>
      </c>
      <c r="R486" s="6" t="inlineStr">
        <is>
          <t>LT250</t>
        </is>
      </c>
      <c r="S486" s="13" t="n">
        <v>8</v>
      </c>
      <c r="T486" t="inlineStr"/>
      <c r="U486" s="80" t="inlineStr"/>
      <c r="V486" t="inlineStr"/>
      <c r="W486" t="inlineStr"/>
      <c r="X486" t="inlineStr"/>
      <c r="Y486" t="inlineStr"/>
    </row>
    <row r="487">
      <c r="A487" t="inlineStr"/>
      <c r="B487" s="13" t="inlineStr">
        <is>
          <t>N</t>
        </is>
      </c>
      <c r="C487" t="inlineStr">
        <is>
          <t>Price_BOM_VL_VLS_Imp_785</t>
        </is>
      </c>
      <c r="D487" t="inlineStr"/>
      <c r="E487" s="123" t="inlineStr">
        <is>
          <t>:5095-A_VL:5095-7_VL:5095-A_VLS:5095-7_VLS:</t>
        </is>
      </c>
      <c r="F487" s="123" t="inlineStr">
        <is>
          <t>:5095-A VL:5095-A VLS:</t>
        </is>
      </c>
      <c r="G487" s="123" t="inlineStr">
        <is>
          <t>X3</t>
        </is>
      </c>
      <c r="H487" t="inlineStr">
        <is>
          <t>ImpMatl_Silicon_Bronze_ASTM-B584_C87600</t>
        </is>
      </c>
      <c r="I487" s="6" t="inlineStr">
        <is>
          <t>Silicon Bronze, ASTM-B584, C87600</t>
        </is>
      </c>
      <c r="J487" s="6" t="inlineStr">
        <is>
          <t>B21</t>
        </is>
      </c>
      <c r="K487" s="6" t="inlineStr">
        <is>
          <t>Coating_Scotchkote134_interior_exterior_IncludeImpeller</t>
        </is>
      </c>
      <c r="L487" s="6" t="inlineStr">
        <is>
          <t>Stainless Steel, AISI-303</t>
        </is>
      </c>
      <c r="M487" s="6" t="inlineStr">
        <is>
          <t>Steel, Cold Drawn C1018</t>
        </is>
      </c>
      <c r="N487" t="inlineStr">
        <is>
          <t>RTF</t>
        </is>
      </c>
      <c r="O487" s="80" t="inlineStr"/>
      <c r="P487" t="inlineStr">
        <is>
          <t>A101917</t>
        </is>
      </c>
      <c r="Q487" t="n">
        <v>0</v>
      </c>
      <c r="R487" s="6" t="inlineStr">
        <is>
          <t>LT040</t>
        </is>
      </c>
      <c r="S487" s="13" t="n">
        <v>14</v>
      </c>
      <c r="T487" t="inlineStr"/>
      <c r="U487" s="80" t="inlineStr"/>
      <c r="V487" t="inlineStr"/>
      <c r="W487" t="inlineStr"/>
      <c r="X487" t="inlineStr"/>
      <c r="Y487" t="inlineStr"/>
    </row>
    <row r="488">
      <c r="A488" t="inlineStr"/>
      <c r="B488" s="13" t="inlineStr">
        <is>
          <t>N</t>
        </is>
      </c>
      <c r="C488" t="inlineStr">
        <is>
          <t>Price_BOM_VL_VLS_Imp_786</t>
        </is>
      </c>
      <c r="D488" t="inlineStr"/>
      <c r="E488" s="123" t="inlineStr">
        <is>
          <t>:5095-A_VL:5095-7_VL:5095-A_VLS:5095-7_VLS:</t>
        </is>
      </c>
      <c r="F488" s="123" t="inlineStr">
        <is>
          <t>:5095-A VL:5095-A VLS:</t>
        </is>
      </c>
      <c r="G488" s="123" t="inlineStr">
        <is>
          <t>X3</t>
        </is>
      </c>
      <c r="H488" s="123" t="inlineStr">
        <is>
          <t>ImpMatl_NiAl-Bronze_ASTM-B148_C95400</t>
        </is>
      </c>
      <c r="I488" s="6" t="inlineStr">
        <is>
          <t>Nickel Aluminum Bronze ASTM B148 UNS C95400</t>
        </is>
      </c>
      <c r="J488" s="6" t="inlineStr">
        <is>
          <t>B22</t>
        </is>
      </c>
      <c r="K488" s="6" t="inlineStr">
        <is>
          <t>Coating_Scotchkote134_interior_exterior_IncludeImpeller</t>
        </is>
      </c>
      <c r="L488" s="6" t="inlineStr">
        <is>
          <t>Stainless Steel, AISI-303</t>
        </is>
      </c>
      <c r="M488" s="6" t="inlineStr">
        <is>
          <t>Steel, Cold Drawn C1018</t>
        </is>
      </c>
      <c r="N488" s="1" t="inlineStr">
        <is>
          <t>RTF</t>
        </is>
      </c>
      <c r="O488" s="6" t="inlineStr"/>
      <c r="P488" s="6" t="inlineStr">
        <is>
          <t>A102246</t>
        </is>
      </c>
      <c r="Q488" s="6" t="n">
        <v>214</v>
      </c>
      <c r="R488" s="6" t="inlineStr">
        <is>
          <t>LT250</t>
        </is>
      </c>
      <c r="S488" s="13" t="n">
        <v>8</v>
      </c>
      <c r="T488" t="inlineStr"/>
      <c r="U488" s="80" t="inlineStr"/>
      <c r="V488" t="inlineStr"/>
      <c r="W488" t="inlineStr"/>
      <c r="X488" t="inlineStr"/>
      <c r="Y488" t="inlineStr"/>
    </row>
    <row r="489">
      <c r="A489" t="inlineStr"/>
      <c r="B489" s="13" t="inlineStr">
        <is>
          <t>N</t>
        </is>
      </c>
      <c r="C489" t="inlineStr">
        <is>
          <t>Price_BOM_VL_VLS_Imp_787</t>
        </is>
      </c>
      <c r="D489" t="inlineStr"/>
      <c r="E489" s="123" t="inlineStr">
        <is>
          <t>:5095-A_VL:5095-7_VL:5095-A_VLS:5095-7_VLS:</t>
        </is>
      </c>
      <c r="F489" s="123" t="inlineStr">
        <is>
          <t>:5095-A VL:5095-A VLS:</t>
        </is>
      </c>
      <c r="G489" s="123" t="inlineStr">
        <is>
          <t>X3</t>
        </is>
      </c>
      <c r="H489" t="inlineStr">
        <is>
          <t>ImpMatl_Silicon_Bronze_ASTM-B584_C87600</t>
        </is>
      </c>
      <c r="I489" s="6" t="inlineStr">
        <is>
          <t>Silicon Bronze, ASTM-B584, C87600</t>
        </is>
      </c>
      <c r="J489" s="6" t="inlineStr">
        <is>
          <t>B21</t>
        </is>
      </c>
      <c r="K489" s="6" t="inlineStr">
        <is>
          <t>Coating_Scotchkote134_interior_IncludeImpeller</t>
        </is>
      </c>
      <c r="L489" s="6" t="inlineStr">
        <is>
          <t>Stainless Steel, AISI-303</t>
        </is>
      </c>
      <c r="M489" s="6" t="inlineStr">
        <is>
          <t>Steel, Cold Drawn C1018</t>
        </is>
      </c>
      <c r="N489" s="1" t="inlineStr">
        <is>
          <t>RTF</t>
        </is>
      </c>
      <c r="O489" s="80" t="inlineStr"/>
      <c r="P489" t="inlineStr">
        <is>
          <t>A101917</t>
        </is>
      </c>
      <c r="Q489" t="n">
        <v>0</v>
      </c>
      <c r="R489" s="6" t="inlineStr">
        <is>
          <t>LT040</t>
        </is>
      </c>
      <c r="S489" s="13" t="n">
        <v>14</v>
      </c>
      <c r="T489" t="inlineStr"/>
      <c r="U489" s="80" t="inlineStr"/>
      <c r="V489" t="inlineStr"/>
      <c r="W489" t="inlineStr"/>
      <c r="X489" t="inlineStr"/>
      <c r="Y489" t="inlineStr"/>
    </row>
    <row r="490">
      <c r="A490" t="inlineStr"/>
      <c r="B490" s="13" t="inlineStr">
        <is>
          <t>N</t>
        </is>
      </c>
      <c r="C490" t="inlineStr">
        <is>
          <t>Price_BOM_VL_VLS_Imp_788</t>
        </is>
      </c>
      <c r="D490" t="inlineStr"/>
      <c r="E490" s="123" t="inlineStr">
        <is>
          <t>:5095-A_VL:5095-7_VL:5095-A_VLS:5095-7_VLS:</t>
        </is>
      </c>
      <c r="F490" s="123" t="inlineStr">
        <is>
          <t>:5095-A VL:5095-A VLS:</t>
        </is>
      </c>
      <c r="G490" s="123" t="inlineStr">
        <is>
          <t>X3</t>
        </is>
      </c>
      <c r="H490" s="123" t="inlineStr">
        <is>
          <t>ImpMatl_NiAl-Bronze_ASTM-B148_C95400</t>
        </is>
      </c>
      <c r="I490" s="6" t="inlineStr">
        <is>
          <t>Nickel Aluminum Bronze ASTM B148 UNS C95400</t>
        </is>
      </c>
      <c r="J490" s="6" t="inlineStr">
        <is>
          <t>B22</t>
        </is>
      </c>
      <c r="K490" s="6" t="inlineStr">
        <is>
          <t>Coating_Scotchkote134_interior_IncludeImpeller</t>
        </is>
      </c>
      <c r="L490" s="6" t="inlineStr">
        <is>
          <t>Stainless Steel, AISI-303</t>
        </is>
      </c>
      <c r="M490" s="6" t="inlineStr">
        <is>
          <t>Steel, Cold Drawn C1018</t>
        </is>
      </c>
      <c r="N490" s="1" t="inlineStr">
        <is>
          <t>RTF</t>
        </is>
      </c>
      <c r="O490" s="6" t="inlineStr"/>
      <c r="P490" s="6" t="inlineStr">
        <is>
          <t>A102246</t>
        </is>
      </c>
      <c r="Q490" s="6" t="n">
        <v>214</v>
      </c>
      <c r="R490" s="6" t="inlineStr">
        <is>
          <t>LT250</t>
        </is>
      </c>
      <c r="S490" s="13" t="n">
        <v>8</v>
      </c>
      <c r="T490" t="inlineStr"/>
      <c r="U490" s="80" t="inlineStr"/>
      <c r="V490" t="inlineStr"/>
      <c r="W490" t="inlineStr"/>
      <c r="X490" t="inlineStr"/>
      <c r="Y490" t="inlineStr"/>
    </row>
    <row r="491">
      <c r="A491" t="inlineStr"/>
      <c r="B491" s="13" t="inlineStr">
        <is>
          <t>N</t>
        </is>
      </c>
      <c r="C491" t="inlineStr">
        <is>
          <t>Price_BOM_VL_VLS_Imp_789</t>
        </is>
      </c>
      <c r="D491" t="inlineStr"/>
      <c r="E491" s="123" t="inlineStr">
        <is>
          <t>:5095-A_VL:5095-7_VL:5095-A_VLS:5095-7_VLS:</t>
        </is>
      </c>
      <c r="F491" s="123" t="inlineStr">
        <is>
          <t>:5095-A VL:5095-A VLS:</t>
        </is>
      </c>
      <c r="G491" s="123" t="inlineStr">
        <is>
          <t>X3</t>
        </is>
      </c>
      <c r="H491" t="inlineStr">
        <is>
          <t>ImpMatl_Silicon_Bronze_ASTM-B584_C87600</t>
        </is>
      </c>
      <c r="I491" s="6" t="inlineStr">
        <is>
          <t>Silicon Bronze, ASTM-B584, C87600</t>
        </is>
      </c>
      <c r="J491" s="6" t="inlineStr">
        <is>
          <t>B21</t>
        </is>
      </c>
      <c r="K491" s="6" t="inlineStr">
        <is>
          <t>Coating_Special</t>
        </is>
      </c>
      <c r="L491" s="6" t="inlineStr">
        <is>
          <t>Stainless Steel, AISI-303</t>
        </is>
      </c>
      <c r="M491" s="6" t="inlineStr">
        <is>
          <t>Steel, Cold Drawn C1018</t>
        </is>
      </c>
      <c r="N491" s="1" t="inlineStr">
        <is>
          <t>RTF</t>
        </is>
      </c>
      <c r="O491" s="80" t="inlineStr"/>
      <c r="P491" t="inlineStr">
        <is>
          <t>A101917</t>
        </is>
      </c>
      <c r="Q491" t="n">
        <v>0</v>
      </c>
      <c r="R491" s="6" t="inlineStr">
        <is>
          <t>LT040</t>
        </is>
      </c>
      <c r="S491" s="13" t="n">
        <v>14</v>
      </c>
      <c r="T491" t="inlineStr"/>
      <c r="U491" s="80" t="inlineStr"/>
      <c r="V491" t="inlineStr"/>
      <c r="W491" t="inlineStr"/>
      <c r="X491" t="inlineStr"/>
      <c r="Y491" t="inlineStr"/>
    </row>
    <row r="492">
      <c r="A492" t="inlineStr"/>
      <c r="B492" s="13" t="inlineStr">
        <is>
          <t>N</t>
        </is>
      </c>
      <c r="C492" t="inlineStr">
        <is>
          <t>Price_BOM_VL_VLS_Imp_790</t>
        </is>
      </c>
      <c r="D492" t="inlineStr"/>
      <c r="E492" s="123" t="inlineStr">
        <is>
          <t>:5095-A_VL:5095-7_VL:5095-A_VLS:5095-7_VLS:</t>
        </is>
      </c>
      <c r="F492" s="123" t="inlineStr">
        <is>
          <t>:5095-A VL:5095-A VLS:</t>
        </is>
      </c>
      <c r="G492" s="123" t="inlineStr">
        <is>
          <t>X3</t>
        </is>
      </c>
      <c r="H492" s="123" t="inlineStr">
        <is>
          <t>ImpMatl_NiAl-Bronze_ASTM-B148_C95400</t>
        </is>
      </c>
      <c r="I492" s="6" t="inlineStr">
        <is>
          <t>Nickel Aluminum Bronze ASTM B148 UNS C95400</t>
        </is>
      </c>
      <c r="J492" s="6" t="inlineStr">
        <is>
          <t>B22</t>
        </is>
      </c>
      <c r="K492" s="6" t="inlineStr">
        <is>
          <t>Coating_Special</t>
        </is>
      </c>
      <c r="L492" s="6" t="inlineStr">
        <is>
          <t>Stainless Steel, AISI-303</t>
        </is>
      </c>
      <c r="M492" s="6" t="inlineStr">
        <is>
          <t>Steel, Cold Drawn C1018</t>
        </is>
      </c>
      <c r="N492" s="1" t="inlineStr">
        <is>
          <t>RTF</t>
        </is>
      </c>
      <c r="O492" s="6" t="inlineStr"/>
      <c r="P492" s="6" t="inlineStr">
        <is>
          <t>A102246</t>
        </is>
      </c>
      <c r="Q492" s="6" t="n">
        <v>214</v>
      </c>
      <c r="R492" s="6" t="inlineStr">
        <is>
          <t>LT250</t>
        </is>
      </c>
      <c r="S492" s="13" t="n">
        <v>8</v>
      </c>
      <c r="T492" t="inlineStr"/>
      <c r="U492" s="80" t="inlineStr"/>
      <c r="V492" t="inlineStr"/>
      <c r="W492" t="inlineStr"/>
      <c r="X492" t="inlineStr"/>
      <c r="Y492" t="inlineStr"/>
    </row>
    <row r="493">
      <c r="A493" t="inlineStr"/>
      <c r="B493" s="13" t="inlineStr">
        <is>
          <t>N</t>
        </is>
      </c>
      <c r="C493" t="inlineStr">
        <is>
          <t>Price_BOM_VL_VLS_Imp_791</t>
        </is>
      </c>
      <c r="D493" t="inlineStr"/>
      <c r="E493" s="123" t="inlineStr">
        <is>
          <t>:5095-A_VL:5095-7_VL:5095-A_VLS:5095-7_VLS:</t>
        </is>
      </c>
      <c r="F493" s="123" t="inlineStr">
        <is>
          <t>:5095-A VL:5095-A VLS:</t>
        </is>
      </c>
      <c r="G493" s="123" t="inlineStr">
        <is>
          <t>X3</t>
        </is>
      </c>
      <c r="H493" t="inlineStr">
        <is>
          <t>ImpMatl_Silicon_Bronze_ASTM-B584_C87600</t>
        </is>
      </c>
      <c r="I493" s="6" t="inlineStr">
        <is>
          <t>Silicon Bronze, ASTM-B584, C87600</t>
        </is>
      </c>
      <c r="J493" s="6" t="inlineStr">
        <is>
          <t>B21</t>
        </is>
      </c>
      <c r="K493" s="6" t="inlineStr">
        <is>
          <t>Coating_Epoxy</t>
        </is>
      </c>
      <c r="L493" s="6" t="inlineStr">
        <is>
          <t>Stainless Steel, AISI-303</t>
        </is>
      </c>
      <c r="M493" s="6" t="inlineStr">
        <is>
          <t>Steel, Cold Drawn C1018</t>
        </is>
      </c>
      <c r="N493" s="1" t="inlineStr">
        <is>
          <t>RTF</t>
        </is>
      </c>
      <c r="O493" s="80" t="inlineStr"/>
      <c r="P493" t="inlineStr">
        <is>
          <t>A101917</t>
        </is>
      </c>
      <c r="Q493" t="n">
        <v>0</v>
      </c>
      <c r="R493" s="6" t="inlineStr">
        <is>
          <t>LT040</t>
        </is>
      </c>
      <c r="S493" s="13" t="n">
        <v>14</v>
      </c>
      <c r="T493" t="inlineStr"/>
      <c r="U493" s="80" t="inlineStr"/>
      <c r="V493" t="inlineStr"/>
      <c r="W493" t="inlineStr"/>
      <c r="X493" t="inlineStr"/>
      <c r="Y493" t="inlineStr"/>
    </row>
    <row r="494">
      <c r="A494" t="inlineStr"/>
      <c r="B494" s="13" t="inlineStr">
        <is>
          <t>N</t>
        </is>
      </c>
      <c r="C494" t="inlineStr">
        <is>
          <t>Price_BOM_VL_VLS_Imp_792</t>
        </is>
      </c>
      <c r="D494" t="inlineStr"/>
      <c r="E494" s="123" t="inlineStr">
        <is>
          <t>:5095-A_VL:5095-7_VL:5095-A_VLS:5095-7_VLS:</t>
        </is>
      </c>
      <c r="F494" s="123" t="inlineStr">
        <is>
          <t>:5095-A VL:5095-A VLS:</t>
        </is>
      </c>
      <c r="G494" s="123" t="inlineStr">
        <is>
          <t>X3</t>
        </is>
      </c>
      <c r="H494" s="123" t="inlineStr">
        <is>
          <t>ImpMatl_NiAl-Bronze_ASTM-B148_C95400</t>
        </is>
      </c>
      <c r="I494" s="6" t="inlineStr">
        <is>
          <t>Nickel Aluminum Bronze ASTM B148 UNS C95400</t>
        </is>
      </c>
      <c r="J494" s="6" t="inlineStr">
        <is>
          <t>B22</t>
        </is>
      </c>
      <c r="K494" s="6" t="inlineStr">
        <is>
          <t>Coating_Epoxy</t>
        </is>
      </c>
      <c r="L494" s="6" t="inlineStr">
        <is>
          <t>Stainless Steel, AISI-303</t>
        </is>
      </c>
      <c r="M494" s="6" t="inlineStr">
        <is>
          <t>Steel, Cold Drawn C1018</t>
        </is>
      </c>
      <c r="N494" s="1" t="inlineStr">
        <is>
          <t>RTF</t>
        </is>
      </c>
      <c r="O494" s="6" t="inlineStr"/>
      <c r="P494" s="6" t="inlineStr">
        <is>
          <t>A102246</t>
        </is>
      </c>
      <c r="Q494" s="6" t="n">
        <v>214</v>
      </c>
      <c r="R494" s="6" t="inlineStr">
        <is>
          <t>LT250</t>
        </is>
      </c>
      <c r="S494" s="13" t="n">
        <v>8</v>
      </c>
      <c r="T494" t="inlineStr"/>
      <c r="U494" s="80" t="inlineStr"/>
      <c r="V494" t="inlineStr"/>
      <c r="W494" t="inlineStr"/>
      <c r="X494" t="inlineStr"/>
      <c r="Y494" t="inlineStr"/>
    </row>
    <row r="495">
      <c r="A495" t="inlineStr"/>
      <c r="B495" s="13" t="inlineStr">
        <is>
          <t>Y</t>
        </is>
      </c>
      <c r="C495" t="inlineStr">
        <is>
          <t>Price_BOM_VL_VLS_Imp_793</t>
        </is>
      </c>
      <c r="D495" t="inlineStr">
        <is>
          <t>Price_BOM_VL_VLS_Imp_793</t>
        </is>
      </c>
      <c r="E495" s="123" t="inlineStr">
        <is>
          <t>:5095-A_VL:5095-7_VL:5095-A_VLS:5095-7_VLS:</t>
        </is>
      </c>
      <c r="F495" s="123" t="inlineStr">
        <is>
          <t>:5095-A VL:5095-A VLS:</t>
        </is>
      </c>
      <c r="G495" s="123" t="inlineStr">
        <is>
          <t>X4</t>
        </is>
      </c>
      <c r="H495" t="inlineStr">
        <is>
          <t>ImpMatl_Silicon_Bronze_ASTM-B584_C87600</t>
        </is>
      </c>
      <c r="I495" s="6" t="inlineStr">
        <is>
          <t>Silicon Bronze, ASTM-B584, C87600</t>
        </is>
      </c>
      <c r="J495" s="6" t="inlineStr">
        <is>
          <t>B21</t>
        </is>
      </c>
      <c r="K495" s="6" t="inlineStr">
        <is>
          <t>Coating_Standard</t>
        </is>
      </c>
      <c r="L495" s="6" t="inlineStr">
        <is>
          <t>Stainless Steel, AISI-303</t>
        </is>
      </c>
      <c r="M495" s="6" t="inlineStr">
        <is>
          <t>Steel, Cold Drawn C1018</t>
        </is>
      </c>
      <c r="N495" s="1" t="inlineStr">
        <is>
          <t>96769235</t>
        </is>
      </c>
      <c r="O495" s="80" t="inlineStr">
        <is>
          <t>IMP,L,40957,X4,B21</t>
        </is>
      </c>
      <c r="P495" t="inlineStr">
        <is>
          <t>A101924</t>
        </is>
      </c>
      <c r="Q495" t="n">
        <v>0</v>
      </c>
      <c r="R495" s="6" t="inlineStr">
        <is>
          <t>LT027</t>
        </is>
      </c>
      <c r="S495" s="13" t="n">
        <v>0</v>
      </c>
      <c r="T495" t="inlineStr"/>
      <c r="U495" s="80" t="inlineStr"/>
      <c r="V495" t="inlineStr"/>
      <c r="W495" t="inlineStr"/>
      <c r="X495" t="inlineStr"/>
      <c r="Y495" t="inlineStr"/>
    </row>
    <row r="496">
      <c r="A496" t="inlineStr"/>
      <c r="B496" s="13" t="inlineStr">
        <is>
          <t>N</t>
        </is>
      </c>
      <c r="C496" t="inlineStr">
        <is>
          <t>Price_BOM_VL_VLS_Imp_795</t>
        </is>
      </c>
      <c r="D496" t="inlineStr"/>
      <c r="E496" s="123" t="inlineStr">
        <is>
          <t>:5095-A_VL:5095-7_VL:5095-A_VLS:5095-7_VLS:</t>
        </is>
      </c>
      <c r="F496" s="123" t="inlineStr">
        <is>
          <t>:5095-A VL:5095-A VLS:</t>
        </is>
      </c>
      <c r="G496" s="123" t="inlineStr">
        <is>
          <t>X4</t>
        </is>
      </c>
      <c r="H496" s="123" t="inlineStr">
        <is>
          <t>ImpMatl_SS_AISI-304</t>
        </is>
      </c>
      <c r="I496" s="6" t="inlineStr">
        <is>
          <t>Stainless Steel, AISI-304</t>
        </is>
      </c>
      <c r="J496" s="6" t="inlineStr">
        <is>
          <t>H304</t>
        </is>
      </c>
      <c r="K496" s="6" t="inlineStr">
        <is>
          <t>Coating_Standard</t>
        </is>
      </c>
      <c r="L496" s="6" t="inlineStr">
        <is>
          <t>Stainless Steel, AISI-303</t>
        </is>
      </c>
      <c r="M496" s="6" t="inlineStr">
        <is>
          <t>Stainless Steel, AISI 316</t>
        </is>
      </c>
      <c r="N496" s="1" t="inlineStr">
        <is>
          <t>98876164</t>
        </is>
      </c>
      <c r="O496" s="6" t="inlineStr">
        <is>
          <t>IMP,L,40957,X4,H304</t>
        </is>
      </c>
      <c r="P496" s="6" t="inlineStr">
        <is>
          <t>A101929</t>
        </is>
      </c>
      <c r="Q496" s="6" t="n">
        <v>0</v>
      </c>
      <c r="R496" s="6" t="inlineStr">
        <is>
          <t>LT027</t>
        </is>
      </c>
      <c r="S496" s="13" t="n">
        <v>0</v>
      </c>
      <c r="T496" t="inlineStr"/>
      <c r="U496" s="80" t="inlineStr"/>
      <c r="V496" t="inlineStr"/>
      <c r="W496" t="inlineStr"/>
      <c r="X496" t="inlineStr"/>
      <c r="Y496" t="inlineStr"/>
    </row>
    <row r="497">
      <c r="A497" t="inlineStr"/>
      <c r="B497" s="13" t="inlineStr">
        <is>
          <t>N</t>
        </is>
      </c>
      <c r="C497" t="inlineStr">
        <is>
          <t>Price_BOM_VL_VLS_Imp_797</t>
        </is>
      </c>
      <c r="D497" t="inlineStr"/>
      <c r="E497" s="123" t="inlineStr">
        <is>
          <t>:5095-A_VL:5095-7_VL:5095-A_VLS:5095-7_VLS:</t>
        </is>
      </c>
      <c r="F497" s="123" t="inlineStr">
        <is>
          <t>:5095-A VL:5095-A VLS:</t>
        </is>
      </c>
      <c r="G497" s="123" t="inlineStr">
        <is>
          <t>X4</t>
        </is>
      </c>
      <c r="H497" t="inlineStr">
        <is>
          <t>ImpMatl_NiAl-Bronze_ASTM-B148_C95400</t>
        </is>
      </c>
      <c r="I497" s="6" t="inlineStr">
        <is>
          <t>Nickel Aluminum Bronze ASTM B148 UNS C95400</t>
        </is>
      </c>
      <c r="J497" s="6" t="inlineStr">
        <is>
          <t>B22</t>
        </is>
      </c>
      <c r="K497" s="6" t="inlineStr">
        <is>
          <t>Coating_Standard</t>
        </is>
      </c>
      <c r="L497" s="6" t="inlineStr">
        <is>
          <t>Stainless Steel, AISI-303</t>
        </is>
      </c>
      <c r="M497" s="6" t="inlineStr">
        <is>
          <t>Steel, Cold Drawn C1018</t>
        </is>
      </c>
      <c r="N497" s="1" t="inlineStr">
        <is>
          <t>97780148</t>
        </is>
      </c>
      <c r="O497" s="80" t="inlineStr"/>
      <c r="P497" t="inlineStr">
        <is>
          <t>A102247</t>
        </is>
      </c>
      <c r="Q497" t="n">
        <v>214</v>
      </c>
      <c r="R497" s="6" t="inlineStr">
        <is>
          <t>LT027</t>
        </is>
      </c>
      <c r="S497" s="13" t="n">
        <v>0</v>
      </c>
      <c r="T497" t="inlineStr"/>
      <c r="U497" s="80" t="inlineStr"/>
      <c r="V497" t="inlineStr"/>
      <c r="W497" t="inlineStr"/>
      <c r="X497" t="inlineStr"/>
      <c r="Y497" t="inlineStr"/>
    </row>
    <row r="498">
      <c r="A498" t="inlineStr"/>
      <c r="B498" s="13" t="inlineStr">
        <is>
          <t>N</t>
        </is>
      </c>
      <c r="C498" t="inlineStr">
        <is>
          <t>Price_BOM_VL_VLS_Imp_798</t>
        </is>
      </c>
      <c r="D498" t="inlineStr"/>
      <c r="E498" s="123" t="inlineStr">
        <is>
          <t>:5095-A_VL:5095-7_VL:5095-A_VLS:5095-7_VLS:</t>
        </is>
      </c>
      <c r="F498" s="123" t="inlineStr">
        <is>
          <t>:5095-A VL:5095-A VLS:</t>
        </is>
      </c>
      <c r="G498" s="123" t="inlineStr">
        <is>
          <t>X4</t>
        </is>
      </c>
      <c r="H498" s="123" t="inlineStr">
        <is>
          <t>ImpMatl_Silicon_Bronze_ASTM-B584_C87600</t>
        </is>
      </c>
      <c r="I498" s="6" t="inlineStr">
        <is>
          <t>Silicon Bronze, ASTM-B584, C87600</t>
        </is>
      </c>
      <c r="J498" s="6" t="inlineStr">
        <is>
          <t>B21</t>
        </is>
      </c>
      <c r="K498" s="6" t="inlineStr">
        <is>
          <t>Coating_Scotchkote134_interior</t>
        </is>
      </c>
      <c r="L498" s="6" t="inlineStr">
        <is>
          <t>Stainless Steel, AISI-303</t>
        </is>
      </c>
      <c r="M498" s="6" t="inlineStr">
        <is>
          <t>Steel, Cold Drawn C1018</t>
        </is>
      </c>
      <c r="N498" s="1" t="inlineStr">
        <is>
          <t>RTF</t>
        </is>
      </c>
      <c r="O498" s="6" t="inlineStr"/>
      <c r="P498" s="6" t="inlineStr">
        <is>
          <t>A101924</t>
        </is>
      </c>
      <c r="Q498" s="6" t="n">
        <v>0</v>
      </c>
      <c r="R498" s="6" t="inlineStr">
        <is>
          <t>LT040</t>
        </is>
      </c>
      <c r="S498" s="13" t="n">
        <v>14</v>
      </c>
      <c r="T498" t="inlineStr"/>
      <c r="U498" s="80" t="inlineStr"/>
      <c r="V498" t="inlineStr"/>
      <c r="W498" t="inlineStr"/>
      <c r="X498" t="inlineStr"/>
      <c r="Y498" t="inlineStr"/>
    </row>
    <row r="499">
      <c r="A499" t="inlineStr"/>
      <c r="B499" s="13" t="inlineStr">
        <is>
          <t>N</t>
        </is>
      </c>
      <c r="C499" t="inlineStr">
        <is>
          <t>Price_BOM_VL_VLS_Imp_799</t>
        </is>
      </c>
      <c r="D499" t="inlineStr"/>
      <c r="E499" s="123" t="inlineStr">
        <is>
          <t>:5095-A_VL:5095-7_VL:5095-A_VLS:5095-7_VLS:</t>
        </is>
      </c>
      <c r="F499" s="123" t="inlineStr">
        <is>
          <t>:5095-A VL:5095-A VLS:</t>
        </is>
      </c>
      <c r="G499" s="123" t="inlineStr">
        <is>
          <t>X4</t>
        </is>
      </c>
      <c r="H499" t="inlineStr">
        <is>
          <t>ImpMatl_NiAl-Bronze_ASTM-B148_C95400</t>
        </is>
      </c>
      <c r="I499" s="6" t="inlineStr">
        <is>
          <t>Nickel Aluminum Bronze ASTM B148 UNS C95400</t>
        </is>
      </c>
      <c r="J499" s="6" t="inlineStr">
        <is>
          <t>B22</t>
        </is>
      </c>
      <c r="K499" s="6" t="inlineStr">
        <is>
          <t>Coating_Scotchkote134_interior</t>
        </is>
      </c>
      <c r="L499" s="6" t="inlineStr">
        <is>
          <t>Stainless Steel, AISI-303</t>
        </is>
      </c>
      <c r="M499" s="6" t="inlineStr">
        <is>
          <t>Steel, Cold Drawn C1018</t>
        </is>
      </c>
      <c r="N499" s="1" t="inlineStr">
        <is>
          <t>RTF</t>
        </is>
      </c>
      <c r="O499" s="80" t="inlineStr"/>
      <c r="P499" t="inlineStr">
        <is>
          <t>A102247</t>
        </is>
      </c>
      <c r="Q499" t="n">
        <v>214</v>
      </c>
      <c r="R499" s="6" t="inlineStr">
        <is>
          <t>LT250</t>
        </is>
      </c>
      <c r="S499" s="13" t="n">
        <v>8</v>
      </c>
      <c r="T499" t="inlineStr"/>
      <c r="U499" s="80" t="inlineStr"/>
      <c r="V499" t="inlineStr"/>
      <c r="W499" t="inlineStr"/>
      <c r="X499" t="inlineStr"/>
      <c r="Y499" t="inlineStr"/>
    </row>
    <row r="500">
      <c r="A500" t="inlineStr"/>
      <c r="B500" s="13" t="inlineStr">
        <is>
          <t>N</t>
        </is>
      </c>
      <c r="C500" t="inlineStr">
        <is>
          <t>Price_BOM_VL_VLS_Imp_80</t>
        </is>
      </c>
      <c r="D500" t="inlineStr"/>
      <c r="E500" t="inlineStr">
        <is>
          <t>:1270-7_VL:</t>
        </is>
      </c>
      <c r="F500" t="inlineStr">
        <is>
          <t>:1270-7 VL:</t>
        </is>
      </c>
      <c r="G500" s="123" t="inlineStr">
        <is>
          <t>X0</t>
        </is>
      </c>
      <c r="H500" s="123" t="inlineStr">
        <is>
          <t>ImpMatl_Silicon_Bronze_ASTM-B584_C87600</t>
        </is>
      </c>
      <c r="I500" s="6" t="inlineStr">
        <is>
          <t>Silicon Bronze, ASTM-B584, C87600</t>
        </is>
      </c>
      <c r="J500" s="6" t="inlineStr">
        <is>
          <t>B21</t>
        </is>
      </c>
      <c r="K500" s="6" t="inlineStr">
        <is>
          <t>Coating_Scotchkote134_interior_exterior_IncludeImpeller</t>
        </is>
      </c>
      <c r="L500" s="6" t="inlineStr">
        <is>
          <t>ImpellerCapscrew_X0_None</t>
        </is>
      </c>
      <c r="M500" s="6" t="inlineStr">
        <is>
          <t>ImpellerKey_None</t>
        </is>
      </c>
      <c r="N500" s="6" t="inlineStr">
        <is>
          <t>RTF</t>
        </is>
      </c>
      <c r="O500" s="6" t="inlineStr"/>
      <c r="P500" s="6" t="inlineStr">
        <is>
          <t>A101678</t>
        </is>
      </c>
      <c r="Q500" s="6" t="n">
        <v>0</v>
      </c>
      <c r="R500" t="inlineStr">
        <is>
          <t>LT040</t>
        </is>
      </c>
      <c r="S500" s="13" t="n">
        <v>14</v>
      </c>
      <c r="T500" t="inlineStr"/>
      <c r="U500" s="80" t="inlineStr"/>
      <c r="V500" t="inlineStr"/>
      <c r="W500" t="inlineStr"/>
      <c r="X500" t="inlineStr"/>
      <c r="Y500" t="inlineStr"/>
    </row>
    <row r="501">
      <c r="A501" t="inlineStr"/>
      <c r="B501" s="13" t="inlineStr">
        <is>
          <t>N</t>
        </is>
      </c>
      <c r="C501" t="inlineStr">
        <is>
          <t>Price_BOM_VL_VLS_Imp_800</t>
        </is>
      </c>
      <c r="D501" t="inlineStr"/>
      <c r="E501" t="inlineStr">
        <is>
          <t>:5095-A_VL:5095-7_VL:5095-A_VLS:5095-7_VLS:</t>
        </is>
      </c>
      <c r="F501" t="inlineStr">
        <is>
          <t>:5095-A VL:5095-A VLS:</t>
        </is>
      </c>
      <c r="G501" s="123" t="inlineStr">
        <is>
          <t>X4</t>
        </is>
      </c>
      <c r="H501" t="inlineStr">
        <is>
          <t>ImpMatl_Silicon_Bronze_ASTM-B584_C87600</t>
        </is>
      </c>
      <c r="I501" s="6" t="inlineStr">
        <is>
          <t>Silicon Bronze, ASTM-B584, C87600</t>
        </is>
      </c>
      <c r="J501" s="6" t="inlineStr">
        <is>
          <t>B21</t>
        </is>
      </c>
      <c r="K501" s="6" t="inlineStr">
        <is>
          <t>Coating_Scotchkote134_interior_exterior</t>
        </is>
      </c>
      <c r="L501" s="6" t="inlineStr">
        <is>
          <t>Stainless Steel, AISI-303</t>
        </is>
      </c>
      <c r="M501" s="6" t="inlineStr">
        <is>
          <t>Steel, Cold Drawn C1018</t>
        </is>
      </c>
      <c r="N501" t="inlineStr">
        <is>
          <t>RTF</t>
        </is>
      </c>
      <c r="O501" t="inlineStr"/>
      <c r="P501" t="inlineStr">
        <is>
          <t>A101924</t>
        </is>
      </c>
      <c r="Q501" t="n">
        <v>0</v>
      </c>
      <c r="R501" s="6" t="inlineStr">
        <is>
          <t>LT040</t>
        </is>
      </c>
      <c r="S501" s="13" t="n">
        <v>14</v>
      </c>
      <c r="T501" t="inlineStr"/>
      <c r="U501" s="80" t="inlineStr"/>
      <c r="V501" t="inlineStr"/>
      <c r="W501" t="inlineStr"/>
      <c r="X501" t="inlineStr"/>
      <c r="Y501" t="inlineStr"/>
    </row>
    <row r="502">
      <c r="A502" t="inlineStr"/>
      <c r="B502" s="13" t="inlineStr">
        <is>
          <t>N</t>
        </is>
      </c>
      <c r="C502" t="inlineStr">
        <is>
          <t>Price_BOM_VL_VLS_Imp_801</t>
        </is>
      </c>
      <c r="D502" t="inlineStr"/>
      <c r="E502" t="inlineStr">
        <is>
          <t>:5095-A_VL:5095-7_VL:5095-A_VLS:5095-7_VLS:</t>
        </is>
      </c>
      <c r="F502" t="inlineStr">
        <is>
          <t>:5095-A VL:5095-A VLS:</t>
        </is>
      </c>
      <c r="G502" s="123" t="inlineStr">
        <is>
          <t>X4</t>
        </is>
      </c>
      <c r="H502" s="123" t="inlineStr">
        <is>
          <t>ImpMatl_NiAl-Bronze_ASTM-B148_C95400</t>
        </is>
      </c>
      <c r="I502" s="6" t="inlineStr">
        <is>
          <t>Nickel Aluminum Bronze ASTM B148 UNS C95400</t>
        </is>
      </c>
      <c r="J502" s="6" t="inlineStr">
        <is>
          <t>B22</t>
        </is>
      </c>
      <c r="K502" s="6" t="inlineStr">
        <is>
          <t>Coating_Scotchkote134_interior_exterior</t>
        </is>
      </c>
      <c r="L502" s="6" t="inlineStr">
        <is>
          <t>Stainless Steel, AISI-303</t>
        </is>
      </c>
      <c r="M502" s="6" t="inlineStr">
        <is>
          <t>Steel, Cold Drawn C1018</t>
        </is>
      </c>
      <c r="N502" s="1" t="inlineStr">
        <is>
          <t>RTF</t>
        </is>
      </c>
      <c r="O502" s="6" t="inlineStr"/>
      <c r="P502" s="6" t="inlineStr">
        <is>
          <t>A102247</t>
        </is>
      </c>
      <c r="Q502" s="6" t="n">
        <v>214</v>
      </c>
      <c r="R502" s="6" t="inlineStr">
        <is>
          <t>LT250</t>
        </is>
      </c>
      <c r="S502" s="13" t="n">
        <v>8</v>
      </c>
      <c r="T502" t="inlineStr"/>
      <c r="U502" s="80" t="inlineStr"/>
      <c r="V502" t="inlineStr"/>
      <c r="W502" t="inlineStr"/>
      <c r="X502" t="inlineStr"/>
      <c r="Y502" t="inlineStr"/>
    </row>
    <row r="503">
      <c r="A503" t="inlineStr"/>
      <c r="B503" s="13" t="inlineStr">
        <is>
          <t>N</t>
        </is>
      </c>
      <c r="C503" t="inlineStr">
        <is>
          <t>Price_BOM_VL_VLS_Imp_802</t>
        </is>
      </c>
      <c r="D503" t="inlineStr"/>
      <c r="E503" t="inlineStr">
        <is>
          <t>:5095-A_VL:5095-7_VL:5095-A_VLS:5095-7_VLS:</t>
        </is>
      </c>
      <c r="F503" t="inlineStr">
        <is>
          <t>:5095-A VL:5095-A VLS:</t>
        </is>
      </c>
      <c r="G503" s="123" t="inlineStr">
        <is>
          <t>X4</t>
        </is>
      </c>
      <c r="H503" t="inlineStr">
        <is>
          <t>ImpMatl_Silicon_Bronze_ASTM-B584_C87600</t>
        </is>
      </c>
      <c r="I503" s="6" t="inlineStr">
        <is>
          <t>Silicon Bronze, ASTM-B584, C87600</t>
        </is>
      </c>
      <c r="J503" s="6" t="inlineStr">
        <is>
          <t>B21</t>
        </is>
      </c>
      <c r="K503" s="6" t="inlineStr">
        <is>
          <t>Coating_Scotchkote134_interior_exterior_IncludeImpeller</t>
        </is>
      </c>
      <c r="L503" s="6" t="inlineStr">
        <is>
          <t>Stainless Steel, AISI-303</t>
        </is>
      </c>
      <c r="M503" s="6" t="inlineStr">
        <is>
          <t>Steel, Cold Drawn C1018</t>
        </is>
      </c>
      <c r="N503" s="1" t="inlineStr">
        <is>
          <t>RTF</t>
        </is>
      </c>
      <c r="O503" t="inlineStr"/>
      <c r="P503" t="inlineStr">
        <is>
          <t>A101924</t>
        </is>
      </c>
      <c r="Q503" t="n">
        <v>0</v>
      </c>
      <c r="R503" s="6" t="inlineStr">
        <is>
          <t>LT040</t>
        </is>
      </c>
      <c r="S503" s="13" t="n">
        <v>14</v>
      </c>
      <c r="T503" t="inlineStr"/>
      <c r="U503" s="80" t="inlineStr"/>
      <c r="V503" t="inlineStr"/>
      <c r="W503" t="inlineStr"/>
      <c r="X503" t="inlineStr"/>
      <c r="Y503" t="inlineStr"/>
    </row>
    <row r="504">
      <c r="A504" t="inlineStr"/>
      <c r="B504" s="13" t="inlineStr">
        <is>
          <t>N</t>
        </is>
      </c>
      <c r="C504" t="inlineStr">
        <is>
          <t>Price_BOM_VL_VLS_Imp_803</t>
        </is>
      </c>
      <c r="D504" t="inlineStr"/>
      <c r="E504" t="inlineStr">
        <is>
          <t>:5095-A_VL:5095-7_VL:5095-A_VLS:5095-7_VLS:</t>
        </is>
      </c>
      <c r="F504" t="inlineStr">
        <is>
          <t>:5095-A VL:5095-A VLS:</t>
        </is>
      </c>
      <c r="G504" s="123" t="inlineStr">
        <is>
          <t>X4</t>
        </is>
      </c>
      <c r="H504" s="123" t="inlineStr">
        <is>
          <t>ImpMatl_NiAl-Bronze_ASTM-B148_C95400</t>
        </is>
      </c>
      <c r="I504" s="6" t="inlineStr">
        <is>
          <t>Nickel Aluminum Bronze ASTM B148 UNS C95400</t>
        </is>
      </c>
      <c r="J504" s="6" t="inlineStr">
        <is>
          <t>B22</t>
        </is>
      </c>
      <c r="K504" s="6" t="inlineStr">
        <is>
          <t>Coating_Scotchkote134_interior_exterior_IncludeImpeller</t>
        </is>
      </c>
      <c r="L504" s="6" t="inlineStr">
        <is>
          <t>Stainless Steel, AISI-303</t>
        </is>
      </c>
      <c r="M504" s="6" t="inlineStr">
        <is>
          <t>Steel, Cold Drawn C1018</t>
        </is>
      </c>
      <c r="N504" s="1" t="inlineStr">
        <is>
          <t>RTF</t>
        </is>
      </c>
      <c r="O504" s="6" t="inlineStr"/>
      <c r="P504" s="6" t="inlineStr">
        <is>
          <t>A102247</t>
        </is>
      </c>
      <c r="Q504" s="6" t="n">
        <v>214</v>
      </c>
      <c r="R504" s="6" t="inlineStr">
        <is>
          <t>LT250</t>
        </is>
      </c>
      <c r="S504" s="13" t="n">
        <v>8</v>
      </c>
      <c r="T504" t="inlineStr"/>
      <c r="U504" s="80" t="inlineStr"/>
      <c r="V504" t="inlineStr"/>
      <c r="W504" t="inlineStr"/>
      <c r="X504" t="inlineStr"/>
      <c r="Y504" t="inlineStr"/>
    </row>
    <row r="505">
      <c r="A505" t="inlineStr"/>
      <c r="B505" s="13" t="inlineStr">
        <is>
          <t>N</t>
        </is>
      </c>
      <c r="C505" t="inlineStr">
        <is>
          <t>Price_BOM_VL_VLS_Imp_804</t>
        </is>
      </c>
      <c r="D505" t="inlineStr"/>
      <c r="E505" s="123" t="inlineStr">
        <is>
          <t>:5095-A_VL:5095-7_VL:5095-A_VLS:5095-7_VLS:</t>
        </is>
      </c>
      <c r="F505" s="123" t="inlineStr">
        <is>
          <t>:5095-A VL:5095-A VLS:</t>
        </is>
      </c>
      <c r="G505" s="123" t="inlineStr">
        <is>
          <t>X4</t>
        </is>
      </c>
      <c r="H505" s="123" t="inlineStr">
        <is>
          <t>ImpMatl_Silicon_Bronze_ASTM-B584_C87600</t>
        </is>
      </c>
      <c r="I505" s="6" t="inlineStr">
        <is>
          <t>Silicon Bronze, ASTM-B584, C87600</t>
        </is>
      </c>
      <c r="J505" s="6" t="inlineStr">
        <is>
          <t>B21</t>
        </is>
      </c>
      <c r="K505" s="6" t="inlineStr">
        <is>
          <t>Coating_Scotchkote134_interior_IncludeImpeller</t>
        </is>
      </c>
      <c r="L505" s="6" t="inlineStr">
        <is>
          <t>Stainless Steel, AISI-303</t>
        </is>
      </c>
      <c r="M505" s="6" t="inlineStr">
        <is>
          <t>Steel, Cold Drawn C1018</t>
        </is>
      </c>
      <c r="N505" s="1" t="inlineStr">
        <is>
          <t>RTF</t>
        </is>
      </c>
      <c r="O505" s="6" t="inlineStr"/>
      <c r="P505" s="6" t="inlineStr">
        <is>
          <t>A101924</t>
        </is>
      </c>
      <c r="Q505" s="6" t="n">
        <v>0</v>
      </c>
      <c r="R505" s="6" t="inlineStr">
        <is>
          <t>LT040</t>
        </is>
      </c>
      <c r="S505" s="13" t="n">
        <v>14</v>
      </c>
      <c r="T505" t="inlineStr"/>
      <c r="U505" s="80" t="inlineStr"/>
      <c r="V505" t="inlineStr"/>
      <c r="W505" t="inlineStr"/>
      <c r="X505" t="inlineStr"/>
      <c r="Y505" t="inlineStr"/>
    </row>
    <row r="506" customFormat="1" s="94">
      <c r="A506" s="24" t="inlineStr"/>
      <c r="B506" s="13" t="inlineStr">
        <is>
          <t>N</t>
        </is>
      </c>
      <c r="C506" t="inlineStr">
        <is>
          <t>Price_BOM_VL_VLS_Imp_805</t>
        </is>
      </c>
      <c r="D506" t="inlineStr"/>
      <c r="E506" t="inlineStr">
        <is>
          <t>:5095-A_VL:5095-7_VL:5095-A_VLS:5095-7_VLS:</t>
        </is>
      </c>
      <c r="F506" t="inlineStr">
        <is>
          <t>:5095-A VL:5095-A VLS:</t>
        </is>
      </c>
      <c r="G506" s="123" t="inlineStr">
        <is>
          <t>X4</t>
        </is>
      </c>
      <c r="H506" t="inlineStr">
        <is>
          <t>ImpMatl_NiAl-Bronze_ASTM-B148_C95400</t>
        </is>
      </c>
      <c r="I506" s="6" t="inlineStr">
        <is>
          <t>Nickel Aluminum Bronze ASTM B148 UNS C95400</t>
        </is>
      </c>
      <c r="J506" s="6" t="inlineStr">
        <is>
          <t>B22</t>
        </is>
      </c>
      <c r="K506" s="6" t="inlineStr">
        <is>
          <t>Coating_Scotchkote134_interior_IncludeImpeller</t>
        </is>
      </c>
      <c r="L506" s="6" t="inlineStr">
        <is>
          <t>Stainless Steel, AISI-303</t>
        </is>
      </c>
      <c r="M506" s="6" t="inlineStr">
        <is>
          <t>Steel, Cold Drawn C1018</t>
        </is>
      </c>
      <c r="N506" s="1" t="inlineStr">
        <is>
          <t>RTF</t>
        </is>
      </c>
      <c r="O506" t="inlineStr"/>
      <c r="P506" t="inlineStr">
        <is>
          <t>A102247</t>
        </is>
      </c>
      <c r="Q506" t="n">
        <v>214</v>
      </c>
      <c r="R506" s="6" t="inlineStr">
        <is>
          <t>LT250</t>
        </is>
      </c>
      <c r="S506" s="13" t="n">
        <v>8</v>
      </c>
      <c r="T506" t="inlineStr"/>
      <c r="U506" s="80" t="inlineStr"/>
      <c r="V506" t="inlineStr"/>
      <c r="W506" t="inlineStr"/>
      <c r="X506" t="inlineStr"/>
      <c r="Y506" t="inlineStr"/>
    </row>
    <row r="507">
      <c r="A507" t="inlineStr"/>
      <c r="B507" s="13" t="inlineStr">
        <is>
          <t>N</t>
        </is>
      </c>
      <c r="C507" t="inlineStr">
        <is>
          <t>Price_BOM_VL_VLS_Imp_806</t>
        </is>
      </c>
      <c r="D507" t="inlineStr"/>
      <c r="E507" t="inlineStr">
        <is>
          <t>:5095-A_VL:5095-7_VL:5095-A_VLS:5095-7_VLS:</t>
        </is>
      </c>
      <c r="F507" t="inlineStr">
        <is>
          <t>:5095-A VL:5095-A VLS:</t>
        </is>
      </c>
      <c r="G507" s="123" t="inlineStr">
        <is>
          <t>X4</t>
        </is>
      </c>
      <c r="H507" s="123" t="inlineStr">
        <is>
          <t>ImpMatl_Silicon_Bronze_ASTM-B584_C87600</t>
        </is>
      </c>
      <c r="I507" s="6" t="inlineStr">
        <is>
          <t>Silicon Bronze, ASTM-B584, C87600</t>
        </is>
      </c>
      <c r="J507" s="6" t="inlineStr">
        <is>
          <t>B21</t>
        </is>
      </c>
      <c r="K507" s="6" t="inlineStr">
        <is>
          <t>Coating_Special</t>
        </is>
      </c>
      <c r="L507" s="6" t="inlineStr">
        <is>
          <t>Stainless Steel, AISI-303</t>
        </is>
      </c>
      <c r="M507" s="6" t="inlineStr">
        <is>
          <t>Steel, Cold Drawn C1018</t>
        </is>
      </c>
      <c r="N507" s="1" t="inlineStr">
        <is>
          <t>RTF</t>
        </is>
      </c>
      <c r="O507" s="6" t="inlineStr"/>
      <c r="P507" s="6" t="inlineStr">
        <is>
          <t>A101924</t>
        </is>
      </c>
      <c r="Q507" s="6" t="n">
        <v>0</v>
      </c>
      <c r="R507" s="6" t="inlineStr">
        <is>
          <t>LT040</t>
        </is>
      </c>
      <c r="S507" s="13" t="n">
        <v>14</v>
      </c>
      <c r="T507" t="inlineStr"/>
      <c r="U507" s="80" t="inlineStr"/>
      <c r="V507" t="inlineStr"/>
      <c r="W507" t="inlineStr"/>
      <c r="X507" t="inlineStr"/>
      <c r="Y507" t="inlineStr"/>
    </row>
    <row r="508">
      <c r="A508" t="inlineStr"/>
      <c r="B508" s="13" t="inlineStr">
        <is>
          <t>N</t>
        </is>
      </c>
      <c r="C508" t="inlineStr">
        <is>
          <t>Price_BOM_VL_VLS_Imp_807</t>
        </is>
      </c>
      <c r="D508" t="inlineStr"/>
      <c r="E508" t="inlineStr">
        <is>
          <t>:5095-A_VL:5095-7_VL:5095-A_VLS:5095-7_VLS:</t>
        </is>
      </c>
      <c r="F508" t="inlineStr">
        <is>
          <t>:5095-A VL:5095-A VLS:</t>
        </is>
      </c>
      <c r="G508" s="123" t="inlineStr">
        <is>
          <t>X4</t>
        </is>
      </c>
      <c r="H508" t="inlineStr">
        <is>
          <t>ImpMatl_NiAl-Bronze_ASTM-B148_C95400</t>
        </is>
      </c>
      <c r="I508" s="6" t="inlineStr">
        <is>
          <t>Nickel Aluminum Bronze ASTM B148 UNS C95400</t>
        </is>
      </c>
      <c r="J508" s="6" t="inlineStr">
        <is>
          <t>B22</t>
        </is>
      </c>
      <c r="K508" s="6" t="inlineStr">
        <is>
          <t>Coating_Special</t>
        </is>
      </c>
      <c r="L508" s="6" t="inlineStr">
        <is>
          <t>Stainless Steel, AISI-303</t>
        </is>
      </c>
      <c r="M508" s="6" t="inlineStr">
        <is>
          <t>Steel, Cold Drawn C1018</t>
        </is>
      </c>
      <c r="N508" s="1" t="inlineStr">
        <is>
          <t>RTF</t>
        </is>
      </c>
      <c r="O508" t="inlineStr"/>
      <c r="P508" t="inlineStr">
        <is>
          <t>A102247</t>
        </is>
      </c>
      <c r="Q508" t="n">
        <v>214</v>
      </c>
      <c r="R508" s="6" t="inlineStr">
        <is>
          <t>LT250</t>
        </is>
      </c>
      <c r="S508" s="13" t="n">
        <v>8</v>
      </c>
      <c r="T508" t="inlineStr"/>
      <c r="U508" s="80" t="inlineStr"/>
      <c r="V508" t="inlineStr"/>
      <c r="W508" t="inlineStr"/>
      <c r="X508" t="inlineStr"/>
      <c r="Y508" t="inlineStr"/>
    </row>
    <row r="509">
      <c r="A509" t="inlineStr"/>
      <c r="B509" s="13" t="inlineStr">
        <is>
          <t>N</t>
        </is>
      </c>
      <c r="C509" t="inlineStr">
        <is>
          <t>Price_BOM_VL_VLS_Imp_808</t>
        </is>
      </c>
      <c r="D509" t="inlineStr"/>
      <c r="E509" t="inlineStr">
        <is>
          <t>:5095-A_VL:5095-7_VL:5095-A_VLS:5095-7_VLS:</t>
        </is>
      </c>
      <c r="F509" t="inlineStr">
        <is>
          <t>:5095-A VL:5095-A VLS:</t>
        </is>
      </c>
      <c r="G509" s="123" t="inlineStr">
        <is>
          <t>X4</t>
        </is>
      </c>
      <c r="H509" s="123" t="inlineStr">
        <is>
          <t>ImpMatl_Silicon_Bronze_ASTM-B584_C87600</t>
        </is>
      </c>
      <c r="I509" s="6" t="inlineStr">
        <is>
          <t>Silicon Bronze, ASTM-B584, C87600</t>
        </is>
      </c>
      <c r="J509" s="6" t="inlineStr">
        <is>
          <t>B21</t>
        </is>
      </c>
      <c r="K509" s="6" t="inlineStr">
        <is>
          <t>Coating_Epoxy</t>
        </is>
      </c>
      <c r="L509" s="6" t="inlineStr">
        <is>
          <t>Stainless Steel, AISI-303</t>
        </is>
      </c>
      <c r="M509" s="6" t="inlineStr">
        <is>
          <t>Steel, Cold Drawn C1018</t>
        </is>
      </c>
      <c r="N509" s="1" t="inlineStr">
        <is>
          <t>RTF</t>
        </is>
      </c>
      <c r="O509" s="6" t="inlineStr"/>
      <c r="P509" s="6" t="inlineStr">
        <is>
          <t>A101924</t>
        </is>
      </c>
      <c r="Q509" s="6" t="n">
        <v>0</v>
      </c>
      <c r="R509" s="6" t="inlineStr">
        <is>
          <t>LT040</t>
        </is>
      </c>
      <c r="S509" s="13" t="n">
        <v>14</v>
      </c>
      <c r="T509" t="inlineStr"/>
      <c r="U509" s="80" t="inlineStr"/>
      <c r="V509" t="inlineStr"/>
      <c r="W509" t="inlineStr"/>
      <c r="X509" t="inlineStr"/>
      <c r="Y509" t="inlineStr"/>
    </row>
    <row r="510">
      <c r="A510" t="inlineStr"/>
      <c r="B510" s="13" t="inlineStr">
        <is>
          <t>N</t>
        </is>
      </c>
      <c r="C510" t="inlineStr">
        <is>
          <t>Price_BOM_VL_VLS_Imp_809</t>
        </is>
      </c>
      <c r="D510" t="inlineStr"/>
      <c r="E510" t="inlineStr">
        <is>
          <t>:5095-A_VL:5095-7_VL:5095-A_VLS:5095-7_VLS:</t>
        </is>
      </c>
      <c r="F510" t="inlineStr">
        <is>
          <t>:5095-A VL:5095-A VLS:</t>
        </is>
      </c>
      <c r="G510" s="123" t="inlineStr">
        <is>
          <t>X4</t>
        </is>
      </c>
      <c r="H510" t="inlineStr">
        <is>
          <t>ImpMatl_NiAl-Bronze_ASTM-B148_C95400</t>
        </is>
      </c>
      <c r="I510" s="6" t="inlineStr">
        <is>
          <t>Nickel Aluminum Bronze ASTM B148 UNS C95400</t>
        </is>
      </c>
      <c r="J510" s="6" t="inlineStr">
        <is>
          <t>B22</t>
        </is>
      </c>
      <c r="K510" s="6" t="inlineStr">
        <is>
          <t>Coating_Epoxy</t>
        </is>
      </c>
      <c r="L510" s="6" t="inlineStr">
        <is>
          <t>Stainless Steel, AISI-303</t>
        </is>
      </c>
      <c r="M510" s="6" t="inlineStr">
        <is>
          <t>Steel, Cold Drawn C1018</t>
        </is>
      </c>
      <c r="N510" s="1" t="inlineStr">
        <is>
          <t>RTF</t>
        </is>
      </c>
      <c r="O510" t="inlineStr"/>
      <c r="P510" t="inlineStr">
        <is>
          <t>A102247</t>
        </is>
      </c>
      <c r="Q510" t="n">
        <v>214</v>
      </c>
      <c r="R510" s="6" t="inlineStr">
        <is>
          <t>LT250</t>
        </is>
      </c>
      <c r="S510" s="13" t="n">
        <v>8</v>
      </c>
      <c r="T510" t="inlineStr"/>
      <c r="U510" s="80" t="inlineStr"/>
      <c r="V510" t="inlineStr"/>
      <c r="W510" t="inlineStr"/>
      <c r="X510" t="inlineStr"/>
      <c r="Y510" t="inlineStr"/>
    </row>
    <row r="511">
      <c r="A511" t="inlineStr"/>
      <c r="B511" s="13" t="inlineStr">
        <is>
          <t>N</t>
        </is>
      </c>
      <c r="C511" t="inlineStr">
        <is>
          <t>Price_BOM_VL_VLS_Imp_81</t>
        </is>
      </c>
      <c r="D511" t="inlineStr"/>
      <c r="E511" t="inlineStr">
        <is>
          <t>:1270-7_VL:</t>
        </is>
      </c>
      <c r="F511" t="inlineStr">
        <is>
          <t>:1270-7 VL:</t>
        </is>
      </c>
      <c r="G511" s="123" t="inlineStr">
        <is>
          <t>X0</t>
        </is>
      </c>
      <c r="H511" s="123" t="inlineStr">
        <is>
          <t>ImpMatl_NiAl-Bronze_ASTM-B148_C95400</t>
        </is>
      </c>
      <c r="I511" s="6" t="inlineStr">
        <is>
          <t>Nickel Aluminum Bronze ASTM B148 UNS C95400</t>
        </is>
      </c>
      <c r="J511" s="6" t="inlineStr">
        <is>
          <t>B22</t>
        </is>
      </c>
      <c r="K511" s="6" t="inlineStr">
        <is>
          <t>Coating_Scotchkote134_interior_exterior_IncludeImpeller</t>
        </is>
      </c>
      <c r="L511" s="6" t="inlineStr">
        <is>
          <t>ImpellerCapscrew_X0_None</t>
        </is>
      </c>
      <c r="M511" s="6" t="inlineStr">
        <is>
          <t>ImpellerKey_None</t>
        </is>
      </c>
      <c r="N511" s="1" t="inlineStr">
        <is>
          <t>RTF</t>
        </is>
      </c>
      <c r="O511" s="6" t="inlineStr"/>
      <c r="P511" s="6" t="inlineStr">
        <is>
          <t>A102210</t>
        </is>
      </c>
      <c r="Q511" s="6" t="n">
        <v>70</v>
      </c>
      <c r="R511" s="6" t="inlineStr">
        <is>
          <t>LT250</t>
        </is>
      </c>
      <c r="S511" s="13" t="n">
        <v>8</v>
      </c>
      <c r="T511" t="inlineStr"/>
      <c r="U511" s="80" t="inlineStr"/>
      <c r="V511" t="inlineStr"/>
      <c r="W511" t="inlineStr"/>
      <c r="X511" t="inlineStr"/>
      <c r="Y511" t="inlineStr"/>
    </row>
    <row r="512">
      <c r="A512" t="inlineStr"/>
      <c r="B512" s="13" t="inlineStr">
        <is>
          <t>N</t>
        </is>
      </c>
      <c r="C512" t="inlineStr">
        <is>
          <t>Price_BOM_VL_VLS_Imp_810</t>
        </is>
      </c>
      <c r="D512" t="inlineStr"/>
      <c r="E512" t="inlineStr">
        <is>
          <t>:1570-9_VL:1570-9_VLS:</t>
        </is>
      </c>
      <c r="F512" t="inlineStr">
        <is>
          <t>:1570-9 VL:1570-9 VLS:</t>
        </is>
      </c>
      <c r="G512" s="123" t="inlineStr">
        <is>
          <t>X3</t>
        </is>
      </c>
      <c r="H512" t="inlineStr">
        <is>
          <t>ImpMatl_SS_AISI-304</t>
        </is>
      </c>
      <c r="I512" s="6" t="inlineStr">
        <is>
          <t>Stainless Steel, AISI-304</t>
        </is>
      </c>
      <c r="J512" s="6" t="inlineStr">
        <is>
          <t>H304</t>
        </is>
      </c>
      <c r="K512" s="6" t="inlineStr">
        <is>
          <t>Coating_Standard</t>
        </is>
      </c>
      <c r="L512" s="6" t="inlineStr">
        <is>
          <t>Stainless Steel, AISI-303</t>
        </is>
      </c>
      <c r="M512" s="6" t="inlineStr">
        <is>
          <t>Stainless Steel, AISI 316</t>
        </is>
      </c>
      <c r="N512" s="1" t="inlineStr">
        <is>
          <t>98876017</t>
        </is>
      </c>
      <c r="O512" t="inlineStr">
        <is>
          <t>IMP,L,12709,X3,H304</t>
        </is>
      </c>
      <c r="P512" t="inlineStr">
        <is>
          <t>A102074</t>
        </is>
      </c>
      <c r="Q512" t="n">
        <v>0</v>
      </c>
      <c r="R512" s="6" t="inlineStr">
        <is>
          <t>LT027</t>
        </is>
      </c>
      <c r="S512" s="13" t="n">
        <v>0</v>
      </c>
      <c r="T512" t="inlineStr"/>
      <c r="U512" s="80" t="inlineStr"/>
      <c r="V512" t="inlineStr"/>
      <c r="W512" t="inlineStr"/>
      <c r="X512" t="inlineStr"/>
      <c r="Y512" t="inlineStr"/>
    </row>
    <row r="513">
      <c r="A513" t="inlineStr"/>
      <c r="B513" s="13" t="inlineStr">
        <is>
          <t>N</t>
        </is>
      </c>
      <c r="C513" t="inlineStr">
        <is>
          <t>Price_BOM_VL_VLS_Imp_811</t>
        </is>
      </c>
      <c r="D513" t="inlineStr"/>
      <c r="E513" t="inlineStr">
        <is>
          <t>:2512-1_VL:2512-1_VLS:</t>
        </is>
      </c>
      <c r="F513" t="inlineStr">
        <is>
          <t>:2512-1 VL:2512-1 VLS:</t>
        </is>
      </c>
      <c r="G513" s="123" t="inlineStr">
        <is>
          <t>XA</t>
        </is>
      </c>
      <c r="H513" s="123" t="inlineStr">
        <is>
          <t>ImpMatl_SS_AISI-304</t>
        </is>
      </c>
      <c r="I513" s="6" t="inlineStr">
        <is>
          <t>Stainless Steel, AISI-304</t>
        </is>
      </c>
      <c r="J513" s="6" t="inlineStr">
        <is>
          <t>H304</t>
        </is>
      </c>
      <c r="K513" s="6" t="inlineStr">
        <is>
          <t>Coating_Standard</t>
        </is>
      </c>
      <c r="L513" s="6" t="inlineStr">
        <is>
          <t>Stainless Steel, AISI-303</t>
        </is>
      </c>
      <c r="M513" s="6" t="inlineStr">
        <is>
          <t>Stainless Steel, AISI 316</t>
        </is>
      </c>
      <c r="N513" s="1" t="inlineStr">
        <is>
          <t>98876135</t>
        </is>
      </c>
      <c r="O513" s="6" t="inlineStr">
        <is>
          <t>IMP,L,20121,XA,H304</t>
        </is>
      </c>
      <c r="P513" s="6" t="inlineStr">
        <is>
          <t>A102469</t>
        </is>
      </c>
      <c r="Q513" s="6" t="n">
        <v>0</v>
      </c>
      <c r="R513" s="6" t="inlineStr">
        <is>
          <t>LT027</t>
        </is>
      </c>
      <c r="S513" s="13" t="n">
        <v>0</v>
      </c>
      <c r="T513" t="inlineStr"/>
      <c r="U513" s="80" t="inlineStr"/>
      <c r="V513" t="inlineStr"/>
      <c r="W513" t="inlineStr"/>
      <c r="X513" t="inlineStr"/>
      <c r="Y513" t="inlineStr"/>
    </row>
    <row r="514">
      <c r="A514" t="inlineStr"/>
      <c r="B514" s="13" t="inlineStr">
        <is>
          <t>N</t>
        </is>
      </c>
      <c r="C514" t="inlineStr">
        <is>
          <t>Price_BOM_VL_VLS_Imp_812</t>
        </is>
      </c>
      <c r="D514" t="inlineStr"/>
      <c r="E514" t="inlineStr">
        <is>
          <t>:4015-9_VL:4015-7_VL:4015-9_VLS:4015-7_VLS:</t>
        </is>
      </c>
      <c r="F514" t="inlineStr">
        <is>
          <t>:4015-9 VL:4015-9 VLS:</t>
        </is>
      </c>
      <c r="G514" s="123" t="inlineStr">
        <is>
          <t>XA</t>
        </is>
      </c>
      <c r="H514" t="inlineStr">
        <is>
          <t>ImpMatl_SS_AISI-304</t>
        </is>
      </c>
      <c r="I514" s="6" t="inlineStr">
        <is>
          <t>Stainless Steel, AISI-304</t>
        </is>
      </c>
      <c r="J514" s="6" t="inlineStr">
        <is>
          <t>H304</t>
        </is>
      </c>
      <c r="K514" s="6" t="inlineStr">
        <is>
          <t>Coating_Standard</t>
        </is>
      </c>
      <c r="L514" s="6" t="inlineStr">
        <is>
          <t>Stainless Steel, AISI-303</t>
        </is>
      </c>
      <c r="M514" s="6" t="inlineStr">
        <is>
          <t>Stainless Steel, AISI 316</t>
        </is>
      </c>
      <c r="N514" s="1" t="inlineStr">
        <is>
          <t>98876159</t>
        </is>
      </c>
      <c r="O514" t="inlineStr">
        <is>
          <t>IMP,L,30157,XA,H304</t>
        </is>
      </c>
      <c r="P514" t="inlineStr">
        <is>
          <t>A102470</t>
        </is>
      </c>
      <c r="Q514" t="n">
        <v>0</v>
      </c>
      <c r="R514" s="6" t="inlineStr">
        <is>
          <t>LT027</t>
        </is>
      </c>
      <c r="S514" s="13" t="n">
        <v>0</v>
      </c>
      <c r="T514" t="inlineStr"/>
      <c r="U514" s="80" t="inlineStr"/>
      <c r="V514" t="inlineStr"/>
      <c r="W514" t="inlineStr"/>
      <c r="X514" t="inlineStr"/>
      <c r="Y514" t="inlineStr"/>
    </row>
    <row r="515">
      <c r="A515" t="inlineStr"/>
      <c r="B515" s="13" t="inlineStr">
        <is>
          <t>N</t>
        </is>
      </c>
      <c r="C515" t="inlineStr">
        <is>
          <t>Price_BOM_VL_VLS_Imp_813</t>
        </is>
      </c>
      <c r="D515" t="inlineStr"/>
      <c r="E515" t="inlineStr">
        <is>
          <t>:5015-7_VL:5015-7_VLS:</t>
        </is>
      </c>
      <c r="F515" t="inlineStr">
        <is>
          <t>:5015-7 VL:5015-7 VLS:</t>
        </is>
      </c>
      <c r="G515" s="123" t="inlineStr">
        <is>
          <t>X5</t>
        </is>
      </c>
      <c r="H515" s="123" t="inlineStr">
        <is>
          <t>ImpMatl_SS_AISI-304</t>
        </is>
      </c>
      <c r="I515" s="6" t="inlineStr">
        <is>
          <t>Stainless Steel, AISI-304</t>
        </is>
      </c>
      <c r="J515" s="6" t="inlineStr">
        <is>
          <t>H304</t>
        </is>
      </c>
      <c r="K515" s="6" t="inlineStr">
        <is>
          <t>Coating_Standard</t>
        </is>
      </c>
      <c r="L515" s="6" t="inlineStr">
        <is>
          <t>Anodized Steel</t>
        </is>
      </c>
      <c r="M515" s="6" t="inlineStr">
        <is>
          <t>Stainless Steel, AISI 316</t>
        </is>
      </c>
      <c r="N515" s="6" t="inlineStr">
        <is>
          <t>98876170</t>
        </is>
      </c>
      <c r="O515" s="6" t="inlineStr">
        <is>
          <t>IMP,L,40157,X5,H304</t>
        </is>
      </c>
      <c r="P515" s="6" t="inlineStr">
        <is>
          <t>A102471</t>
        </is>
      </c>
      <c r="Q515" s="6" t="n">
        <v>0</v>
      </c>
      <c r="R515" t="inlineStr">
        <is>
          <t>LT027</t>
        </is>
      </c>
      <c r="S515" s="13" t="n">
        <v>0</v>
      </c>
      <c r="T515" t="inlineStr"/>
      <c r="U515" s="80" t="inlineStr"/>
      <c r="V515" t="inlineStr"/>
      <c r="W515" t="inlineStr"/>
      <c r="X515" t="inlineStr"/>
      <c r="Y515" t="inlineStr"/>
    </row>
    <row r="516">
      <c r="A516" t="inlineStr"/>
      <c r="B516" s="13" t="inlineStr">
        <is>
          <t>N</t>
        </is>
      </c>
      <c r="C516" t="inlineStr">
        <is>
          <t>Price_BOM_VL_VLS_Imp_814</t>
        </is>
      </c>
      <c r="D516" t="inlineStr"/>
      <c r="E516" s="123" t="inlineStr">
        <is>
          <t>:5015-7_VL:5015-7_VLS:</t>
        </is>
      </c>
      <c r="F516" s="123" t="inlineStr">
        <is>
          <t>:5015-7 VL:5015-7 VLS:</t>
        </is>
      </c>
      <c r="G516" s="123" t="inlineStr">
        <is>
          <t>XA</t>
        </is>
      </c>
      <c r="H516" t="inlineStr">
        <is>
          <t>ImpMatl_SS_AISI-304</t>
        </is>
      </c>
      <c r="I516" s="6" t="inlineStr">
        <is>
          <t>Stainless Steel, AISI-304</t>
        </is>
      </c>
      <c r="J516" s="6" t="inlineStr">
        <is>
          <t>H304</t>
        </is>
      </c>
      <c r="K516" s="6" t="inlineStr">
        <is>
          <t>Coating_Standard</t>
        </is>
      </c>
      <c r="L516" s="6" t="inlineStr">
        <is>
          <t>Stainless Steel, AISI-303</t>
        </is>
      </c>
      <c r="M516" s="6" t="inlineStr">
        <is>
          <t>Stainless Steel, AISI 316</t>
        </is>
      </c>
      <c r="N516" s="1" t="inlineStr">
        <is>
          <t>98876169</t>
        </is>
      </c>
      <c r="O516" s="1" t="inlineStr">
        <is>
          <t>IMP,L,40157,XA,H304</t>
        </is>
      </c>
      <c r="P516" t="inlineStr">
        <is>
          <t>A102472</t>
        </is>
      </c>
      <c r="Q516" t="n">
        <v>0</v>
      </c>
      <c r="R516" s="6" t="inlineStr">
        <is>
          <t>LT027</t>
        </is>
      </c>
      <c r="S516" s="13" t="n">
        <v>0</v>
      </c>
      <c r="T516" t="inlineStr"/>
      <c r="U516" s="80" t="inlineStr"/>
      <c r="V516" t="inlineStr"/>
      <c r="W516" t="inlineStr"/>
      <c r="X516" t="inlineStr"/>
      <c r="Y516" t="inlineStr"/>
    </row>
    <row r="517">
      <c r="A517" t="inlineStr"/>
      <c r="B517" s="13" t="inlineStr">
        <is>
          <t>N</t>
        </is>
      </c>
      <c r="C517" t="inlineStr">
        <is>
          <t>Price_BOM_VL_VLS_Imp_815</t>
        </is>
      </c>
      <c r="D517" t="inlineStr"/>
      <c r="E517" t="inlineStr">
        <is>
          <t>:5070-7_VL:5070-7_VLS:</t>
        </is>
      </c>
      <c r="F517" t="inlineStr">
        <is>
          <t>:5070-7 VL:5070-7 VLS:</t>
        </is>
      </c>
      <c r="G517" s="123" t="inlineStr">
        <is>
          <t>X3</t>
        </is>
      </c>
      <c r="H517" t="inlineStr">
        <is>
          <t>ImpMatl_SS_AISI-304</t>
        </is>
      </c>
      <c r="I517" s="6" t="inlineStr">
        <is>
          <t>Stainless Steel, AISI-304</t>
        </is>
      </c>
      <c r="J517" s="6" t="inlineStr">
        <is>
          <t>H304</t>
        </is>
      </c>
      <c r="K517" s="6" t="inlineStr">
        <is>
          <t>Coating_Standard</t>
        </is>
      </c>
      <c r="L517" s="6" t="inlineStr">
        <is>
          <t>Stainless Steel, AISI-303</t>
        </is>
      </c>
      <c r="M517" s="6" t="inlineStr">
        <is>
          <t>Steel, Cold Drawn C1018</t>
        </is>
      </c>
      <c r="N517" t="inlineStr">
        <is>
          <t>98876161</t>
        </is>
      </c>
      <c r="O517" s="6" t="inlineStr">
        <is>
          <t>IMP,L,40707,X3,H304</t>
        </is>
      </c>
      <c r="P517" s="6" t="inlineStr">
        <is>
          <t>A102473</t>
        </is>
      </c>
      <c r="Q517" s="6" t="n">
        <v>0</v>
      </c>
      <c r="R517" s="6" t="inlineStr">
        <is>
          <t>LT027</t>
        </is>
      </c>
      <c r="S517" s="13" t="n">
        <v>0</v>
      </c>
      <c r="T517" t="inlineStr"/>
      <c r="U517" s="80" t="inlineStr"/>
      <c r="V517" t="inlineStr"/>
      <c r="W517" t="inlineStr"/>
      <c r="X517" t="inlineStr"/>
      <c r="Y517" t="inlineStr"/>
    </row>
    <row r="518">
      <c r="A518" t="inlineStr"/>
      <c r="B518" s="13" t="inlineStr">
        <is>
          <t>Y</t>
        </is>
      </c>
      <c r="C518" t="inlineStr">
        <is>
          <t>Price_BOM_VL_VLS_Imp_816</t>
        </is>
      </c>
      <c r="D518" t="inlineStr">
        <is>
          <t>Price_BOM_VL_VLS_Imp_816</t>
        </is>
      </c>
      <c r="E518" t="inlineStr">
        <is>
          <t>:5095-9_VL:5095-9_VLS:</t>
        </is>
      </c>
      <c r="F518" t="inlineStr">
        <is>
          <t>:5095-9 VL:5095-9 VLS:</t>
        </is>
      </c>
      <c r="G518" s="123" t="inlineStr">
        <is>
          <t>XA</t>
        </is>
      </c>
      <c r="H518" s="123" t="inlineStr">
        <is>
          <t>ImpMatl_Silicon_Bronze_ASTM-B584_C87600</t>
        </is>
      </c>
      <c r="I518" s="6" t="inlineStr">
        <is>
          <t>Silicon Bronze, ASTM-B584, C87600</t>
        </is>
      </c>
      <c r="J518" s="6" t="inlineStr">
        <is>
          <t>B21</t>
        </is>
      </c>
      <c r="K518" s="6" t="inlineStr">
        <is>
          <t>Coating_Standard</t>
        </is>
      </c>
      <c r="L518" s="6" t="inlineStr">
        <is>
          <t>Stainless Steel, AISI-303</t>
        </is>
      </c>
      <c r="M518" s="6" t="inlineStr">
        <is>
          <t>Steel, Cold Drawn C1018</t>
        </is>
      </c>
      <c r="N518" s="1" t="inlineStr">
        <is>
          <t>96769238</t>
        </is>
      </c>
      <c r="O518" s="6" t="inlineStr">
        <is>
          <t>IMP,L,40959,XA,B21</t>
        </is>
      </c>
      <c r="P518" s="6" t="inlineStr">
        <is>
          <t>A101931</t>
        </is>
      </c>
      <c r="Q518" s="6" t="n">
        <v>0</v>
      </c>
      <c r="R518" s="6" t="inlineStr">
        <is>
          <t>LT027</t>
        </is>
      </c>
      <c r="S518" s="13" t="n">
        <v>0</v>
      </c>
      <c r="T518" t="inlineStr"/>
      <c r="U518" s="80" t="inlineStr"/>
      <c r="V518" t="inlineStr"/>
      <c r="W518" t="inlineStr"/>
      <c r="X518" t="inlineStr"/>
      <c r="Y518" t="inlineStr"/>
    </row>
    <row r="519">
      <c r="A519" t="inlineStr"/>
      <c r="B519" s="13" t="inlineStr">
        <is>
          <t>N</t>
        </is>
      </c>
      <c r="C519" t="inlineStr">
        <is>
          <t>Price_BOM_VL_VLS_Imp_818</t>
        </is>
      </c>
      <c r="D519" t="inlineStr"/>
      <c r="E519" t="inlineStr">
        <is>
          <t>:5095-9_VL:5095-9_VLS:</t>
        </is>
      </c>
      <c r="F519" t="inlineStr">
        <is>
          <t>:5095-9 VL:5095-9 VLS:</t>
        </is>
      </c>
      <c r="G519" s="123" t="inlineStr">
        <is>
          <t>XA</t>
        </is>
      </c>
      <c r="H519" t="inlineStr">
        <is>
          <t>ImpMatl_SS_AISI-304</t>
        </is>
      </c>
      <c r="I519" s="6" t="inlineStr">
        <is>
          <t>Stainless Steel, AISI-304</t>
        </is>
      </c>
      <c r="J519" s="6" t="inlineStr">
        <is>
          <t>H304</t>
        </is>
      </c>
      <c r="K519" s="6" t="inlineStr">
        <is>
          <t>Coating_Standard</t>
        </is>
      </c>
      <c r="L519" s="6" t="inlineStr">
        <is>
          <t>Stainless Steel, AISI-303</t>
        </is>
      </c>
      <c r="M519" s="6" t="inlineStr">
        <is>
          <t>Stainless Steel, AISI 316</t>
        </is>
      </c>
      <c r="N519" s="1" t="inlineStr">
        <is>
          <t>98876165</t>
        </is>
      </c>
      <c r="O519" s="6" t="inlineStr">
        <is>
          <t>IMP,L,40959,XA,H304</t>
        </is>
      </c>
      <c r="P519" s="6" t="inlineStr">
        <is>
          <t>A101936</t>
        </is>
      </c>
      <c r="Q519" s="6" t="n">
        <v>0</v>
      </c>
      <c r="R519" s="6" t="inlineStr">
        <is>
          <t>LT027</t>
        </is>
      </c>
      <c r="S519" s="13" t="n">
        <v>0</v>
      </c>
      <c r="T519" t="inlineStr"/>
      <c r="U519" s="80" t="inlineStr"/>
      <c r="V519" t="inlineStr"/>
      <c r="W519" t="inlineStr"/>
      <c r="X519" t="inlineStr"/>
      <c r="Y519" t="inlineStr"/>
    </row>
    <row r="520">
      <c r="A520" t="inlineStr"/>
      <c r="B520" s="13" t="inlineStr">
        <is>
          <t>N</t>
        </is>
      </c>
      <c r="C520" t="inlineStr">
        <is>
          <t>Price_BOM_VL_VLS_Imp_819</t>
        </is>
      </c>
      <c r="D520" t="inlineStr"/>
      <c r="E520" t="inlineStr">
        <is>
          <t>:5095-9_VL:5095-9_VLS:</t>
        </is>
      </c>
      <c r="F520" t="inlineStr">
        <is>
          <t>:5095-9 VL:5095-9 VLS:</t>
        </is>
      </c>
      <c r="G520" s="123" t="inlineStr">
        <is>
          <t>XA</t>
        </is>
      </c>
      <c r="H520" s="123" t="inlineStr">
        <is>
          <t>ImpMatl_NiAl-Bronze_ASTM-B148_C95400</t>
        </is>
      </c>
      <c r="I520" s="6" t="inlineStr">
        <is>
          <t>Nickel Aluminum Bronze ASTM B148 UNS C95400</t>
        </is>
      </c>
      <c r="J520" s="6" t="inlineStr">
        <is>
          <t>B22</t>
        </is>
      </c>
      <c r="K520" s="6" t="inlineStr">
        <is>
          <t>Coating_Standard</t>
        </is>
      </c>
      <c r="L520" s="6" t="inlineStr">
        <is>
          <t>Stainless Steel, AISI-303</t>
        </is>
      </c>
      <c r="M520" s="6" t="inlineStr">
        <is>
          <t>Steel, Cold Drawn C1018</t>
        </is>
      </c>
      <c r="N520" s="1" t="inlineStr">
        <is>
          <t>96699293</t>
        </is>
      </c>
      <c r="O520" s="6" t="inlineStr"/>
      <c r="P520" s="6" t="inlineStr">
        <is>
          <t>A102248</t>
        </is>
      </c>
      <c r="Q520" s="6" t="n">
        <v>238</v>
      </c>
      <c r="R520" s="6" t="inlineStr">
        <is>
          <t>LT027</t>
        </is>
      </c>
      <c r="S520" s="13" t="n">
        <v>0</v>
      </c>
      <c r="T520" t="inlineStr"/>
      <c r="U520" s="80" t="inlineStr"/>
      <c r="V520" t="inlineStr"/>
      <c r="W520" t="inlineStr"/>
      <c r="X520" t="inlineStr"/>
      <c r="Y520" t="inlineStr"/>
    </row>
    <row r="521">
      <c r="A521" t="inlineStr"/>
      <c r="B521" s="13" t="inlineStr">
        <is>
          <t>N</t>
        </is>
      </c>
      <c r="C521" t="inlineStr">
        <is>
          <t>Price_BOM_VL_VLS_Imp_820</t>
        </is>
      </c>
      <c r="D521" t="inlineStr"/>
      <c r="E521" t="inlineStr">
        <is>
          <t>:5095-9_VL:5095-9_VLS:</t>
        </is>
      </c>
      <c r="F521" t="inlineStr">
        <is>
          <t>:5095-9 VL:5095-9 VLS:</t>
        </is>
      </c>
      <c r="G521" s="123" t="inlineStr">
        <is>
          <t>XA</t>
        </is>
      </c>
      <c r="H521" t="inlineStr">
        <is>
          <t>ImpMatl_Silicon_Bronze_ASTM-B584_C87600</t>
        </is>
      </c>
      <c r="I521" s="6" t="inlineStr">
        <is>
          <t>Silicon Bronze, ASTM-B584, C87600</t>
        </is>
      </c>
      <c r="J521" s="6" t="inlineStr">
        <is>
          <t>B21</t>
        </is>
      </c>
      <c r="K521" s="6" t="inlineStr">
        <is>
          <t>Coating_Scotchkote134_interior</t>
        </is>
      </c>
      <c r="L521" s="6" t="inlineStr">
        <is>
          <t>Stainless Steel, AISI-303</t>
        </is>
      </c>
      <c r="M521" s="6" t="inlineStr">
        <is>
          <t>Steel, Cold Drawn C1018</t>
        </is>
      </c>
      <c r="N521" s="1" t="inlineStr">
        <is>
          <t>RTF</t>
        </is>
      </c>
      <c r="O521" s="6" t="inlineStr"/>
      <c r="P521" s="6" t="inlineStr">
        <is>
          <t>A101931</t>
        </is>
      </c>
      <c r="Q521" s="6" t="n">
        <v>0</v>
      </c>
      <c r="R521" s="6" t="inlineStr">
        <is>
          <t>LT040</t>
        </is>
      </c>
      <c r="S521" s="13" t="n">
        <v>14</v>
      </c>
      <c r="T521" t="inlineStr"/>
      <c r="U521" s="80" t="inlineStr"/>
      <c r="V521" t="inlineStr"/>
      <c r="W521" t="inlineStr"/>
      <c r="X521" t="inlineStr"/>
      <c r="Y521" t="inlineStr"/>
    </row>
    <row r="522">
      <c r="A522" t="inlineStr"/>
      <c r="B522" s="13" t="inlineStr">
        <is>
          <t>N</t>
        </is>
      </c>
      <c r="C522" t="inlineStr">
        <is>
          <t>Price_BOM_VL_VLS_Imp_821</t>
        </is>
      </c>
      <c r="D522" t="inlineStr"/>
      <c r="E522" t="inlineStr">
        <is>
          <t>:5095-9_VL:5095-9_VLS:</t>
        </is>
      </c>
      <c r="F522" t="inlineStr">
        <is>
          <t>:5095-9 VL:5095-9 VLS:</t>
        </is>
      </c>
      <c r="G522" s="123" t="inlineStr">
        <is>
          <t>XA</t>
        </is>
      </c>
      <c r="H522" s="123" t="inlineStr">
        <is>
          <t>ImpMatl_NiAl-Bronze_ASTM-B148_C95400</t>
        </is>
      </c>
      <c r="I522" s="6" t="inlineStr">
        <is>
          <t>Nickel Aluminum Bronze ASTM B148 UNS C95400</t>
        </is>
      </c>
      <c r="J522" s="6" t="inlineStr">
        <is>
          <t>B22</t>
        </is>
      </c>
      <c r="K522" s="6" t="inlineStr">
        <is>
          <t>Coating_Scotchkote134_interior</t>
        </is>
      </c>
      <c r="L522" s="6" t="inlineStr">
        <is>
          <t>Stainless Steel, AISI-303</t>
        </is>
      </c>
      <c r="M522" s="6" t="inlineStr">
        <is>
          <t>Steel, Cold Drawn C1018</t>
        </is>
      </c>
      <c r="N522" s="1" t="inlineStr">
        <is>
          <t>RTF</t>
        </is>
      </c>
      <c r="O522" s="6" t="inlineStr"/>
      <c r="P522" s="6" t="inlineStr">
        <is>
          <t>A102248</t>
        </is>
      </c>
      <c r="Q522" s="6" t="n">
        <v>238</v>
      </c>
      <c r="R522" s="6" t="inlineStr">
        <is>
          <t>LT250</t>
        </is>
      </c>
      <c r="S522" s="13" t="n">
        <v>8</v>
      </c>
      <c r="T522" t="inlineStr"/>
      <c r="U522" s="80" t="inlineStr"/>
      <c r="V522" t="inlineStr"/>
      <c r="W522" t="inlineStr"/>
      <c r="X522" t="inlineStr"/>
      <c r="Y522" t="inlineStr"/>
    </row>
    <row r="523">
      <c r="A523" t="inlineStr"/>
      <c r="B523" s="13" t="inlineStr">
        <is>
          <t>N</t>
        </is>
      </c>
      <c r="C523" t="inlineStr">
        <is>
          <t>Price_BOM_VL_VLS_Imp_822</t>
        </is>
      </c>
      <c r="D523" t="inlineStr"/>
      <c r="E523" t="inlineStr">
        <is>
          <t>:5095-9_VL:5095-9_VLS:</t>
        </is>
      </c>
      <c r="F523" t="inlineStr">
        <is>
          <t>:5095-9 VL:5095-9 VLS:</t>
        </is>
      </c>
      <c r="G523" s="123" t="inlineStr">
        <is>
          <t>XA</t>
        </is>
      </c>
      <c r="H523" t="inlineStr">
        <is>
          <t>ImpMatl_Silicon_Bronze_ASTM-B584_C87600</t>
        </is>
      </c>
      <c r="I523" s="6" t="inlineStr">
        <is>
          <t>Silicon Bronze, ASTM-B584, C87600</t>
        </is>
      </c>
      <c r="J523" s="6" t="inlineStr">
        <is>
          <t>B21</t>
        </is>
      </c>
      <c r="K523" s="6" t="inlineStr">
        <is>
          <t>Coating_Scotchkote134_interior_exterior</t>
        </is>
      </c>
      <c r="L523" s="6" t="inlineStr">
        <is>
          <t>Stainless Steel, AISI-303</t>
        </is>
      </c>
      <c r="M523" s="6" t="inlineStr">
        <is>
          <t>Steel, Cold Drawn C1018</t>
        </is>
      </c>
      <c r="N523" s="1" t="inlineStr">
        <is>
          <t>RTF</t>
        </is>
      </c>
      <c r="O523" s="6" t="inlineStr"/>
      <c r="P523" s="6" t="inlineStr">
        <is>
          <t>A101931</t>
        </is>
      </c>
      <c r="Q523" s="6" t="n">
        <v>0</v>
      </c>
      <c r="R523" s="6" t="inlineStr">
        <is>
          <t>LT040</t>
        </is>
      </c>
      <c r="S523" s="13" t="n">
        <v>14</v>
      </c>
      <c r="T523" t="inlineStr"/>
      <c r="U523" s="80" t="inlineStr"/>
      <c r="V523" t="inlineStr"/>
      <c r="W523" t="inlineStr"/>
      <c r="X523" t="inlineStr"/>
      <c r="Y523" t="inlineStr"/>
    </row>
    <row r="524">
      <c r="A524" t="inlineStr"/>
      <c r="B524" s="13" t="inlineStr">
        <is>
          <t>N</t>
        </is>
      </c>
      <c r="C524" t="inlineStr">
        <is>
          <t>Price_BOM_VL_VLS_Imp_823</t>
        </is>
      </c>
      <c r="D524" t="inlineStr"/>
      <c r="E524" t="inlineStr">
        <is>
          <t>:5095-9_VL:5095-9_VLS:</t>
        </is>
      </c>
      <c r="F524" t="inlineStr">
        <is>
          <t>:5095-9 VL:5095-9 VLS:</t>
        </is>
      </c>
      <c r="G524" s="123" t="inlineStr">
        <is>
          <t>XA</t>
        </is>
      </c>
      <c r="H524" s="123" t="inlineStr">
        <is>
          <t>ImpMatl_NiAl-Bronze_ASTM-B148_C95400</t>
        </is>
      </c>
      <c r="I524" s="6" t="inlineStr">
        <is>
          <t>Nickel Aluminum Bronze ASTM B148 UNS C95400</t>
        </is>
      </c>
      <c r="J524" s="6" t="inlineStr">
        <is>
          <t>B22</t>
        </is>
      </c>
      <c r="K524" s="6" t="inlineStr">
        <is>
          <t>Coating_Scotchkote134_interior_exterior</t>
        </is>
      </c>
      <c r="L524" s="6" t="inlineStr">
        <is>
          <t>Stainless Steel, AISI-303</t>
        </is>
      </c>
      <c r="M524" s="6" t="inlineStr">
        <is>
          <t>Steel, Cold Drawn C1018</t>
        </is>
      </c>
      <c r="N524" s="1" t="inlineStr">
        <is>
          <t>RTF</t>
        </is>
      </c>
      <c r="O524" s="6" t="inlineStr"/>
      <c r="P524" s="6" t="inlineStr">
        <is>
          <t>A102248</t>
        </is>
      </c>
      <c r="Q524" s="6" t="n">
        <v>238</v>
      </c>
      <c r="R524" s="6" t="inlineStr">
        <is>
          <t>LT250</t>
        </is>
      </c>
      <c r="S524" s="13" t="n">
        <v>8</v>
      </c>
      <c r="T524" t="inlineStr"/>
      <c r="U524" s="80" t="inlineStr"/>
      <c r="V524" t="inlineStr"/>
      <c r="W524" t="inlineStr"/>
      <c r="X524" t="inlineStr"/>
      <c r="Y524" t="inlineStr"/>
    </row>
    <row r="525">
      <c r="A525" t="inlineStr"/>
      <c r="B525" s="13" t="inlineStr">
        <is>
          <t>N</t>
        </is>
      </c>
      <c r="C525" t="inlineStr">
        <is>
          <t>Price_BOM_VL_VLS_Imp_824</t>
        </is>
      </c>
      <c r="D525" t="inlineStr"/>
      <c r="E525" t="inlineStr">
        <is>
          <t>:5095-9_VL:5095-9_VLS:</t>
        </is>
      </c>
      <c r="F525" t="inlineStr">
        <is>
          <t>:5095-9 VL:5095-9 VLS:</t>
        </is>
      </c>
      <c r="G525" s="123" t="inlineStr">
        <is>
          <t>XA</t>
        </is>
      </c>
      <c r="H525" t="inlineStr">
        <is>
          <t>ImpMatl_Silicon_Bronze_ASTM-B584_C87600</t>
        </is>
      </c>
      <c r="I525" s="6" t="inlineStr">
        <is>
          <t>Silicon Bronze, ASTM-B584, C87600</t>
        </is>
      </c>
      <c r="J525" s="6" t="inlineStr">
        <is>
          <t>B21</t>
        </is>
      </c>
      <c r="K525" s="6" t="inlineStr">
        <is>
          <t>Coating_Scotchkote134_interior_exterior_IncludeImpeller</t>
        </is>
      </c>
      <c r="L525" s="6" t="inlineStr">
        <is>
          <t>Stainless Steel, AISI-303</t>
        </is>
      </c>
      <c r="M525" s="6" t="inlineStr">
        <is>
          <t>Steel, Cold Drawn C1018</t>
        </is>
      </c>
      <c r="N525" s="1" t="inlineStr">
        <is>
          <t>RTF</t>
        </is>
      </c>
      <c r="O525" s="6" t="inlineStr"/>
      <c r="P525" s="6" t="inlineStr">
        <is>
          <t>A101931</t>
        </is>
      </c>
      <c r="Q525" s="6" t="n">
        <v>0</v>
      </c>
      <c r="R525" s="6" t="inlineStr">
        <is>
          <t>LT040</t>
        </is>
      </c>
      <c r="S525" s="13" t="n">
        <v>14</v>
      </c>
      <c r="T525" t="inlineStr"/>
      <c r="U525" s="80" t="inlineStr"/>
      <c r="V525" t="inlineStr"/>
      <c r="W525" t="inlineStr"/>
      <c r="X525" t="inlineStr"/>
      <c r="Y525" t="inlineStr"/>
    </row>
    <row r="526">
      <c r="A526" t="inlineStr"/>
      <c r="B526" s="13" t="inlineStr">
        <is>
          <t>N</t>
        </is>
      </c>
      <c r="C526" t="inlineStr">
        <is>
          <t>Price_BOM_VL_VLS_Imp_825</t>
        </is>
      </c>
      <c r="D526" t="inlineStr"/>
      <c r="E526" t="inlineStr">
        <is>
          <t>:5095-9_VL:5095-9_VLS:</t>
        </is>
      </c>
      <c r="F526" t="inlineStr">
        <is>
          <t>:5095-9 VL:5095-9 VLS:</t>
        </is>
      </c>
      <c r="G526" s="123" t="inlineStr">
        <is>
          <t>XA</t>
        </is>
      </c>
      <c r="H526" s="123" t="inlineStr">
        <is>
          <t>ImpMatl_NiAl-Bronze_ASTM-B148_C95400</t>
        </is>
      </c>
      <c r="I526" s="6" t="inlineStr">
        <is>
          <t>Nickel Aluminum Bronze ASTM B148 UNS C95400</t>
        </is>
      </c>
      <c r="J526" s="6" t="inlineStr">
        <is>
          <t>B22</t>
        </is>
      </c>
      <c r="K526" s="6" t="inlineStr">
        <is>
          <t>Coating_Scotchkote134_interior_exterior_IncludeImpeller</t>
        </is>
      </c>
      <c r="L526" s="6" t="inlineStr">
        <is>
          <t>Stainless Steel, AISI-303</t>
        </is>
      </c>
      <c r="M526" s="6" t="inlineStr">
        <is>
          <t>Steel, Cold Drawn C1018</t>
        </is>
      </c>
      <c r="N526" s="1" t="inlineStr">
        <is>
          <t>RTF</t>
        </is>
      </c>
      <c r="O526" s="6" t="inlineStr"/>
      <c r="P526" s="6" t="inlineStr">
        <is>
          <t>A102248</t>
        </is>
      </c>
      <c r="Q526" s="6" t="n">
        <v>238</v>
      </c>
      <c r="R526" s="6" t="inlineStr">
        <is>
          <t>LT250</t>
        </is>
      </c>
      <c r="S526" s="13" t="n">
        <v>8</v>
      </c>
      <c r="T526" t="inlineStr"/>
      <c r="U526" s="80" t="inlineStr"/>
      <c r="V526" t="inlineStr"/>
      <c r="W526" t="inlineStr"/>
      <c r="X526" t="inlineStr"/>
      <c r="Y526" t="inlineStr"/>
    </row>
    <row r="527">
      <c r="A527" t="inlineStr"/>
      <c r="B527" s="13" t="inlineStr">
        <is>
          <t>N</t>
        </is>
      </c>
      <c r="C527" t="inlineStr">
        <is>
          <t>Price_BOM_VL_VLS_Imp_826</t>
        </is>
      </c>
      <c r="D527" t="inlineStr"/>
      <c r="E527" t="inlineStr">
        <is>
          <t>:5095-9_VL:5095-9_VLS:</t>
        </is>
      </c>
      <c r="F527" t="inlineStr">
        <is>
          <t>:5095-9 VL:5095-9 VLS:</t>
        </is>
      </c>
      <c r="G527" s="123" t="inlineStr">
        <is>
          <t>XA</t>
        </is>
      </c>
      <c r="H527" t="inlineStr">
        <is>
          <t>ImpMatl_Silicon_Bronze_ASTM-B584_C87600</t>
        </is>
      </c>
      <c r="I527" s="6" t="inlineStr">
        <is>
          <t>Silicon Bronze, ASTM-B584, C87600</t>
        </is>
      </c>
      <c r="J527" s="6" t="inlineStr">
        <is>
          <t>B21</t>
        </is>
      </c>
      <c r="K527" s="6" t="inlineStr">
        <is>
          <t>Coating_Scotchkote134_interior_IncludeImpeller</t>
        </is>
      </c>
      <c r="L527" s="6" t="inlineStr">
        <is>
          <t>Stainless Steel, AISI-303</t>
        </is>
      </c>
      <c r="M527" s="6" t="inlineStr">
        <is>
          <t>Steel, Cold Drawn C1018</t>
        </is>
      </c>
      <c r="N527" s="1" t="inlineStr">
        <is>
          <t>RTF</t>
        </is>
      </c>
      <c r="O527" s="6" t="inlineStr"/>
      <c r="P527" s="6" t="inlineStr">
        <is>
          <t>A101931</t>
        </is>
      </c>
      <c r="Q527" s="6" t="n">
        <v>0</v>
      </c>
      <c r="R527" s="6" t="inlineStr">
        <is>
          <t>LT040</t>
        </is>
      </c>
      <c r="S527" s="13" t="n">
        <v>14</v>
      </c>
      <c r="T527" t="inlineStr"/>
      <c r="U527" s="80" t="inlineStr"/>
      <c r="V527" t="inlineStr"/>
      <c r="W527" t="inlineStr"/>
      <c r="X527" t="inlineStr"/>
      <c r="Y527" t="inlineStr"/>
    </row>
    <row r="528">
      <c r="A528" t="inlineStr"/>
      <c r="B528" s="13" t="inlineStr">
        <is>
          <t>N</t>
        </is>
      </c>
      <c r="C528" t="inlineStr">
        <is>
          <t>Price_BOM_VL_VLS_Imp_827</t>
        </is>
      </c>
      <c r="D528" t="inlineStr"/>
      <c r="E528" t="inlineStr">
        <is>
          <t>:5095-9_VL:5095-9_VLS:</t>
        </is>
      </c>
      <c r="F528" t="inlineStr">
        <is>
          <t>:5095-9 VL:5095-9 VLS:</t>
        </is>
      </c>
      <c r="G528" s="123" t="inlineStr">
        <is>
          <t>XA</t>
        </is>
      </c>
      <c r="H528" s="123" t="inlineStr">
        <is>
          <t>ImpMatl_NiAl-Bronze_ASTM-B148_C95400</t>
        </is>
      </c>
      <c r="I528" s="6" t="inlineStr">
        <is>
          <t>Nickel Aluminum Bronze ASTM B148 UNS C95400</t>
        </is>
      </c>
      <c r="J528" s="6" t="inlineStr">
        <is>
          <t>B22</t>
        </is>
      </c>
      <c r="K528" s="6" t="inlineStr">
        <is>
          <t>Coating_Scotchkote134_interior_IncludeImpeller</t>
        </is>
      </c>
      <c r="L528" s="6" t="inlineStr">
        <is>
          <t>Stainless Steel, AISI-303</t>
        </is>
      </c>
      <c r="M528" s="6" t="inlineStr">
        <is>
          <t>Steel, Cold Drawn C1018</t>
        </is>
      </c>
      <c r="N528" s="1" t="inlineStr">
        <is>
          <t>RTF</t>
        </is>
      </c>
      <c r="O528" s="6" t="inlineStr"/>
      <c r="P528" s="6" t="inlineStr">
        <is>
          <t>A102248</t>
        </is>
      </c>
      <c r="Q528" s="6" t="n">
        <v>238</v>
      </c>
      <c r="R528" s="6" t="inlineStr">
        <is>
          <t>LT250</t>
        </is>
      </c>
      <c r="S528" s="13" t="n">
        <v>8</v>
      </c>
      <c r="T528" t="inlineStr"/>
      <c r="U528" s="80" t="inlineStr"/>
      <c r="V528" t="inlineStr"/>
      <c r="W528" t="inlineStr"/>
      <c r="X528" t="inlineStr"/>
      <c r="Y528" t="inlineStr"/>
    </row>
    <row r="529">
      <c r="A529" t="inlineStr"/>
      <c r="B529" s="13" t="inlineStr">
        <is>
          <t>N</t>
        </is>
      </c>
      <c r="C529" t="inlineStr">
        <is>
          <t>Price_BOM_VL_VLS_Imp_828</t>
        </is>
      </c>
      <c r="D529" t="inlineStr"/>
      <c r="E529" t="inlineStr">
        <is>
          <t>:5095-9_VL:5095-9_VLS:</t>
        </is>
      </c>
      <c r="F529" t="inlineStr">
        <is>
          <t>:5095-9 VL:5095-9 VLS:</t>
        </is>
      </c>
      <c r="G529" s="123" t="inlineStr">
        <is>
          <t>XA</t>
        </is>
      </c>
      <c r="H529" t="inlineStr">
        <is>
          <t>ImpMatl_Silicon_Bronze_ASTM-B584_C87600</t>
        </is>
      </c>
      <c r="I529" s="6" t="inlineStr">
        <is>
          <t>Silicon Bronze, ASTM-B584, C87600</t>
        </is>
      </c>
      <c r="J529" s="6" t="inlineStr">
        <is>
          <t>B21</t>
        </is>
      </c>
      <c r="K529" s="6" t="inlineStr">
        <is>
          <t>Coating_Special</t>
        </is>
      </c>
      <c r="L529" s="6" t="inlineStr">
        <is>
          <t>Stainless Steel, AISI-303</t>
        </is>
      </c>
      <c r="M529" s="6" t="inlineStr">
        <is>
          <t>Steel, Cold Drawn C1018</t>
        </is>
      </c>
      <c r="N529" s="1" t="inlineStr">
        <is>
          <t>RTF</t>
        </is>
      </c>
      <c r="O529" s="6" t="inlineStr"/>
      <c r="P529" s="6" t="inlineStr">
        <is>
          <t>A101931</t>
        </is>
      </c>
      <c r="Q529" s="6" t="n">
        <v>0</v>
      </c>
      <c r="R529" s="6" t="inlineStr">
        <is>
          <t>LT040</t>
        </is>
      </c>
      <c r="S529" s="13" t="n">
        <v>14</v>
      </c>
      <c r="T529" t="inlineStr"/>
      <c r="U529" s="80" t="inlineStr"/>
      <c r="V529" t="inlineStr"/>
      <c r="W529" t="inlineStr"/>
      <c r="X529" t="inlineStr"/>
      <c r="Y529" t="inlineStr"/>
    </row>
    <row r="530">
      <c r="A530" t="inlineStr"/>
      <c r="B530" s="13" t="inlineStr">
        <is>
          <t>N</t>
        </is>
      </c>
      <c r="C530" t="inlineStr">
        <is>
          <t>Price_BOM_VL_VLS_Imp_829</t>
        </is>
      </c>
      <c r="D530" t="inlineStr"/>
      <c r="E530" s="123" t="inlineStr">
        <is>
          <t>:5095-9_VL:5095-9_VLS:</t>
        </is>
      </c>
      <c r="F530" s="123" t="inlineStr">
        <is>
          <t>:5095-9 VL:5095-9 VLS:</t>
        </is>
      </c>
      <c r="G530" s="123" t="inlineStr">
        <is>
          <t>XA</t>
        </is>
      </c>
      <c r="H530" s="123" t="inlineStr">
        <is>
          <t>ImpMatl_NiAl-Bronze_ASTM-B148_C95400</t>
        </is>
      </c>
      <c r="I530" s="6" t="inlineStr">
        <is>
          <t>Nickel Aluminum Bronze ASTM B148 UNS C95400</t>
        </is>
      </c>
      <c r="J530" s="6" t="inlineStr">
        <is>
          <t>B22</t>
        </is>
      </c>
      <c r="K530" s="6" t="inlineStr">
        <is>
          <t>Coating_Special</t>
        </is>
      </c>
      <c r="L530" s="6" t="inlineStr">
        <is>
          <t>Stainless Steel, AISI-303</t>
        </is>
      </c>
      <c r="M530" s="6" t="inlineStr">
        <is>
          <t>Steel, Cold Drawn C1018</t>
        </is>
      </c>
      <c r="N530" s="96" t="inlineStr">
        <is>
          <t>RTF</t>
        </is>
      </c>
      <c r="O530" s="94" t="inlineStr"/>
      <c r="P530" t="inlineStr">
        <is>
          <t>A102248</t>
        </is>
      </c>
      <c r="Q530" t="n">
        <v>238</v>
      </c>
      <c r="R530" s="6" t="inlineStr">
        <is>
          <t>LT250</t>
        </is>
      </c>
      <c r="S530" s="13" t="n">
        <v>8</v>
      </c>
      <c r="T530" t="inlineStr"/>
      <c r="U530" s="80" t="inlineStr"/>
      <c r="V530" t="inlineStr"/>
      <c r="W530" t="inlineStr"/>
      <c r="X530" t="inlineStr"/>
      <c r="Y530" t="inlineStr"/>
    </row>
    <row r="531">
      <c r="A531" t="inlineStr"/>
      <c r="B531" s="13" t="inlineStr">
        <is>
          <t>N</t>
        </is>
      </c>
      <c r="C531" t="inlineStr">
        <is>
          <t>Price_BOM_VL_VLS_Imp_830</t>
        </is>
      </c>
      <c r="D531" t="inlineStr"/>
      <c r="E531" s="123" t="inlineStr">
        <is>
          <t>:5095-9_VL:5095-9_VLS:</t>
        </is>
      </c>
      <c r="F531" s="123" t="inlineStr">
        <is>
          <t>:5095-9 VL:5095-9 VLS:</t>
        </is>
      </c>
      <c r="G531" s="123" t="inlineStr">
        <is>
          <t>XA</t>
        </is>
      </c>
      <c r="H531" s="123" t="inlineStr">
        <is>
          <t>ImpMatl_Silicon_Bronze_ASTM-B584_C87600</t>
        </is>
      </c>
      <c r="I531" s="6" t="inlineStr">
        <is>
          <t>Silicon Bronze, ASTM-B584, C87600</t>
        </is>
      </c>
      <c r="J531" s="6" t="inlineStr">
        <is>
          <t>B21</t>
        </is>
      </c>
      <c r="K531" s="6" t="inlineStr">
        <is>
          <t>Coating_Epoxy</t>
        </is>
      </c>
      <c r="L531" s="6" t="inlineStr">
        <is>
          <t>Stainless Steel, AISI-303</t>
        </is>
      </c>
      <c r="M531" s="6" t="inlineStr">
        <is>
          <t>Steel, Cold Drawn C1018</t>
        </is>
      </c>
      <c r="N531" s="6" t="inlineStr">
        <is>
          <t>RTF</t>
        </is>
      </c>
      <c r="O531" s="6" t="inlineStr"/>
      <c r="P531" s="6" t="inlineStr">
        <is>
          <t>A101931</t>
        </is>
      </c>
      <c r="Q531" s="6" t="n">
        <v>0</v>
      </c>
      <c r="R531" s="6" t="inlineStr">
        <is>
          <t>LT040</t>
        </is>
      </c>
      <c r="S531" s="13" t="n">
        <v>14</v>
      </c>
      <c r="T531" t="inlineStr"/>
      <c r="U531" s="80" t="inlineStr"/>
      <c r="V531" t="inlineStr"/>
      <c r="W531" t="inlineStr"/>
      <c r="X531" t="inlineStr"/>
      <c r="Y531" t="inlineStr"/>
    </row>
    <row r="532">
      <c r="A532" t="inlineStr"/>
      <c r="B532" s="13" t="inlineStr">
        <is>
          <t>N</t>
        </is>
      </c>
      <c r="C532" t="inlineStr">
        <is>
          <t>Price_BOM_VL_VLS_Imp_831</t>
        </is>
      </c>
      <c r="D532" t="inlineStr"/>
      <c r="E532" s="123" t="inlineStr">
        <is>
          <t>:5095-9_VL:5095-9_VLS:</t>
        </is>
      </c>
      <c r="F532" s="123" t="inlineStr">
        <is>
          <t>:5095-9 VL:5095-9 VLS:</t>
        </is>
      </c>
      <c r="G532" s="123" t="inlineStr">
        <is>
          <t>XA</t>
        </is>
      </c>
      <c r="H532" s="123" t="inlineStr">
        <is>
          <t>ImpMatl_NiAl-Bronze_ASTM-B148_C95400</t>
        </is>
      </c>
      <c r="I532" s="6" t="inlineStr">
        <is>
          <t>Nickel Aluminum Bronze ASTM B148 UNS C95400</t>
        </is>
      </c>
      <c r="J532" s="6" t="inlineStr">
        <is>
          <t>B22</t>
        </is>
      </c>
      <c r="K532" s="6" t="inlineStr">
        <is>
          <t>Coating_Epoxy</t>
        </is>
      </c>
      <c r="L532" s="6" t="inlineStr">
        <is>
          <t>Stainless Steel, AISI-303</t>
        </is>
      </c>
      <c r="M532" s="6" t="inlineStr">
        <is>
          <t>Steel, Cold Drawn C1018</t>
        </is>
      </c>
      <c r="N532" s="96" t="inlineStr">
        <is>
          <t>RTF</t>
        </is>
      </c>
      <c r="O532" s="94" t="inlineStr"/>
      <c r="P532" t="inlineStr">
        <is>
          <t>A102248</t>
        </is>
      </c>
      <c r="Q532" t="n">
        <v>238</v>
      </c>
      <c r="R532" s="6" t="inlineStr">
        <is>
          <t>LT250</t>
        </is>
      </c>
      <c r="S532" s="13" t="n">
        <v>8</v>
      </c>
      <c r="T532" t="inlineStr"/>
      <c r="U532" s="80" t="inlineStr"/>
      <c r="V532" t="inlineStr"/>
      <c r="W532" t="inlineStr"/>
      <c r="X532" t="inlineStr"/>
      <c r="Y532" t="inlineStr"/>
    </row>
    <row r="533">
      <c r="A533" t="inlineStr"/>
      <c r="B533" s="13" t="inlineStr">
        <is>
          <t>N</t>
        </is>
      </c>
      <c r="C533" t="inlineStr">
        <is>
          <t>Price_BOM_VL_VLS_Imp_834</t>
        </is>
      </c>
      <c r="D533" t="inlineStr"/>
      <c r="E533" s="123" t="inlineStr">
        <is>
          <t>:6012-5_VL:6012-5_VLS:</t>
        </is>
      </c>
      <c r="F533" s="123" t="inlineStr">
        <is>
          <t>:6012-5 VL:6012-5 VLS:</t>
        </is>
      </c>
      <c r="G533" s="123" t="inlineStr">
        <is>
          <t>X5</t>
        </is>
      </c>
      <c r="H533" t="inlineStr">
        <is>
          <t>ImpMatl_SS_AISI-304</t>
        </is>
      </c>
      <c r="I533" s="6" t="inlineStr">
        <is>
          <t>Stainless Steel, AISI-304</t>
        </is>
      </c>
      <c r="J533" s="6" t="inlineStr">
        <is>
          <t>H304</t>
        </is>
      </c>
      <c r="K533" s="6" t="inlineStr">
        <is>
          <t>Coating_Standard</t>
        </is>
      </c>
      <c r="L533" s="6" t="inlineStr">
        <is>
          <t>Anodized Steel</t>
        </is>
      </c>
      <c r="M533" s="6" t="inlineStr">
        <is>
          <t>Stainless Steel, AISI 316</t>
        </is>
      </c>
      <c r="N533" t="inlineStr">
        <is>
          <t>98876173</t>
        </is>
      </c>
      <c r="O533" s="80" t="inlineStr">
        <is>
          <t>IMP,L,50123,X5,H304</t>
        </is>
      </c>
      <c r="P533" t="inlineStr">
        <is>
          <t>A101985</t>
        </is>
      </c>
      <c r="Q533" t="n">
        <v>0</v>
      </c>
      <c r="R533" s="6" t="inlineStr">
        <is>
          <t>LT027</t>
        </is>
      </c>
      <c r="S533" s="13" t="n">
        <v>0</v>
      </c>
      <c r="T533" t="inlineStr"/>
      <c r="U533" s="80" t="inlineStr"/>
      <c r="V533" t="inlineStr"/>
      <c r="W533" t="inlineStr"/>
      <c r="X533" t="inlineStr"/>
      <c r="Y533" t="inlineStr"/>
    </row>
    <row r="534">
      <c r="A534" t="inlineStr"/>
      <c r="B534" s="13" t="inlineStr">
        <is>
          <t>N</t>
        </is>
      </c>
      <c r="C534" t="inlineStr">
        <is>
          <t>Price_BOM_VL_VLS_Imp_835</t>
        </is>
      </c>
      <c r="D534" t="inlineStr"/>
      <c r="E534" s="123" t="inlineStr">
        <is>
          <t>:6012-5_VL:6012-5_VLS:</t>
        </is>
      </c>
      <c r="F534" s="123" t="inlineStr">
        <is>
          <t>:6012-5 VL:6012-5 VLS:</t>
        </is>
      </c>
      <c r="G534" s="123" t="inlineStr">
        <is>
          <t>X5</t>
        </is>
      </c>
      <c r="H534" s="123" t="inlineStr">
        <is>
          <t>ImpMatl_NiAl-Bronze_ASTM-B148_C95400</t>
        </is>
      </c>
      <c r="I534" s="6" t="inlineStr">
        <is>
          <t>Nickel Aluminum Bronze ASTM B148 UNS C95400</t>
        </is>
      </c>
      <c r="J534" s="6" t="inlineStr">
        <is>
          <t>B22</t>
        </is>
      </c>
      <c r="K534" s="6" t="inlineStr">
        <is>
          <t>Coating_Standard</t>
        </is>
      </c>
      <c r="L534" s="6" t="inlineStr">
        <is>
          <t>Anodized Steel</t>
        </is>
      </c>
      <c r="M534" s="6" t="inlineStr">
        <is>
          <t>Steel, Cold Drawn C1018</t>
        </is>
      </c>
      <c r="N534" s="1" t="inlineStr">
        <is>
          <t>96896892</t>
        </is>
      </c>
      <c r="O534" s="6" t="inlineStr"/>
      <c r="P534" s="6" t="inlineStr">
        <is>
          <t>A102255</t>
        </is>
      </c>
      <c r="Q534" s="6" t="n">
        <v>324</v>
      </c>
      <c r="R534" s="6" t="inlineStr">
        <is>
          <t>LT250</t>
        </is>
      </c>
      <c r="S534" s="13" t="n">
        <v>8</v>
      </c>
      <c r="T534" t="inlineStr"/>
      <c r="U534" s="80" t="inlineStr"/>
      <c r="V534" t="inlineStr"/>
      <c r="W534" t="inlineStr"/>
      <c r="X534" t="inlineStr"/>
      <c r="Y534" t="inlineStr"/>
    </row>
    <row r="535">
      <c r="A535" t="inlineStr"/>
      <c r="B535" s="13" t="inlineStr">
        <is>
          <t>N</t>
        </is>
      </c>
      <c r="C535" t="inlineStr">
        <is>
          <t>Price_BOM_VL_VLS_Imp_837</t>
        </is>
      </c>
      <c r="D535" t="inlineStr"/>
      <c r="E535" s="123" t="inlineStr">
        <is>
          <t>:6012-5_VL:6012-5_VLS:</t>
        </is>
      </c>
      <c r="F535" s="123" t="inlineStr">
        <is>
          <t>:6012-5 VL:6012-5 VLS:</t>
        </is>
      </c>
      <c r="G535" s="123" t="inlineStr">
        <is>
          <t>X5</t>
        </is>
      </c>
      <c r="H535" t="inlineStr">
        <is>
          <t>ImpMatl_NiAl-Bronze_ASTM-B148_C95400</t>
        </is>
      </c>
      <c r="I535" s="6" t="inlineStr">
        <is>
          <t>Nickel Aluminum Bronze ASTM B148 UNS C95400</t>
        </is>
      </c>
      <c r="J535" s="6" t="inlineStr">
        <is>
          <t>B22</t>
        </is>
      </c>
      <c r="K535" s="6" t="inlineStr">
        <is>
          <t>Coating_Scotchkote134_interior</t>
        </is>
      </c>
      <c r="L535" s="6" t="inlineStr">
        <is>
          <t>Anodized Steel</t>
        </is>
      </c>
      <c r="M535" s="6" t="inlineStr">
        <is>
          <t>Steel, Cold Drawn C1018</t>
        </is>
      </c>
      <c r="N535" s="1" t="inlineStr">
        <is>
          <t>RTF</t>
        </is>
      </c>
      <c r="O535" s="80" t="inlineStr"/>
      <c r="P535" t="inlineStr">
        <is>
          <t>A102255</t>
        </is>
      </c>
      <c r="Q535" t="n">
        <v>324</v>
      </c>
      <c r="R535" s="6" t="inlineStr">
        <is>
          <t>LT250</t>
        </is>
      </c>
      <c r="S535" s="13" t="n">
        <v>8</v>
      </c>
      <c r="T535" t="inlineStr"/>
      <c r="U535" s="80" t="inlineStr"/>
      <c r="V535" t="inlineStr"/>
      <c r="W535" t="inlineStr"/>
      <c r="X535" t="inlineStr"/>
      <c r="Y535" t="inlineStr"/>
    </row>
    <row r="536">
      <c r="A536" t="inlineStr"/>
      <c r="B536" s="13" t="inlineStr">
        <is>
          <t>N</t>
        </is>
      </c>
      <c r="C536" t="inlineStr">
        <is>
          <t>Price_BOM_VL_VLS_Imp_839</t>
        </is>
      </c>
      <c r="D536" t="inlineStr"/>
      <c r="E536" s="123" t="inlineStr">
        <is>
          <t>:6012-5_VL:6012-5_VLS:</t>
        </is>
      </c>
      <c r="F536" s="123" t="inlineStr">
        <is>
          <t>:6012-5 VL:6012-5 VLS:</t>
        </is>
      </c>
      <c r="G536" s="123" t="inlineStr">
        <is>
          <t>X5</t>
        </is>
      </c>
      <c r="H536" s="123" t="inlineStr">
        <is>
          <t>ImpMatl_NiAl-Bronze_ASTM-B148_C95400</t>
        </is>
      </c>
      <c r="I536" s="6" t="inlineStr">
        <is>
          <t>Nickel Aluminum Bronze ASTM B148 UNS C95400</t>
        </is>
      </c>
      <c r="J536" s="6" t="inlineStr">
        <is>
          <t>B22</t>
        </is>
      </c>
      <c r="K536" s="6" t="inlineStr">
        <is>
          <t>Coating_Scotchkote134_interior_exterior</t>
        </is>
      </c>
      <c r="L536" s="6" t="inlineStr">
        <is>
          <t>Anodized Steel</t>
        </is>
      </c>
      <c r="M536" s="6" t="inlineStr">
        <is>
          <t>Steel, Cold Drawn C1018</t>
        </is>
      </c>
      <c r="N536" s="1" t="inlineStr">
        <is>
          <t>RTF</t>
        </is>
      </c>
      <c r="O536" s="6" t="inlineStr"/>
      <c r="P536" s="6" t="inlineStr">
        <is>
          <t>A102255</t>
        </is>
      </c>
      <c r="Q536" s="6" t="n">
        <v>324</v>
      </c>
      <c r="R536" s="6" t="inlineStr">
        <is>
          <t>LT250</t>
        </is>
      </c>
      <c r="S536" s="13" t="n">
        <v>8</v>
      </c>
      <c r="T536" t="inlineStr"/>
      <c r="U536" s="80" t="inlineStr"/>
      <c r="V536" t="inlineStr"/>
      <c r="W536" t="inlineStr"/>
      <c r="X536" t="inlineStr"/>
      <c r="Y536" t="inlineStr"/>
    </row>
    <row r="537">
      <c r="A537" t="inlineStr"/>
      <c r="B537" s="13" t="inlineStr">
        <is>
          <t>N</t>
        </is>
      </c>
      <c r="C537" t="inlineStr">
        <is>
          <t>Price_BOM_VL_VLS_Imp_841</t>
        </is>
      </c>
      <c r="D537" t="inlineStr"/>
      <c r="E537" s="123" t="inlineStr">
        <is>
          <t>:6012-5_VL:6012-5_VLS:</t>
        </is>
      </c>
      <c r="F537" s="123" t="inlineStr">
        <is>
          <t>:6012-5 VL:6012-5 VLS:</t>
        </is>
      </c>
      <c r="G537" s="123" t="inlineStr">
        <is>
          <t>X5</t>
        </is>
      </c>
      <c r="H537" t="inlineStr">
        <is>
          <t>ImpMatl_NiAl-Bronze_ASTM-B148_C95400</t>
        </is>
      </c>
      <c r="I537" s="6" t="inlineStr">
        <is>
          <t>Nickel Aluminum Bronze ASTM B148 UNS C95400</t>
        </is>
      </c>
      <c r="J537" s="6" t="inlineStr">
        <is>
          <t>B22</t>
        </is>
      </c>
      <c r="K537" s="6" t="inlineStr">
        <is>
          <t>Coating_Scotchkote134_interior_exterior_IncludeImpeller</t>
        </is>
      </c>
      <c r="L537" s="6" t="inlineStr">
        <is>
          <t>Anodized Steel</t>
        </is>
      </c>
      <c r="M537" s="6" t="inlineStr">
        <is>
          <t>Steel, Cold Drawn C1018</t>
        </is>
      </c>
      <c r="N537" s="1" t="inlineStr">
        <is>
          <t>RTF</t>
        </is>
      </c>
      <c r="O537" s="80" t="inlineStr"/>
      <c r="P537" t="inlineStr">
        <is>
          <t>A102255</t>
        </is>
      </c>
      <c r="Q537" t="n">
        <v>324</v>
      </c>
      <c r="R537" s="6" t="inlineStr">
        <is>
          <t>LT250</t>
        </is>
      </c>
      <c r="S537" s="13" t="n">
        <v>8</v>
      </c>
      <c r="T537" t="inlineStr"/>
      <c r="U537" s="80" t="inlineStr"/>
      <c r="V537" t="inlineStr"/>
      <c r="W537" t="inlineStr"/>
      <c r="X537" t="inlineStr"/>
      <c r="Y537" t="inlineStr"/>
    </row>
    <row r="538">
      <c r="A538" t="inlineStr"/>
      <c r="B538" s="13" t="inlineStr">
        <is>
          <t>N</t>
        </is>
      </c>
      <c r="C538" t="inlineStr">
        <is>
          <t>Price_BOM_VL_VLS_Imp_843</t>
        </is>
      </c>
      <c r="D538" t="inlineStr"/>
      <c r="E538" s="123" t="inlineStr">
        <is>
          <t>:6012-5_VL:6012-5_VLS:</t>
        </is>
      </c>
      <c r="F538" s="123" t="inlineStr">
        <is>
          <t>:6012-5 VL:6012-5 VLS:</t>
        </is>
      </c>
      <c r="G538" s="123" t="inlineStr">
        <is>
          <t>X5</t>
        </is>
      </c>
      <c r="H538" s="123" t="inlineStr">
        <is>
          <t>ImpMatl_NiAl-Bronze_ASTM-B148_C95400</t>
        </is>
      </c>
      <c r="I538" s="6" t="inlineStr">
        <is>
          <t>Nickel Aluminum Bronze ASTM B148 UNS C95400</t>
        </is>
      </c>
      <c r="J538" s="6" t="inlineStr">
        <is>
          <t>B22</t>
        </is>
      </c>
      <c r="K538" s="6" t="inlineStr">
        <is>
          <t>Coating_Scotchkote134_interior_IncludeImpeller</t>
        </is>
      </c>
      <c r="L538" s="6" t="inlineStr">
        <is>
          <t>Anodized Steel</t>
        </is>
      </c>
      <c r="M538" s="6" t="inlineStr">
        <is>
          <t>Steel, Cold Drawn C1018</t>
        </is>
      </c>
      <c r="N538" s="1" t="inlineStr">
        <is>
          <t>RTF</t>
        </is>
      </c>
      <c r="O538" s="6" t="inlineStr"/>
      <c r="P538" s="6" t="inlineStr">
        <is>
          <t>A102255</t>
        </is>
      </c>
      <c r="Q538" s="6" t="n">
        <v>324</v>
      </c>
      <c r="R538" s="6" t="inlineStr">
        <is>
          <t>LT250</t>
        </is>
      </c>
      <c r="S538" s="13" t="n">
        <v>8</v>
      </c>
      <c r="T538" t="inlineStr"/>
      <c r="U538" s="80" t="inlineStr"/>
      <c r="V538" t="inlineStr"/>
      <c r="W538" t="inlineStr"/>
      <c r="X538" t="inlineStr"/>
      <c r="Y538" t="inlineStr"/>
    </row>
    <row r="539">
      <c r="A539" t="inlineStr"/>
      <c r="B539" s="13" t="inlineStr">
        <is>
          <t>N</t>
        </is>
      </c>
      <c r="C539" t="inlineStr">
        <is>
          <t>Price_BOM_VL_VLS_Imp_845</t>
        </is>
      </c>
      <c r="D539" t="inlineStr"/>
      <c r="E539" s="123" t="inlineStr">
        <is>
          <t>:6012-5_VL:6012-5_VLS:</t>
        </is>
      </c>
      <c r="F539" s="123" t="inlineStr">
        <is>
          <t>:6012-5 VL:6012-5 VLS:</t>
        </is>
      </c>
      <c r="G539" s="123" t="inlineStr">
        <is>
          <t>X5</t>
        </is>
      </c>
      <c r="H539" t="inlineStr">
        <is>
          <t>ImpMatl_NiAl-Bronze_ASTM-B148_C95400</t>
        </is>
      </c>
      <c r="I539" s="6" t="inlineStr">
        <is>
          <t>Nickel Aluminum Bronze ASTM B148 UNS C95400</t>
        </is>
      </c>
      <c r="J539" s="6" t="inlineStr">
        <is>
          <t>B22</t>
        </is>
      </c>
      <c r="K539" s="6" t="inlineStr">
        <is>
          <t>Coating_Special</t>
        </is>
      </c>
      <c r="L539" s="6" t="inlineStr">
        <is>
          <t>Anodized Steel</t>
        </is>
      </c>
      <c r="M539" s="6" t="inlineStr">
        <is>
          <t>Steel, Cold Drawn C1018</t>
        </is>
      </c>
      <c r="N539" s="1" t="inlineStr">
        <is>
          <t>RTF</t>
        </is>
      </c>
      <c r="O539" s="80" t="inlineStr"/>
      <c r="P539" t="inlineStr">
        <is>
          <t>A102255</t>
        </is>
      </c>
      <c r="Q539" t="n">
        <v>324</v>
      </c>
      <c r="R539" s="6" t="inlineStr">
        <is>
          <t>LT250</t>
        </is>
      </c>
      <c r="S539" s="13" t="n">
        <v>8</v>
      </c>
      <c r="T539" t="inlineStr"/>
      <c r="U539" s="80" t="inlineStr"/>
      <c r="V539" t="inlineStr"/>
      <c r="W539" t="inlineStr"/>
      <c r="X539" t="inlineStr"/>
      <c r="Y539" t="inlineStr"/>
    </row>
    <row r="540">
      <c r="A540" t="inlineStr"/>
      <c r="B540" s="13" t="inlineStr">
        <is>
          <t>N</t>
        </is>
      </c>
      <c r="C540" t="inlineStr">
        <is>
          <t>Price_BOM_VL_VLS_Imp_847</t>
        </is>
      </c>
      <c r="D540" t="inlineStr"/>
      <c r="E540" s="123" t="inlineStr">
        <is>
          <t>:6012-5_VL:6012-5_VLS:</t>
        </is>
      </c>
      <c r="F540" s="123" t="inlineStr">
        <is>
          <t>:6012-5 VL:6012-5 VLS:</t>
        </is>
      </c>
      <c r="G540" s="123" t="inlineStr">
        <is>
          <t>X5</t>
        </is>
      </c>
      <c r="H540" s="123" t="inlineStr">
        <is>
          <t>ImpMatl_NiAl-Bronze_ASTM-B148_C95400</t>
        </is>
      </c>
      <c r="I540" s="6" t="inlineStr">
        <is>
          <t>Nickel Aluminum Bronze ASTM B148 UNS C95400</t>
        </is>
      </c>
      <c r="J540" s="6" t="inlineStr">
        <is>
          <t>B22</t>
        </is>
      </c>
      <c r="K540" s="6" t="inlineStr">
        <is>
          <t>Coating_Epoxy</t>
        </is>
      </c>
      <c r="L540" s="6" t="inlineStr">
        <is>
          <t>Anodized Steel</t>
        </is>
      </c>
      <c r="M540" s="6" t="inlineStr">
        <is>
          <t>Steel, Cold Drawn C1018</t>
        </is>
      </c>
      <c r="N540" s="1" t="inlineStr">
        <is>
          <t>RTF</t>
        </is>
      </c>
      <c r="O540" s="6" t="inlineStr"/>
      <c r="P540" s="6" t="inlineStr">
        <is>
          <t>A102255</t>
        </is>
      </c>
      <c r="Q540" s="6" t="n">
        <v>324</v>
      </c>
      <c r="R540" s="6" t="inlineStr">
        <is>
          <t>LT250</t>
        </is>
      </c>
      <c r="S540" s="13" t="n">
        <v>8</v>
      </c>
      <c r="T540" t="inlineStr"/>
      <c r="U540" s="80" t="inlineStr"/>
      <c r="V540" t="inlineStr"/>
      <c r="W540" t="inlineStr"/>
      <c r="X540" t="inlineStr"/>
      <c r="Y540" t="inlineStr"/>
    </row>
    <row r="541">
      <c r="A541" t="inlineStr"/>
      <c r="B541" s="13" t="inlineStr">
        <is>
          <t>N</t>
        </is>
      </c>
      <c r="C541" t="inlineStr">
        <is>
          <t>Price_BOM_VL_VLS_Imp_85</t>
        </is>
      </c>
      <c r="D541" t="inlineStr"/>
      <c r="E541" s="123" t="inlineStr">
        <is>
          <t>:1270-7_VL:</t>
        </is>
      </c>
      <c r="F541" s="123" t="inlineStr">
        <is>
          <t>:1270-7 VL:</t>
        </is>
      </c>
      <c r="G541" s="123" t="inlineStr">
        <is>
          <t>X0</t>
        </is>
      </c>
      <c r="H541" t="inlineStr">
        <is>
          <t>ImpMatl_Silicon_Bronze_ASTM-B584_C87600</t>
        </is>
      </c>
      <c r="I541" s="6" t="inlineStr">
        <is>
          <t>Silicon Bronze, ASTM-B584, C87600</t>
        </is>
      </c>
      <c r="J541" s="6" t="inlineStr">
        <is>
          <t>B21</t>
        </is>
      </c>
      <c r="K541" s="6" t="inlineStr">
        <is>
          <t>Coating_Scotchkote134_interior_IncludeImpeller</t>
        </is>
      </c>
      <c r="L541" s="6" t="inlineStr">
        <is>
          <t>ImpellerCapscrew_X0_None</t>
        </is>
      </c>
      <c r="M541" s="6" t="inlineStr">
        <is>
          <t>ImpellerKey_None</t>
        </is>
      </c>
      <c r="N541" s="1" t="inlineStr">
        <is>
          <t>RTF</t>
        </is>
      </c>
      <c r="O541" s="80" t="inlineStr"/>
      <c r="P541" t="inlineStr">
        <is>
          <t>A101678</t>
        </is>
      </c>
      <c r="Q541" t="n">
        <v>0</v>
      </c>
      <c r="R541" s="6" t="inlineStr">
        <is>
          <t>LT040</t>
        </is>
      </c>
      <c r="S541" s="13" t="n">
        <v>14</v>
      </c>
      <c r="T541" t="inlineStr"/>
      <c r="U541" s="80" t="inlineStr"/>
      <c r="V541" t="inlineStr"/>
      <c r="W541" t="inlineStr"/>
      <c r="X541" t="inlineStr"/>
      <c r="Y541" t="inlineStr"/>
    </row>
    <row r="542">
      <c r="A542" t="inlineStr"/>
      <c r="B542" s="13" t="inlineStr">
        <is>
          <t>N</t>
        </is>
      </c>
      <c r="C542" t="inlineStr">
        <is>
          <t>Price_BOM_VL_VLS_Imp_850</t>
        </is>
      </c>
      <c r="D542" t="inlineStr"/>
      <c r="E542" s="123" t="inlineStr">
        <is>
          <t>:6012-5_VL:6012-5_VLS:</t>
        </is>
      </c>
      <c r="F542" s="123" t="inlineStr">
        <is>
          <t>:6012-5 VL:6012-5 VLS:</t>
        </is>
      </c>
      <c r="G542" s="123" t="inlineStr">
        <is>
          <t>XA</t>
        </is>
      </c>
      <c r="H542" s="123" t="inlineStr">
        <is>
          <t>ImpMatl_SS_AISI-304</t>
        </is>
      </c>
      <c r="I542" s="6" t="inlineStr">
        <is>
          <t>Stainless Steel, AISI-304</t>
        </is>
      </c>
      <c r="J542" s="6" t="inlineStr">
        <is>
          <t>H304</t>
        </is>
      </c>
      <c r="K542" s="6" t="inlineStr">
        <is>
          <t>Coating_Standard</t>
        </is>
      </c>
      <c r="L542" s="6" t="inlineStr">
        <is>
          <t>Stainless Steel, AISI-303</t>
        </is>
      </c>
      <c r="M542" s="6" t="inlineStr">
        <is>
          <t>Stainless Steel, AISI 316</t>
        </is>
      </c>
      <c r="N542" s="1" t="inlineStr">
        <is>
          <t>98876172</t>
        </is>
      </c>
      <c r="O542" s="6" t="inlineStr">
        <is>
          <t>IMP,L,50123,XA,H304</t>
        </is>
      </c>
      <c r="P542" s="6" t="inlineStr">
        <is>
          <t>A101978</t>
        </is>
      </c>
      <c r="Q542" s="6" t="n">
        <v>0</v>
      </c>
      <c r="R542" s="6" t="inlineStr">
        <is>
          <t>LT027</t>
        </is>
      </c>
      <c r="S542" s="13" t="n">
        <v>0</v>
      </c>
      <c r="T542" t="inlineStr"/>
      <c r="U542" s="80" t="inlineStr"/>
      <c r="V542" t="inlineStr"/>
      <c r="W542" t="inlineStr"/>
      <c r="X542" t="inlineStr"/>
      <c r="Y542" t="inlineStr"/>
    </row>
    <row r="543">
      <c r="A543" t="inlineStr"/>
      <c r="B543" s="13" t="inlineStr">
        <is>
          <t>N</t>
        </is>
      </c>
      <c r="C543" t="inlineStr">
        <is>
          <t>Price_BOM_VL_VLS_Imp_86</t>
        </is>
      </c>
      <c r="D543" t="inlineStr"/>
      <c r="E543" s="123" t="inlineStr">
        <is>
          <t>:1270-7_VL:</t>
        </is>
      </c>
      <c r="F543" s="123" t="inlineStr">
        <is>
          <t>:1270-7 VL:</t>
        </is>
      </c>
      <c r="G543" s="123" t="inlineStr">
        <is>
          <t>X0</t>
        </is>
      </c>
      <c r="H543" t="inlineStr">
        <is>
          <t>ImpMatl_NiAl-Bronze_ASTM-B148_C95400</t>
        </is>
      </c>
      <c r="I543" s="6" t="inlineStr">
        <is>
          <t>Nickel Aluminum Bronze ASTM B148 UNS C95400</t>
        </is>
      </c>
      <c r="J543" s="6" t="inlineStr">
        <is>
          <t>B22</t>
        </is>
      </c>
      <c r="K543" s="6" t="inlineStr">
        <is>
          <t>Coating_Scotchkote134_interior_IncludeImpeller</t>
        </is>
      </c>
      <c r="L543" s="6" t="inlineStr">
        <is>
          <t>ImpellerCapscrew_X0_None</t>
        </is>
      </c>
      <c r="M543" s="6" t="inlineStr">
        <is>
          <t>ImpellerKey_None</t>
        </is>
      </c>
      <c r="N543" s="1" t="inlineStr">
        <is>
          <t>RTF</t>
        </is>
      </c>
      <c r="O543" s="80" t="inlineStr"/>
      <c r="P543" t="inlineStr">
        <is>
          <t>A102210</t>
        </is>
      </c>
      <c r="Q543" t="n">
        <v>70</v>
      </c>
      <c r="R543" s="6" t="inlineStr">
        <is>
          <t>LT250</t>
        </is>
      </c>
      <c r="S543" s="13" t="n">
        <v>8</v>
      </c>
      <c r="T543" t="inlineStr"/>
      <c r="U543" s="80" t="inlineStr"/>
      <c r="V543" t="inlineStr"/>
      <c r="W543" t="inlineStr"/>
      <c r="X543" t="inlineStr"/>
      <c r="Y543" t="inlineStr"/>
    </row>
    <row r="544">
      <c r="A544" t="inlineStr"/>
      <c r="B544" s="13" t="inlineStr">
        <is>
          <t>Y</t>
        </is>
      </c>
      <c r="C544" t="inlineStr">
        <is>
          <t>Price_BOM_VL_VLS_Imp_864</t>
        </is>
      </c>
      <c r="D544" t="inlineStr">
        <is>
          <t>Price_BOM_VL_VLS_Imp_864</t>
        </is>
      </c>
      <c r="E544" s="123" t="inlineStr">
        <is>
          <t>:6015-7_VL:6015-7_VLS:</t>
        </is>
      </c>
      <c r="F544" s="123" t="inlineStr">
        <is>
          <t>:6015-7 VL:6015-7 VLS:</t>
        </is>
      </c>
      <c r="G544" s="123" t="inlineStr">
        <is>
          <t>X5</t>
        </is>
      </c>
      <c r="H544" s="123" t="inlineStr">
        <is>
          <t>ImpMatl_Silicon_Bronze_ASTM-B584_C87600</t>
        </is>
      </c>
      <c r="I544" s="6" t="inlineStr">
        <is>
          <t>Silicon Bronze, ASTM-B584, C87600</t>
        </is>
      </c>
      <c r="J544" s="6" t="inlineStr">
        <is>
          <t>B21</t>
        </is>
      </c>
      <c r="K544" s="6" t="inlineStr">
        <is>
          <t>Coating_Standard</t>
        </is>
      </c>
      <c r="L544" s="6" t="inlineStr">
        <is>
          <t>Anodized Steel</t>
        </is>
      </c>
      <c r="M544" s="6" t="inlineStr">
        <is>
          <t>Steel, Cold Drawn C1018</t>
        </is>
      </c>
      <c r="N544" s="1" t="inlineStr">
        <is>
          <t>96769262</t>
        </is>
      </c>
      <c r="O544" s="6" t="inlineStr">
        <is>
          <t>IMP,L,50157,X5,B21</t>
        </is>
      </c>
      <c r="P544" s="6" t="inlineStr">
        <is>
          <t>A101987</t>
        </is>
      </c>
      <c r="Q544" s="6" t="n">
        <v>0</v>
      </c>
      <c r="R544" s="6" t="inlineStr">
        <is>
          <t>LT027</t>
        </is>
      </c>
      <c r="S544" s="13" t="n">
        <v>0</v>
      </c>
      <c r="T544" t="inlineStr"/>
      <c r="U544" s="80" t="inlineStr"/>
      <c r="V544" t="inlineStr"/>
      <c r="W544" t="inlineStr"/>
      <c r="X544" t="inlineStr"/>
      <c r="Y544" t="inlineStr"/>
    </row>
    <row r="545">
      <c r="A545" t="inlineStr"/>
      <c r="B545" s="13" t="inlineStr">
        <is>
          <t>N</t>
        </is>
      </c>
      <c r="C545" t="inlineStr">
        <is>
          <t>Price_BOM_VL_VLS_Imp_865</t>
        </is>
      </c>
      <c r="D545" t="inlineStr"/>
      <c r="E545" s="123" t="inlineStr">
        <is>
          <t>:6015-7_VL:6015-7_VLS:</t>
        </is>
      </c>
      <c r="F545" s="123" t="inlineStr">
        <is>
          <t>:6015-7 VL:6015-7 VLS:</t>
        </is>
      </c>
      <c r="G545" s="123" t="inlineStr">
        <is>
          <t>X5</t>
        </is>
      </c>
      <c r="H545" t="inlineStr">
        <is>
          <t>ImpMatl_SS_AISI-304</t>
        </is>
      </c>
      <c r="I545" s="6" t="inlineStr">
        <is>
          <t>Stainless Steel, AISI-304</t>
        </is>
      </c>
      <c r="J545" s="6" t="inlineStr">
        <is>
          <t>H304</t>
        </is>
      </c>
      <c r="K545" s="6" t="inlineStr">
        <is>
          <t>Coating_Standard</t>
        </is>
      </c>
      <c r="L545" s="6" t="inlineStr">
        <is>
          <t>Anodized Steel</t>
        </is>
      </c>
      <c r="M545" s="6" t="inlineStr">
        <is>
          <t>Stainless Steel, AISI 316</t>
        </is>
      </c>
      <c r="N545" s="1" t="inlineStr">
        <is>
          <t>98876174</t>
        </is>
      </c>
      <c r="O545" s="80" t="inlineStr">
        <is>
          <t>IMP,L,50157,X5,H304</t>
        </is>
      </c>
      <c r="P545" t="inlineStr">
        <is>
          <t>A102474</t>
        </is>
      </c>
      <c r="Q545" t="n">
        <v>0</v>
      </c>
      <c r="R545" s="6" t="inlineStr">
        <is>
          <t>LT027</t>
        </is>
      </c>
      <c r="S545" s="13" t="n">
        <v>0</v>
      </c>
      <c r="T545" t="inlineStr"/>
      <c r="U545" s="80" t="inlineStr"/>
      <c r="V545" t="inlineStr"/>
      <c r="W545" t="inlineStr"/>
      <c r="X545" t="inlineStr"/>
      <c r="Y545" t="inlineStr"/>
    </row>
    <row r="546">
      <c r="A546" t="inlineStr"/>
      <c r="B546" s="13" t="inlineStr">
        <is>
          <t>N</t>
        </is>
      </c>
      <c r="C546" t="inlineStr">
        <is>
          <t>Price_BOM_VL_VLS_Imp_866</t>
        </is>
      </c>
      <c r="D546" t="inlineStr"/>
      <c r="E546" s="123" t="inlineStr">
        <is>
          <t>:6015-7_VL:6015-7_VLS:</t>
        </is>
      </c>
      <c r="F546" s="123" t="inlineStr">
        <is>
          <t>:6015-7 VL:6015-7 VLS:</t>
        </is>
      </c>
      <c r="G546" s="123" t="inlineStr">
        <is>
          <t>X5</t>
        </is>
      </c>
      <c r="H546" s="123" t="inlineStr">
        <is>
          <t>ImpMatl_NiAl-Bronze_ASTM-B148_C95400</t>
        </is>
      </c>
      <c r="I546" s="6" t="inlineStr">
        <is>
          <t>Nickel Aluminum Bronze ASTM B148 UNS C95400</t>
        </is>
      </c>
      <c r="J546" s="6" t="inlineStr">
        <is>
          <t>B22</t>
        </is>
      </c>
      <c r="K546" s="6" t="inlineStr">
        <is>
          <t>Coating_Standard</t>
        </is>
      </c>
      <c r="L546" s="6" t="inlineStr">
        <is>
          <t>Anodized Steel</t>
        </is>
      </c>
      <c r="M546" s="6" t="inlineStr">
        <is>
          <t>Steel, Cold Drawn C1018</t>
        </is>
      </c>
      <c r="N546" s="6" t="inlineStr">
        <is>
          <t>RTF</t>
        </is>
      </c>
      <c r="O546" s="6" t="inlineStr"/>
      <c r="P546" s="6" t="inlineStr">
        <is>
          <t>A101990</t>
        </is>
      </c>
      <c r="Q546" s="6" t="n">
        <v>3647</v>
      </c>
      <c r="R546" s="6" t="inlineStr">
        <is>
          <t>LT250</t>
        </is>
      </c>
      <c r="S546" s="13" t="n">
        <v>8</v>
      </c>
      <c r="T546" t="inlineStr"/>
      <c r="U546" s="80" t="inlineStr"/>
      <c r="V546" t="inlineStr"/>
      <c r="W546" t="inlineStr"/>
      <c r="X546" t="inlineStr"/>
      <c r="Y546" t="inlineStr"/>
    </row>
    <row r="547">
      <c r="A547" t="inlineStr"/>
      <c r="B547" s="13" t="inlineStr">
        <is>
          <t>N</t>
        </is>
      </c>
      <c r="C547" t="inlineStr">
        <is>
          <t>Price_BOM_VL_VLS_Imp_867</t>
        </is>
      </c>
      <c r="D547" t="inlineStr"/>
      <c r="E547" s="123" t="inlineStr">
        <is>
          <t>:6015-7_VL:6015-7_VLS:</t>
        </is>
      </c>
      <c r="F547" s="123" t="inlineStr">
        <is>
          <t>:6015-7 VL:6015-7 VLS:</t>
        </is>
      </c>
      <c r="G547" s="123" t="inlineStr">
        <is>
          <t>X5</t>
        </is>
      </c>
      <c r="H547" t="inlineStr">
        <is>
          <t>ImpMatl_Silicon_Bronze_ASTM-B584_C87600</t>
        </is>
      </c>
      <c r="I547" s="6" t="inlineStr">
        <is>
          <t>Silicon Bronze, ASTM-B584, C87600</t>
        </is>
      </c>
      <c r="J547" s="6" t="inlineStr">
        <is>
          <t>B21</t>
        </is>
      </c>
      <c r="K547" s="6" t="inlineStr">
        <is>
          <t>Coating_Scotchkote134_interior</t>
        </is>
      </c>
      <c r="L547" s="6" t="inlineStr">
        <is>
          <t>Anodized Steel</t>
        </is>
      </c>
      <c r="M547" s="6" t="inlineStr">
        <is>
          <t>Steel, Cold Drawn C1018</t>
        </is>
      </c>
      <c r="N547" t="inlineStr">
        <is>
          <t>RTF</t>
        </is>
      </c>
      <c r="O547" s="80" t="inlineStr"/>
      <c r="P547" t="inlineStr">
        <is>
          <t>A101987</t>
        </is>
      </c>
      <c r="Q547" t="n">
        <v>0</v>
      </c>
      <c r="R547" s="6" t="inlineStr">
        <is>
          <t>LT040</t>
        </is>
      </c>
      <c r="S547" s="13" t="n">
        <v>14</v>
      </c>
      <c r="T547" t="inlineStr"/>
      <c r="U547" s="80" t="inlineStr"/>
      <c r="V547" t="inlineStr"/>
      <c r="W547" t="inlineStr"/>
      <c r="X547" t="inlineStr"/>
      <c r="Y547" t="inlineStr"/>
    </row>
    <row r="548">
      <c r="A548" t="inlineStr"/>
      <c r="B548" s="13" t="inlineStr">
        <is>
          <t>N</t>
        </is>
      </c>
      <c r="C548" t="inlineStr">
        <is>
          <t>Price_BOM_VL_VLS_Imp_868</t>
        </is>
      </c>
      <c r="D548" t="inlineStr"/>
      <c r="E548" s="123" t="inlineStr">
        <is>
          <t>:6015-7_VL:6015-7_VLS:</t>
        </is>
      </c>
      <c r="F548" s="123" t="inlineStr">
        <is>
          <t>:6015-7 VL:6015-7 VLS:</t>
        </is>
      </c>
      <c r="G548" s="123" t="inlineStr">
        <is>
          <t>X5</t>
        </is>
      </c>
      <c r="H548" s="123" t="inlineStr">
        <is>
          <t>ImpMatl_NiAl-Bronze_ASTM-B148_C95400</t>
        </is>
      </c>
      <c r="I548" s="6" t="inlineStr">
        <is>
          <t>Nickel Aluminum Bronze ASTM B148 UNS C95400</t>
        </is>
      </c>
      <c r="J548" s="6" t="inlineStr">
        <is>
          <t>B22</t>
        </is>
      </c>
      <c r="K548" s="6" t="inlineStr">
        <is>
          <t>Coating_Scotchkote134_interior</t>
        </is>
      </c>
      <c r="L548" s="6" t="inlineStr">
        <is>
          <t>Anodized Steel</t>
        </is>
      </c>
      <c r="M548" s="6" t="inlineStr">
        <is>
          <t>Steel, Cold Drawn C1018</t>
        </is>
      </c>
      <c r="N548" s="1" t="inlineStr">
        <is>
          <t>RTF</t>
        </is>
      </c>
      <c r="O548" s="6" t="inlineStr"/>
      <c r="P548" s="6" t="inlineStr">
        <is>
          <t>A101990</t>
        </is>
      </c>
      <c r="Q548" s="6" t="n">
        <v>3647</v>
      </c>
      <c r="R548" s="6" t="inlineStr">
        <is>
          <t>LT250</t>
        </is>
      </c>
      <c r="S548" s="13" t="n">
        <v>8</v>
      </c>
      <c r="T548" t="inlineStr"/>
      <c r="U548" s="80" t="inlineStr"/>
      <c r="V548" t="inlineStr"/>
      <c r="W548" t="inlineStr"/>
      <c r="X548" t="inlineStr"/>
      <c r="Y548" t="inlineStr"/>
    </row>
    <row r="549">
      <c r="A549" t="inlineStr"/>
      <c r="B549" s="13" t="inlineStr">
        <is>
          <t>N</t>
        </is>
      </c>
      <c r="C549" t="inlineStr">
        <is>
          <t>Price_BOM_VL_VLS_Imp_869</t>
        </is>
      </c>
      <c r="D549" t="inlineStr"/>
      <c r="E549" s="123" t="inlineStr">
        <is>
          <t>:6015-7_VL:6015-7_VLS:</t>
        </is>
      </c>
      <c r="F549" s="123" t="inlineStr">
        <is>
          <t>:6015-7 VL:6015-7 VLS:</t>
        </is>
      </c>
      <c r="G549" s="123" t="inlineStr">
        <is>
          <t>X5</t>
        </is>
      </c>
      <c r="H549" t="inlineStr">
        <is>
          <t>ImpMatl_Silicon_Bronze_ASTM-B584_C87600</t>
        </is>
      </c>
      <c r="I549" s="6" t="inlineStr">
        <is>
          <t>Silicon Bronze, ASTM-B584, C87600</t>
        </is>
      </c>
      <c r="J549" s="6" t="inlineStr">
        <is>
          <t>B21</t>
        </is>
      </c>
      <c r="K549" s="6" t="inlineStr">
        <is>
          <t>Coating_Scotchkote134_interior_exterior</t>
        </is>
      </c>
      <c r="L549" s="6" t="inlineStr">
        <is>
          <t>Anodized Steel</t>
        </is>
      </c>
      <c r="M549" s="6" t="inlineStr">
        <is>
          <t>Steel, Cold Drawn C1018</t>
        </is>
      </c>
      <c r="N549" s="1" t="inlineStr">
        <is>
          <t>RTF</t>
        </is>
      </c>
      <c r="O549" s="80" t="inlineStr"/>
      <c r="P549" t="inlineStr">
        <is>
          <t>A101987</t>
        </is>
      </c>
      <c r="Q549" t="n">
        <v>0</v>
      </c>
      <c r="R549" s="6" t="inlineStr">
        <is>
          <t>LT040</t>
        </is>
      </c>
      <c r="S549" s="13" t="n">
        <v>14</v>
      </c>
      <c r="T549" t="inlineStr"/>
      <c r="U549" s="80" t="inlineStr"/>
      <c r="V549" t="inlineStr"/>
      <c r="W549" t="inlineStr"/>
      <c r="X549" t="inlineStr"/>
      <c r="Y549" t="inlineStr"/>
    </row>
    <row r="550">
      <c r="A550" t="inlineStr"/>
      <c r="B550" s="13" t="inlineStr">
        <is>
          <t>N</t>
        </is>
      </c>
      <c r="C550" t="inlineStr">
        <is>
          <t>Price_BOM_VL_VLS_Imp_870</t>
        </is>
      </c>
      <c r="D550" t="inlineStr"/>
      <c r="E550" s="123" t="inlineStr">
        <is>
          <t>:6015-7_VL:6015-7_VLS:</t>
        </is>
      </c>
      <c r="F550" s="123" t="inlineStr">
        <is>
          <t>:6015-7 VL:6015-7 VLS:</t>
        </is>
      </c>
      <c r="G550" s="123" t="inlineStr">
        <is>
          <t>X5</t>
        </is>
      </c>
      <c r="H550" s="123" t="inlineStr">
        <is>
          <t>ImpMatl_NiAl-Bronze_ASTM-B148_C95400</t>
        </is>
      </c>
      <c r="I550" s="6" t="inlineStr">
        <is>
          <t>Nickel Aluminum Bronze ASTM B148 UNS C95400</t>
        </is>
      </c>
      <c r="J550" s="6" t="inlineStr">
        <is>
          <t>B22</t>
        </is>
      </c>
      <c r="K550" s="6" t="inlineStr">
        <is>
          <t>Coating_Scotchkote134_interior_exterior</t>
        </is>
      </c>
      <c r="L550" s="6" t="inlineStr">
        <is>
          <t>Anodized Steel</t>
        </is>
      </c>
      <c r="M550" s="6" t="inlineStr">
        <is>
          <t>Steel, Cold Drawn C1018</t>
        </is>
      </c>
      <c r="N550" s="1" t="inlineStr">
        <is>
          <t>RTF</t>
        </is>
      </c>
      <c r="O550" s="6" t="inlineStr"/>
      <c r="P550" s="6" t="inlineStr">
        <is>
          <t>A101990</t>
        </is>
      </c>
      <c r="Q550" s="6" t="n">
        <v>3647</v>
      </c>
      <c r="R550" s="6" t="inlineStr">
        <is>
          <t>LT250</t>
        </is>
      </c>
      <c r="S550" s="13" t="n">
        <v>8</v>
      </c>
      <c r="T550" t="inlineStr"/>
      <c r="U550" s="80" t="inlineStr"/>
      <c r="V550" t="inlineStr"/>
      <c r="W550" t="inlineStr"/>
      <c r="X550" t="inlineStr"/>
      <c r="Y550" t="inlineStr"/>
    </row>
    <row r="551">
      <c r="A551" t="inlineStr"/>
      <c r="B551" s="13" t="inlineStr">
        <is>
          <t>N</t>
        </is>
      </c>
      <c r="C551" t="inlineStr">
        <is>
          <t>Price_BOM_VL_VLS_Imp_871</t>
        </is>
      </c>
      <c r="D551" t="inlineStr"/>
      <c r="E551" s="123" t="inlineStr">
        <is>
          <t>:6015-7_VL:6015-7_VLS:</t>
        </is>
      </c>
      <c r="F551" s="123" t="inlineStr">
        <is>
          <t>:6015-7 VL:6015-7 VLS:</t>
        </is>
      </c>
      <c r="G551" s="123" t="inlineStr">
        <is>
          <t>X5</t>
        </is>
      </c>
      <c r="H551" t="inlineStr">
        <is>
          <t>ImpMatl_Silicon_Bronze_ASTM-B584_C87600</t>
        </is>
      </c>
      <c r="I551" s="6" t="inlineStr">
        <is>
          <t>Silicon Bronze, ASTM-B584, C87600</t>
        </is>
      </c>
      <c r="J551" s="6" t="inlineStr">
        <is>
          <t>B21</t>
        </is>
      </c>
      <c r="K551" s="6" t="inlineStr">
        <is>
          <t>Coating_Scotchkote134_interior_exterior_IncludeImpeller</t>
        </is>
      </c>
      <c r="L551" s="6" t="inlineStr">
        <is>
          <t>Anodized Steel</t>
        </is>
      </c>
      <c r="M551" s="6" t="inlineStr">
        <is>
          <t>Steel, Cold Drawn C1018</t>
        </is>
      </c>
      <c r="N551" s="1" t="inlineStr">
        <is>
          <t>RTF</t>
        </is>
      </c>
      <c r="O551" s="80" t="inlineStr"/>
      <c r="P551" t="inlineStr">
        <is>
          <t>A101987</t>
        </is>
      </c>
      <c r="Q551" t="n">
        <v>0</v>
      </c>
      <c r="R551" s="6" t="inlineStr">
        <is>
          <t>LT040</t>
        </is>
      </c>
      <c r="S551" s="13" t="n">
        <v>14</v>
      </c>
      <c r="T551" t="inlineStr"/>
      <c r="U551" s="80" t="inlineStr"/>
      <c r="V551" t="inlineStr"/>
      <c r="W551" t="inlineStr"/>
      <c r="X551" t="inlineStr"/>
      <c r="Y551" t="inlineStr"/>
    </row>
    <row r="552">
      <c r="A552" t="inlineStr"/>
      <c r="B552" s="13" t="inlineStr">
        <is>
          <t>N</t>
        </is>
      </c>
      <c r="C552" t="inlineStr">
        <is>
          <t>Price_BOM_VL_VLS_Imp_872</t>
        </is>
      </c>
      <c r="D552" t="inlineStr"/>
      <c r="E552" s="123" t="inlineStr">
        <is>
          <t>:6015-7_VL:6015-7_VLS:</t>
        </is>
      </c>
      <c r="F552" s="123" t="inlineStr">
        <is>
          <t>:6015-7 VL:6015-7 VLS:</t>
        </is>
      </c>
      <c r="G552" s="123" t="inlineStr">
        <is>
          <t>X5</t>
        </is>
      </c>
      <c r="H552" s="123" t="inlineStr">
        <is>
          <t>ImpMatl_NiAl-Bronze_ASTM-B148_C95400</t>
        </is>
      </c>
      <c r="I552" s="6" t="inlineStr">
        <is>
          <t>Nickel Aluminum Bronze ASTM B148 UNS C95400</t>
        </is>
      </c>
      <c r="J552" s="6" t="inlineStr">
        <is>
          <t>B22</t>
        </is>
      </c>
      <c r="K552" s="6" t="inlineStr">
        <is>
          <t>Coating_Scotchkote134_interior_exterior_IncludeImpeller</t>
        </is>
      </c>
      <c r="L552" s="6" t="inlineStr">
        <is>
          <t>Anodized Steel</t>
        </is>
      </c>
      <c r="M552" s="6" t="inlineStr">
        <is>
          <t>Steel, Cold Drawn C1018</t>
        </is>
      </c>
      <c r="N552" s="1" t="inlineStr">
        <is>
          <t>RTF</t>
        </is>
      </c>
      <c r="O552" s="6" t="inlineStr"/>
      <c r="P552" s="6" t="inlineStr">
        <is>
          <t>A101990</t>
        </is>
      </c>
      <c r="Q552" s="6" t="n">
        <v>3647</v>
      </c>
      <c r="R552" s="6" t="inlineStr">
        <is>
          <t>LT250</t>
        </is>
      </c>
      <c r="S552" s="13" t="n">
        <v>8</v>
      </c>
      <c r="T552" t="inlineStr"/>
      <c r="U552" s="80" t="inlineStr"/>
      <c r="V552" t="inlineStr"/>
      <c r="W552" t="inlineStr"/>
      <c r="X552" t="inlineStr"/>
      <c r="Y552" t="inlineStr"/>
    </row>
    <row r="553">
      <c r="A553" t="inlineStr"/>
      <c r="B553" s="13" t="inlineStr">
        <is>
          <t>N</t>
        </is>
      </c>
      <c r="C553" t="inlineStr">
        <is>
          <t>Price_BOM_VL_VLS_Imp_873</t>
        </is>
      </c>
      <c r="D553" t="inlineStr"/>
      <c r="E553" s="123" t="inlineStr">
        <is>
          <t>:6015-7_VL:6015-7_VLS:</t>
        </is>
      </c>
      <c r="F553" s="123" t="inlineStr">
        <is>
          <t>:6015-7 VL:6015-7 VLS:</t>
        </is>
      </c>
      <c r="G553" s="123" t="inlineStr">
        <is>
          <t>X5</t>
        </is>
      </c>
      <c r="H553" s="123" t="inlineStr">
        <is>
          <t>ImpMatl_Silicon_Bronze_ASTM-B584_C87600</t>
        </is>
      </c>
      <c r="I553" s="6" t="inlineStr">
        <is>
          <t>Silicon Bronze, ASTM-B584, C87600</t>
        </is>
      </c>
      <c r="J553" s="6" t="inlineStr">
        <is>
          <t>B21</t>
        </is>
      </c>
      <c r="K553" s="6" t="inlineStr">
        <is>
          <t>Coating_Scotchkote134_interior_IncludeImpeller</t>
        </is>
      </c>
      <c r="L553" s="6" t="inlineStr">
        <is>
          <t>Anodized Steel</t>
        </is>
      </c>
      <c r="M553" s="6" t="inlineStr">
        <is>
          <t>Steel, Cold Drawn C1018</t>
        </is>
      </c>
      <c r="N553" s="1" t="inlineStr">
        <is>
          <t>RTF</t>
        </is>
      </c>
      <c r="O553" s="6" t="inlineStr"/>
      <c r="P553" s="6" t="inlineStr">
        <is>
          <t>A101987</t>
        </is>
      </c>
      <c r="Q553" s="6" t="n">
        <v>0</v>
      </c>
      <c r="R553" s="6" t="inlineStr">
        <is>
          <t>LT040</t>
        </is>
      </c>
      <c r="S553" s="13" t="n">
        <v>14</v>
      </c>
      <c r="T553" t="inlineStr"/>
      <c r="U553" s="80" t="inlineStr"/>
      <c r="V553" t="inlineStr"/>
      <c r="W553" t="inlineStr"/>
      <c r="X553" t="inlineStr"/>
      <c r="Y553" t="inlineStr"/>
    </row>
    <row r="554">
      <c r="A554" t="inlineStr"/>
      <c r="B554" s="13" t="inlineStr">
        <is>
          <t>N</t>
        </is>
      </c>
      <c r="C554" t="inlineStr">
        <is>
          <t>Price_BOM_VL_VLS_Imp_874</t>
        </is>
      </c>
      <c r="D554" t="inlineStr"/>
      <c r="E554" s="123" t="inlineStr">
        <is>
          <t>:6015-7_VL:6015-7_VLS:</t>
        </is>
      </c>
      <c r="F554" s="123" t="inlineStr">
        <is>
          <t>:6015-7 VL:6015-7 VLS:</t>
        </is>
      </c>
      <c r="G554" s="123" t="inlineStr">
        <is>
          <t>X5</t>
        </is>
      </c>
      <c r="H554" t="inlineStr">
        <is>
          <t>ImpMatl_NiAl-Bronze_ASTM-B148_C95400</t>
        </is>
      </c>
      <c r="I554" s="6" t="inlineStr">
        <is>
          <t>Nickel Aluminum Bronze ASTM B148 UNS C95400</t>
        </is>
      </c>
      <c r="J554" s="6" t="inlineStr">
        <is>
          <t>B22</t>
        </is>
      </c>
      <c r="K554" s="6" t="inlineStr">
        <is>
          <t>Coating_Scotchkote134_interior_IncludeImpeller</t>
        </is>
      </c>
      <c r="L554" s="6" t="inlineStr">
        <is>
          <t>Anodized Steel</t>
        </is>
      </c>
      <c r="M554" s="6" t="inlineStr">
        <is>
          <t>Steel, Cold Drawn C1018</t>
        </is>
      </c>
      <c r="N554" s="1" t="inlineStr">
        <is>
          <t>RTF</t>
        </is>
      </c>
      <c r="O554" s="80" t="inlineStr"/>
      <c r="P554" t="inlineStr">
        <is>
          <t>A101990</t>
        </is>
      </c>
      <c r="Q554" t="n">
        <v>3647</v>
      </c>
      <c r="R554" s="6" t="inlineStr">
        <is>
          <t>LT250</t>
        </is>
      </c>
      <c r="S554" s="13" t="n">
        <v>8</v>
      </c>
      <c r="T554" t="inlineStr"/>
      <c r="U554" s="80" t="inlineStr"/>
      <c r="V554" t="inlineStr"/>
      <c r="W554" t="inlineStr"/>
      <c r="X554" t="inlineStr"/>
      <c r="Y554" t="inlineStr"/>
    </row>
    <row r="555">
      <c r="A555" t="inlineStr"/>
      <c r="B555" s="13" t="inlineStr">
        <is>
          <t>N</t>
        </is>
      </c>
      <c r="C555" t="inlineStr">
        <is>
          <t>Price_BOM_VL_VLS_Imp_875</t>
        </is>
      </c>
      <c r="D555" t="inlineStr"/>
      <c r="E555" s="123" t="inlineStr">
        <is>
          <t>:6015-7_VL:6015-7_VLS:</t>
        </is>
      </c>
      <c r="F555" s="123" t="inlineStr">
        <is>
          <t>:6015-7 VL:6015-7 VLS:</t>
        </is>
      </c>
      <c r="G555" s="123" t="inlineStr">
        <is>
          <t>X5</t>
        </is>
      </c>
      <c r="H555" s="123" t="inlineStr">
        <is>
          <t>ImpMatl_Silicon_Bronze_ASTM-B584_C87600</t>
        </is>
      </c>
      <c r="I555" s="6" t="inlineStr">
        <is>
          <t>Silicon Bronze, ASTM-B584, C87600</t>
        </is>
      </c>
      <c r="J555" s="6" t="inlineStr">
        <is>
          <t>B21</t>
        </is>
      </c>
      <c r="K555" s="6" t="inlineStr">
        <is>
          <t>Coating_Special</t>
        </is>
      </c>
      <c r="L555" s="6" t="inlineStr">
        <is>
          <t>Anodized Steel</t>
        </is>
      </c>
      <c r="M555" s="6" t="inlineStr">
        <is>
          <t>Steel, Cold Drawn C1018</t>
        </is>
      </c>
      <c r="N555" s="1" t="inlineStr">
        <is>
          <t>RTF</t>
        </is>
      </c>
      <c r="O555" s="6" t="inlineStr"/>
      <c r="P555" s="6" t="inlineStr">
        <is>
          <t>A101987</t>
        </is>
      </c>
      <c r="Q555" s="6" t="n">
        <v>0</v>
      </c>
      <c r="R555" s="6" t="inlineStr">
        <is>
          <t>LT040</t>
        </is>
      </c>
      <c r="S555" s="13" t="n">
        <v>14</v>
      </c>
      <c r="T555" t="inlineStr"/>
      <c r="U555" s="80" t="inlineStr"/>
      <c r="V555" t="inlineStr"/>
      <c r="W555" t="inlineStr"/>
      <c r="X555" t="inlineStr"/>
      <c r="Y555" t="inlineStr"/>
    </row>
    <row r="556">
      <c r="A556" t="inlineStr"/>
      <c r="B556" s="13" t="inlineStr">
        <is>
          <t>N</t>
        </is>
      </c>
      <c r="C556" t="inlineStr">
        <is>
          <t>Price_BOM_VL_VLS_Imp_876</t>
        </is>
      </c>
      <c r="D556" t="inlineStr"/>
      <c r="E556" s="123" t="inlineStr">
        <is>
          <t>:6015-7_VL:6015-7_VLS:</t>
        </is>
      </c>
      <c r="F556" s="123" t="inlineStr">
        <is>
          <t>:6015-7 VL:6015-7 VLS:</t>
        </is>
      </c>
      <c r="G556" s="123" t="inlineStr">
        <is>
          <t>X5</t>
        </is>
      </c>
      <c r="H556" t="inlineStr">
        <is>
          <t>ImpMatl_NiAl-Bronze_ASTM-B148_C95400</t>
        </is>
      </c>
      <c r="I556" s="6" t="inlineStr">
        <is>
          <t>Nickel Aluminum Bronze ASTM B148 UNS C95400</t>
        </is>
      </c>
      <c r="J556" s="6" t="inlineStr">
        <is>
          <t>B22</t>
        </is>
      </c>
      <c r="K556" s="6" t="inlineStr">
        <is>
          <t>Coating_Special</t>
        </is>
      </c>
      <c r="L556" s="6" t="inlineStr">
        <is>
          <t>Anodized Steel</t>
        </is>
      </c>
      <c r="M556" s="6" t="inlineStr">
        <is>
          <t>Steel, Cold Drawn C1018</t>
        </is>
      </c>
      <c r="N556" s="1" t="inlineStr">
        <is>
          <t>RTF</t>
        </is>
      </c>
      <c r="O556" s="80" t="inlineStr"/>
      <c r="P556" t="inlineStr">
        <is>
          <t>A101990</t>
        </is>
      </c>
      <c r="Q556" t="n">
        <v>3647</v>
      </c>
      <c r="R556" s="6" t="inlineStr">
        <is>
          <t>LT250</t>
        </is>
      </c>
      <c r="S556" s="13" t="n">
        <v>8</v>
      </c>
      <c r="T556" t="inlineStr"/>
      <c r="U556" s="80" t="inlineStr"/>
      <c r="V556" t="inlineStr"/>
      <c r="W556" t="inlineStr"/>
      <c r="X556" t="inlineStr"/>
      <c r="Y556" t="inlineStr"/>
    </row>
    <row r="557">
      <c r="A557" t="inlineStr"/>
      <c r="B557" s="13" t="inlineStr">
        <is>
          <t>N</t>
        </is>
      </c>
      <c r="C557" t="inlineStr">
        <is>
          <t>Price_BOM_VL_VLS_Imp_877</t>
        </is>
      </c>
      <c r="D557" t="inlineStr"/>
      <c r="E557" s="123" t="inlineStr">
        <is>
          <t>:6015-7_VL:6015-7_VLS:</t>
        </is>
      </c>
      <c r="F557" s="123" t="inlineStr">
        <is>
          <t>:6015-7 VL:6015-7 VLS:</t>
        </is>
      </c>
      <c r="G557" s="123" t="inlineStr">
        <is>
          <t>X5</t>
        </is>
      </c>
      <c r="H557" s="123" t="inlineStr">
        <is>
          <t>ImpMatl_Silicon_Bronze_ASTM-B584_C87600</t>
        </is>
      </c>
      <c r="I557" s="6" t="inlineStr">
        <is>
          <t>Silicon Bronze, ASTM-B584, C87600</t>
        </is>
      </c>
      <c r="J557" s="6" t="inlineStr">
        <is>
          <t>B21</t>
        </is>
      </c>
      <c r="K557" s="6" t="inlineStr">
        <is>
          <t>Coating_Epoxy</t>
        </is>
      </c>
      <c r="L557" s="6" t="inlineStr">
        <is>
          <t>Anodized Steel</t>
        </is>
      </c>
      <c r="M557" s="6" t="inlineStr">
        <is>
          <t>Steel, Cold Drawn C1018</t>
        </is>
      </c>
      <c r="N557" s="1" t="inlineStr">
        <is>
          <t>RTF</t>
        </is>
      </c>
      <c r="O557" s="6" t="inlineStr"/>
      <c r="P557" s="6" t="inlineStr">
        <is>
          <t>A101987</t>
        </is>
      </c>
      <c r="Q557" s="6" t="n">
        <v>0</v>
      </c>
      <c r="R557" s="6" t="inlineStr">
        <is>
          <t>LT040</t>
        </is>
      </c>
      <c r="S557" s="13" t="n">
        <v>14</v>
      </c>
      <c r="T557" t="inlineStr"/>
      <c r="U557" s="80" t="inlineStr"/>
      <c r="V557" t="inlineStr"/>
      <c r="W557" t="inlineStr"/>
      <c r="X557" t="inlineStr"/>
      <c r="Y557" t="inlineStr"/>
    </row>
    <row r="558">
      <c r="A558" t="inlineStr"/>
      <c r="B558" s="13" t="inlineStr">
        <is>
          <t>N</t>
        </is>
      </c>
      <c r="C558" t="inlineStr">
        <is>
          <t>Price_BOM_VL_VLS_Imp_878</t>
        </is>
      </c>
      <c r="D558" t="inlineStr"/>
      <c r="E558" s="123" t="inlineStr">
        <is>
          <t>:6015-7_VL:6015-7_VLS:</t>
        </is>
      </c>
      <c r="F558" s="123" t="inlineStr">
        <is>
          <t>:6015-7 VL:6015-7 VLS:</t>
        </is>
      </c>
      <c r="G558" s="123" t="inlineStr">
        <is>
          <t>X5</t>
        </is>
      </c>
      <c r="H558" t="inlineStr">
        <is>
          <t>ImpMatl_NiAl-Bronze_ASTM-B148_C95400</t>
        </is>
      </c>
      <c r="I558" s="6" t="inlineStr">
        <is>
          <t>Nickel Aluminum Bronze ASTM B148 UNS C95400</t>
        </is>
      </c>
      <c r="J558" s="6" t="inlineStr">
        <is>
          <t>B22</t>
        </is>
      </c>
      <c r="K558" s="6" t="inlineStr">
        <is>
          <t>Coating_Epoxy</t>
        </is>
      </c>
      <c r="L558" s="6" t="inlineStr">
        <is>
          <t>Anodized Steel</t>
        </is>
      </c>
      <c r="M558" s="6" t="inlineStr">
        <is>
          <t>Steel, Cold Drawn C1018</t>
        </is>
      </c>
      <c r="N558" s="1" t="inlineStr">
        <is>
          <t>RTF</t>
        </is>
      </c>
      <c r="O558" s="80" t="inlineStr"/>
      <c r="P558" t="inlineStr">
        <is>
          <t>A101990</t>
        </is>
      </c>
      <c r="Q558" t="n">
        <v>3647</v>
      </c>
      <c r="R558" s="6" t="inlineStr">
        <is>
          <t>LT250</t>
        </is>
      </c>
      <c r="S558" s="13" t="n">
        <v>8</v>
      </c>
      <c r="T558" t="inlineStr"/>
      <c r="U558" s="80" t="inlineStr"/>
      <c r="V558" t="inlineStr"/>
      <c r="W558" t="inlineStr"/>
      <c r="X558" t="inlineStr"/>
      <c r="Y558" t="inlineStr"/>
    </row>
    <row r="559">
      <c r="A559" t="inlineStr"/>
      <c r="B559" s="13" t="inlineStr">
        <is>
          <t>Y</t>
        </is>
      </c>
      <c r="C559" t="inlineStr">
        <is>
          <t>Price_BOM_VL_VLS_Imp_879</t>
        </is>
      </c>
      <c r="D559" t="inlineStr">
        <is>
          <t>Price_BOM_VL_VLS_Imp_879</t>
        </is>
      </c>
      <c r="E559" s="123" t="inlineStr">
        <is>
          <t>:6095-7_VL:6095-7_VLS:</t>
        </is>
      </c>
      <c r="F559" s="123" t="inlineStr">
        <is>
          <t>:6095-7 VL:6095-7 VLS:</t>
        </is>
      </c>
      <c r="G559" s="123" t="inlineStr">
        <is>
          <t>X4</t>
        </is>
      </c>
      <c r="H559" s="123" t="inlineStr">
        <is>
          <t>ImpMatl_Silicon_Bronze_ASTM-B584_C87600</t>
        </is>
      </c>
      <c r="I559" s="6" t="inlineStr">
        <is>
          <t>Silicon Bronze, ASTM-B584, C87600</t>
        </is>
      </c>
      <c r="J559" s="6" t="inlineStr">
        <is>
          <t>B21</t>
        </is>
      </c>
      <c r="K559" s="6" t="inlineStr">
        <is>
          <t>Coating_Standard</t>
        </is>
      </c>
      <c r="L559" s="6" t="inlineStr">
        <is>
          <t>Stainless Steel, AISI-303</t>
        </is>
      </c>
      <c r="M559" s="6" t="inlineStr">
        <is>
          <t>Steel, Cold Drawn C1018</t>
        </is>
      </c>
      <c r="N559" s="1" t="inlineStr">
        <is>
          <t>96772229</t>
        </is>
      </c>
      <c r="O559" s="6" t="inlineStr">
        <is>
          <t>IMP,VL,60957,X4,B21</t>
        </is>
      </c>
      <c r="P559" s="6" t="inlineStr">
        <is>
          <t>A101966</t>
        </is>
      </c>
      <c r="Q559" s="6" t="n">
        <v>0</v>
      </c>
      <c r="R559" s="6" t="inlineStr">
        <is>
          <t>LT027</t>
        </is>
      </c>
      <c r="S559" s="13" t="n">
        <v>0</v>
      </c>
      <c r="T559" t="inlineStr"/>
      <c r="U559" s="80" t="inlineStr"/>
      <c r="V559" t="inlineStr"/>
      <c r="W559" t="inlineStr"/>
      <c r="X559" t="inlineStr"/>
      <c r="Y559" t="inlineStr"/>
    </row>
    <row r="560">
      <c r="A560" t="inlineStr"/>
      <c r="B560" s="13" t="inlineStr">
        <is>
          <t>N</t>
        </is>
      </c>
      <c r="C560" t="inlineStr">
        <is>
          <t>Price_BOM_VL_VLS_Imp_881</t>
        </is>
      </c>
      <c r="D560" t="inlineStr"/>
      <c r="E560" s="123" t="inlineStr">
        <is>
          <t>:6095-7_VL:6095-7_VLS:</t>
        </is>
      </c>
      <c r="F560" s="123" t="inlineStr">
        <is>
          <t>:6095-7 VL:6095-7 VLS:</t>
        </is>
      </c>
      <c r="G560" s="123" t="inlineStr">
        <is>
          <t>X4</t>
        </is>
      </c>
      <c r="H560" t="inlineStr">
        <is>
          <t>ImpMatl_SS_AISI-304</t>
        </is>
      </c>
      <c r="I560" s="6" t="inlineStr">
        <is>
          <t>Stainless Steel, AISI-304</t>
        </is>
      </c>
      <c r="J560" s="6" t="inlineStr">
        <is>
          <t>H304</t>
        </is>
      </c>
      <c r="K560" s="6" t="inlineStr">
        <is>
          <t>Coating_Standard</t>
        </is>
      </c>
      <c r="L560" s="6" t="inlineStr">
        <is>
          <t>Stainless Steel, AISI-303</t>
        </is>
      </c>
      <c r="M560" s="6" t="inlineStr">
        <is>
          <t>Stainless Steel, AISI 316</t>
        </is>
      </c>
      <c r="N560" s="1" t="inlineStr">
        <is>
          <t>99830714</t>
        </is>
      </c>
      <c r="O560" s="80" t="inlineStr">
        <is>
          <t>IMP,VL,60957,X4,H304</t>
        </is>
      </c>
      <c r="P560" t="inlineStr">
        <is>
          <t>A101971</t>
        </is>
      </c>
      <c r="Q560" t="n">
        <v>0</v>
      </c>
      <c r="R560" s="6" t="inlineStr">
        <is>
          <t>LT027</t>
        </is>
      </c>
      <c r="S560" s="13" t="n">
        <v>0</v>
      </c>
      <c r="T560" t="inlineStr"/>
      <c r="U560" s="80" t="inlineStr"/>
      <c r="V560" t="inlineStr"/>
      <c r="W560" t="inlineStr"/>
      <c r="X560" t="inlineStr"/>
      <c r="Y560" t="inlineStr"/>
    </row>
    <row r="561">
      <c r="A561" t="inlineStr"/>
      <c r="B561" s="13" t="inlineStr">
        <is>
          <t>N</t>
        </is>
      </c>
      <c r="C561" t="inlineStr">
        <is>
          <t>Price_BOM_VL_VLS_Imp_882</t>
        </is>
      </c>
      <c r="D561" t="inlineStr"/>
      <c r="E561" s="123" t="inlineStr">
        <is>
          <t>:6095-7_VL:6095-7_VLS:</t>
        </is>
      </c>
      <c r="F561" s="123" t="inlineStr">
        <is>
          <t>:6095-7 VL:6095-7 VLS:</t>
        </is>
      </c>
      <c r="G561" s="123" t="inlineStr">
        <is>
          <t>X4</t>
        </is>
      </c>
      <c r="H561" s="123" t="inlineStr">
        <is>
          <t>ImpMatl_NiAl-Bronze_ASTM-B148_C95400</t>
        </is>
      </c>
      <c r="I561" s="6" t="inlineStr">
        <is>
          <t>Nickel Aluminum Bronze ASTM B148 UNS C95400</t>
        </is>
      </c>
      <c r="J561" s="6" t="inlineStr">
        <is>
          <t>B22</t>
        </is>
      </c>
      <c r="K561" s="6" t="inlineStr">
        <is>
          <t>Coating_Standard</t>
        </is>
      </c>
      <c r="L561" s="6" t="inlineStr">
        <is>
          <t>Stainless Steel, AISI-303</t>
        </is>
      </c>
      <c r="M561" s="6" t="inlineStr">
        <is>
          <t>Steel, Cold Drawn C1018</t>
        </is>
      </c>
      <c r="N561" s="96" t="inlineStr">
        <is>
          <t>96772240</t>
        </is>
      </c>
      <c r="O561" s="94" t="inlineStr"/>
      <c r="P561" t="inlineStr">
        <is>
          <t>A102272</t>
        </is>
      </c>
      <c r="Q561" t="n">
        <v>273</v>
      </c>
      <c r="R561" s="6" t="inlineStr">
        <is>
          <t>LT027</t>
        </is>
      </c>
      <c r="S561" s="13" t="n">
        <v>0</v>
      </c>
      <c r="T561" t="inlineStr"/>
      <c r="U561" s="80" t="inlineStr"/>
      <c r="V561" t="inlineStr"/>
      <c r="W561" t="inlineStr"/>
      <c r="X561" t="inlineStr"/>
      <c r="Y561" t="inlineStr"/>
    </row>
    <row r="562">
      <c r="A562" t="inlineStr"/>
      <c r="B562" s="13" t="inlineStr">
        <is>
          <t>N</t>
        </is>
      </c>
      <c r="C562" t="inlineStr">
        <is>
          <t>Price_BOM_VL_VLS_Imp_883</t>
        </is>
      </c>
      <c r="D562" t="inlineStr"/>
      <c r="E562" s="123" t="inlineStr">
        <is>
          <t>:6095-7_VL:6095-7_VLS:</t>
        </is>
      </c>
      <c r="F562" s="123" t="inlineStr">
        <is>
          <t>:6095-7 VL:6095-7 VLS:</t>
        </is>
      </c>
      <c r="G562" s="123" t="inlineStr">
        <is>
          <t>X4</t>
        </is>
      </c>
      <c r="H562" s="123" t="inlineStr">
        <is>
          <t>ImpMatl_Silicon_Bronze_ASTM-B584_C87600</t>
        </is>
      </c>
      <c r="I562" s="6" t="inlineStr">
        <is>
          <t>Silicon Bronze, ASTM-B584, C87600</t>
        </is>
      </c>
      <c r="J562" s="6" t="inlineStr">
        <is>
          <t>B21</t>
        </is>
      </c>
      <c r="K562" s="6" t="inlineStr">
        <is>
          <t>Coating_Scotchkote134_interior</t>
        </is>
      </c>
      <c r="L562" s="6" t="inlineStr">
        <is>
          <t>Stainless Steel, AISI-303</t>
        </is>
      </c>
      <c r="M562" s="6" t="inlineStr">
        <is>
          <t>Steel, Cold Drawn C1018</t>
        </is>
      </c>
      <c r="N562" s="123" t="inlineStr">
        <is>
          <t>RTF</t>
        </is>
      </c>
      <c r="O562" s="6" t="inlineStr"/>
      <c r="P562" s="6" t="inlineStr">
        <is>
          <t>A101966</t>
        </is>
      </c>
      <c r="Q562" s="6" t="n">
        <v>0</v>
      </c>
      <c r="R562" s="6" t="inlineStr">
        <is>
          <t>LT040</t>
        </is>
      </c>
      <c r="S562" s="13" t="n">
        <v>14</v>
      </c>
      <c r="T562" t="inlineStr"/>
      <c r="U562" s="80" t="inlineStr"/>
      <c r="V562" t="inlineStr"/>
      <c r="W562" t="inlineStr"/>
      <c r="X562" t="inlineStr"/>
      <c r="Y562" t="inlineStr"/>
    </row>
    <row r="563">
      <c r="A563" t="inlineStr"/>
      <c r="B563" s="13" t="inlineStr">
        <is>
          <t>N</t>
        </is>
      </c>
      <c r="C563" t="inlineStr">
        <is>
          <t>Price_BOM_VL_VLS_Imp_884</t>
        </is>
      </c>
      <c r="D563" t="inlineStr"/>
      <c r="E563" s="123" t="inlineStr">
        <is>
          <t>:6095-7_VL:6095-7_VLS:</t>
        </is>
      </c>
      <c r="F563" s="123" t="inlineStr">
        <is>
          <t>:6095-7 VL:6095-7 VLS:</t>
        </is>
      </c>
      <c r="G563" s="123" t="inlineStr">
        <is>
          <t>X4</t>
        </is>
      </c>
      <c r="H563" t="inlineStr">
        <is>
          <t>ImpMatl_NiAl-Bronze_ASTM-B148_C95400</t>
        </is>
      </c>
      <c r="I563" s="6" t="inlineStr">
        <is>
          <t>Nickel Aluminum Bronze ASTM B148 UNS C95400</t>
        </is>
      </c>
      <c r="J563" s="6" t="inlineStr">
        <is>
          <t>B22</t>
        </is>
      </c>
      <c r="K563" s="6" t="inlineStr">
        <is>
          <t>Coating_Scotchkote134_interior</t>
        </is>
      </c>
      <c r="L563" s="6" t="inlineStr">
        <is>
          <t>Stainless Steel, AISI-303</t>
        </is>
      </c>
      <c r="M563" s="6" t="inlineStr">
        <is>
          <t>Steel, Cold Drawn C1018</t>
        </is>
      </c>
      <c r="N563" s="1" t="inlineStr">
        <is>
          <t>RTF</t>
        </is>
      </c>
      <c r="O563" s="1" t="inlineStr"/>
      <c r="P563" t="inlineStr">
        <is>
          <t>A102272</t>
        </is>
      </c>
      <c r="Q563" t="n">
        <v>273</v>
      </c>
      <c r="R563" s="6" t="inlineStr">
        <is>
          <t>LT250</t>
        </is>
      </c>
      <c r="S563" s="13" t="n">
        <v>8</v>
      </c>
      <c r="T563" t="inlineStr"/>
      <c r="U563" s="80" t="inlineStr"/>
      <c r="V563" t="inlineStr"/>
      <c r="W563" t="inlineStr"/>
      <c r="X563" t="inlineStr"/>
      <c r="Y563" t="inlineStr"/>
    </row>
    <row r="564">
      <c r="A564" t="inlineStr"/>
      <c r="B564" s="13" t="inlineStr">
        <is>
          <t>N</t>
        </is>
      </c>
      <c r="C564" t="inlineStr">
        <is>
          <t>Price_BOM_VL_VLS_Imp_885</t>
        </is>
      </c>
      <c r="D564" t="inlineStr"/>
      <c r="E564" s="123" t="inlineStr">
        <is>
          <t>:6095-7_VL:6095-7_VLS:</t>
        </is>
      </c>
      <c r="F564" s="123" t="inlineStr">
        <is>
          <t>:6095-7 VL:6095-7 VLS:</t>
        </is>
      </c>
      <c r="G564" s="123" t="inlineStr">
        <is>
          <t>X4</t>
        </is>
      </c>
      <c r="H564" s="123" t="inlineStr">
        <is>
          <t>ImpMatl_Silicon_Bronze_ASTM-B584_C87600</t>
        </is>
      </c>
      <c r="I564" s="6" t="inlineStr">
        <is>
          <t>Silicon Bronze, ASTM-B584, C87600</t>
        </is>
      </c>
      <c r="J564" s="6" t="inlineStr">
        <is>
          <t>B21</t>
        </is>
      </c>
      <c r="K564" s="6" t="inlineStr">
        <is>
          <t>Coating_Scotchkote134_interior_exterior</t>
        </is>
      </c>
      <c r="L564" s="6" t="inlineStr">
        <is>
          <t>Stainless Steel, AISI-303</t>
        </is>
      </c>
      <c r="M564" s="6" t="inlineStr">
        <is>
          <t>Steel, Cold Drawn C1018</t>
        </is>
      </c>
      <c r="N564" s="96" t="inlineStr">
        <is>
          <t>RTF</t>
        </is>
      </c>
      <c r="O564" s="94" t="inlineStr"/>
      <c r="P564" t="inlineStr">
        <is>
          <t>A101966</t>
        </is>
      </c>
      <c r="Q564" t="n">
        <v>0</v>
      </c>
      <c r="R564" s="6" t="inlineStr">
        <is>
          <t>LT040</t>
        </is>
      </c>
      <c r="S564" s="13" t="n">
        <v>14</v>
      </c>
      <c r="T564" t="inlineStr"/>
      <c r="U564" s="80" t="inlineStr"/>
      <c r="V564" t="inlineStr"/>
      <c r="W564" t="inlineStr"/>
      <c r="X564" t="inlineStr"/>
      <c r="Y564" t="inlineStr"/>
    </row>
    <row r="565">
      <c r="A565" t="inlineStr"/>
      <c r="B565" s="13" t="inlineStr">
        <is>
          <t>N</t>
        </is>
      </c>
      <c r="C565" t="inlineStr">
        <is>
          <t>Price_BOM_VL_VLS_Imp_886</t>
        </is>
      </c>
      <c r="D565" t="inlineStr"/>
      <c r="E565" s="123" t="inlineStr">
        <is>
          <t>:6095-7_VL:6095-7_VLS:</t>
        </is>
      </c>
      <c r="F565" s="123" t="inlineStr">
        <is>
          <t>:6095-7 VL:6095-7 VLS:</t>
        </is>
      </c>
      <c r="G565" s="123" t="inlineStr">
        <is>
          <t>X4</t>
        </is>
      </c>
      <c r="H565" t="inlineStr">
        <is>
          <t>ImpMatl_NiAl-Bronze_ASTM-B148_C95400</t>
        </is>
      </c>
      <c r="I565" s="6" t="inlineStr">
        <is>
          <t>Nickel Aluminum Bronze ASTM B148 UNS C95400</t>
        </is>
      </c>
      <c r="J565" s="6" t="inlineStr">
        <is>
          <t>B22</t>
        </is>
      </c>
      <c r="K565" s="6" t="inlineStr">
        <is>
          <t>Coating_Scotchkote134_interior_exterior</t>
        </is>
      </c>
      <c r="L565" s="6" t="inlineStr">
        <is>
          <t>Stainless Steel, AISI-303</t>
        </is>
      </c>
      <c r="M565" s="6" t="inlineStr">
        <is>
          <t>Steel, Cold Drawn C1018</t>
        </is>
      </c>
      <c r="N565" s="6" t="inlineStr">
        <is>
          <t>RTF</t>
        </is>
      </c>
      <c r="O565" s="1" t="inlineStr"/>
      <c r="P565" t="inlineStr">
        <is>
          <t>A102272</t>
        </is>
      </c>
      <c r="Q565" t="n">
        <v>273</v>
      </c>
      <c r="R565" s="6" t="inlineStr">
        <is>
          <t>LT250</t>
        </is>
      </c>
      <c r="S565" s="13" t="n">
        <v>8</v>
      </c>
      <c r="T565" t="inlineStr"/>
      <c r="U565" s="80" t="inlineStr"/>
      <c r="V565" t="inlineStr"/>
      <c r="W565" t="inlineStr"/>
      <c r="X565" t="inlineStr"/>
      <c r="Y565" t="inlineStr"/>
    </row>
    <row r="566">
      <c r="A566" t="inlineStr"/>
      <c r="B566" s="13" t="inlineStr">
        <is>
          <t>N</t>
        </is>
      </c>
      <c r="C566" t="inlineStr">
        <is>
          <t>Price_BOM_VL_VLS_Imp_887</t>
        </is>
      </c>
      <c r="D566" t="inlineStr"/>
      <c r="E566" s="123" t="inlineStr">
        <is>
          <t>:6095-7_VL:6095-7_VLS:</t>
        </is>
      </c>
      <c r="F566" s="123" t="inlineStr">
        <is>
          <t>:6095-7 VL:6095-7 VLS:</t>
        </is>
      </c>
      <c r="G566" s="123" t="inlineStr">
        <is>
          <t>X4</t>
        </is>
      </c>
      <c r="H566" s="123" t="inlineStr">
        <is>
          <t>ImpMatl_Silicon_Bronze_ASTM-B584_C87600</t>
        </is>
      </c>
      <c r="I566" s="6" t="inlineStr">
        <is>
          <t>Silicon Bronze, ASTM-B584, C87600</t>
        </is>
      </c>
      <c r="J566" s="6" t="inlineStr">
        <is>
          <t>B21</t>
        </is>
      </c>
      <c r="K566" s="6" t="inlineStr">
        <is>
          <t>Coating_Scotchkote134_interior_exterior_IncludeImpeller</t>
        </is>
      </c>
      <c r="L566" s="6" t="inlineStr">
        <is>
          <t>Stainless Steel, AISI-303</t>
        </is>
      </c>
      <c r="M566" s="6" t="inlineStr">
        <is>
          <t>Steel, Cold Drawn C1018</t>
        </is>
      </c>
      <c r="N566" s="1" t="inlineStr">
        <is>
          <t>RTF</t>
        </is>
      </c>
      <c r="O566" s="6" t="inlineStr"/>
      <c r="P566" s="6" t="inlineStr">
        <is>
          <t>A101966</t>
        </is>
      </c>
      <c r="Q566" s="6" t="n">
        <v>0</v>
      </c>
      <c r="R566" s="6" t="inlineStr">
        <is>
          <t>LT040</t>
        </is>
      </c>
      <c r="S566" s="13" t="n">
        <v>14</v>
      </c>
      <c r="T566" t="inlineStr"/>
      <c r="U566" s="80" t="inlineStr"/>
      <c r="V566" t="inlineStr"/>
      <c r="W566" t="inlineStr"/>
      <c r="X566" t="inlineStr"/>
      <c r="Y566" t="inlineStr"/>
    </row>
    <row r="567">
      <c r="A567" t="inlineStr"/>
      <c r="B567" s="13" t="inlineStr">
        <is>
          <t>N</t>
        </is>
      </c>
      <c r="C567" t="inlineStr">
        <is>
          <t>Price_BOM_VL_VLS_Imp_888</t>
        </is>
      </c>
      <c r="D567" t="inlineStr"/>
      <c r="E567" s="123" t="inlineStr">
        <is>
          <t>:6095-7_VL:6095-7_VLS:</t>
        </is>
      </c>
      <c r="F567" s="123" t="inlineStr">
        <is>
          <t>:6095-7 VL:6095-7 VLS:</t>
        </is>
      </c>
      <c r="G567" s="123" t="inlineStr">
        <is>
          <t>X4</t>
        </is>
      </c>
      <c r="H567" t="inlineStr">
        <is>
          <t>ImpMatl_NiAl-Bronze_ASTM-B148_C95400</t>
        </is>
      </c>
      <c r="I567" s="6" t="inlineStr">
        <is>
          <t>Nickel Aluminum Bronze ASTM B148 UNS C95400</t>
        </is>
      </c>
      <c r="J567" s="6" t="inlineStr">
        <is>
          <t>B22</t>
        </is>
      </c>
      <c r="K567" s="6" t="inlineStr">
        <is>
          <t>Coating_Scotchkote134_interior_exterior_IncludeImpeller</t>
        </is>
      </c>
      <c r="L567" s="6" t="inlineStr">
        <is>
          <t>Stainless Steel, AISI-303</t>
        </is>
      </c>
      <c r="M567" s="6" t="inlineStr">
        <is>
          <t>Steel, Cold Drawn C1018</t>
        </is>
      </c>
      <c r="N567" s="1" t="inlineStr">
        <is>
          <t>RTF</t>
        </is>
      </c>
      <c r="O567" s="1" t="inlineStr"/>
      <c r="P567" t="inlineStr">
        <is>
          <t>A102272</t>
        </is>
      </c>
      <c r="Q567" t="n">
        <v>273</v>
      </c>
      <c r="R567" s="6" t="inlineStr">
        <is>
          <t>LT250</t>
        </is>
      </c>
      <c r="S567" s="13" t="n">
        <v>8</v>
      </c>
      <c r="T567" t="inlineStr"/>
      <c r="U567" s="80" t="inlineStr"/>
      <c r="V567" t="inlineStr"/>
      <c r="W567" t="inlineStr"/>
      <c r="X567" t="inlineStr"/>
      <c r="Y567" t="inlineStr"/>
    </row>
    <row r="568">
      <c r="A568" t="inlineStr"/>
      <c r="B568" s="13" t="inlineStr">
        <is>
          <t>N</t>
        </is>
      </c>
      <c r="C568" t="inlineStr">
        <is>
          <t>Price_BOM_VL_VLS_Imp_889</t>
        </is>
      </c>
      <c r="D568" t="inlineStr"/>
      <c r="E568" s="123" t="inlineStr">
        <is>
          <t>:6095-7_VL:6095-7_VLS:</t>
        </is>
      </c>
      <c r="F568" s="123" t="inlineStr">
        <is>
          <t>:6095-7 VL:6095-7 VLS:</t>
        </is>
      </c>
      <c r="G568" s="123" t="inlineStr">
        <is>
          <t>X4</t>
        </is>
      </c>
      <c r="H568" s="123" t="inlineStr">
        <is>
          <t>ImpMatl_Silicon_Bronze_ASTM-B584_C87600</t>
        </is>
      </c>
      <c r="I568" s="6" t="inlineStr">
        <is>
          <t>Silicon Bronze, ASTM-B584, C87600</t>
        </is>
      </c>
      <c r="J568" s="6" t="inlineStr">
        <is>
          <t>B21</t>
        </is>
      </c>
      <c r="K568" s="6" t="inlineStr">
        <is>
          <t>Coating_Scotchkote134_interior_IncludeImpeller</t>
        </is>
      </c>
      <c r="L568" s="6" t="inlineStr">
        <is>
          <t>Stainless Steel, AISI-303</t>
        </is>
      </c>
      <c r="M568" s="6" t="inlineStr">
        <is>
          <t>Steel, Cold Drawn C1018</t>
        </is>
      </c>
      <c r="N568" s="1" t="inlineStr">
        <is>
          <t>RTF</t>
        </is>
      </c>
      <c r="O568" s="6" t="inlineStr"/>
      <c r="P568" s="6" t="inlineStr">
        <is>
          <t>A101966</t>
        </is>
      </c>
      <c r="Q568" s="6" t="n">
        <v>0</v>
      </c>
      <c r="R568" s="6" t="inlineStr">
        <is>
          <t>LT040</t>
        </is>
      </c>
      <c r="S568" s="13" t="n">
        <v>14</v>
      </c>
      <c r="T568" t="inlineStr"/>
      <c r="U568" s="80" t="inlineStr"/>
      <c r="V568" t="inlineStr"/>
      <c r="W568" t="inlineStr"/>
      <c r="X568" t="inlineStr"/>
      <c r="Y568" t="inlineStr"/>
    </row>
    <row r="569">
      <c r="A569" t="inlineStr"/>
      <c r="B569" s="13" t="inlineStr">
        <is>
          <t>N</t>
        </is>
      </c>
      <c r="C569" t="inlineStr">
        <is>
          <t>Price_BOM_VL_VLS_Imp_890</t>
        </is>
      </c>
      <c r="D569" t="inlineStr"/>
      <c r="E569" s="123" t="inlineStr">
        <is>
          <t>:6095-7_VL:6095-7_VLS:</t>
        </is>
      </c>
      <c r="F569" s="123" t="inlineStr">
        <is>
          <t>:6095-7 VL:6095-7 VLS:</t>
        </is>
      </c>
      <c r="G569" s="123" t="inlineStr">
        <is>
          <t>X4</t>
        </is>
      </c>
      <c r="H569" t="inlineStr">
        <is>
          <t>ImpMatl_NiAl-Bronze_ASTM-B148_C95400</t>
        </is>
      </c>
      <c r="I569" s="6" t="inlineStr">
        <is>
          <t>Nickel Aluminum Bronze ASTM B148 UNS C95400</t>
        </is>
      </c>
      <c r="J569" s="6" t="inlineStr">
        <is>
          <t>B22</t>
        </is>
      </c>
      <c r="K569" s="6" t="inlineStr">
        <is>
          <t>Coating_Scotchkote134_interior_IncludeImpeller</t>
        </is>
      </c>
      <c r="L569" s="6" t="inlineStr">
        <is>
          <t>Stainless Steel, AISI-303</t>
        </is>
      </c>
      <c r="M569" s="6" t="inlineStr">
        <is>
          <t>Steel, Cold Drawn C1018</t>
        </is>
      </c>
      <c r="N569" s="1" t="inlineStr">
        <is>
          <t>RTF</t>
        </is>
      </c>
      <c r="O569" s="1" t="inlineStr"/>
      <c r="P569" t="inlineStr">
        <is>
          <t>A102272</t>
        </is>
      </c>
      <c r="Q569" t="n">
        <v>273</v>
      </c>
      <c r="R569" s="6" t="inlineStr">
        <is>
          <t>LT250</t>
        </is>
      </c>
      <c r="S569" s="13" t="n">
        <v>8</v>
      </c>
      <c r="T569" t="inlineStr"/>
      <c r="U569" s="80" t="inlineStr"/>
      <c r="V569" t="inlineStr"/>
      <c r="W569" t="inlineStr"/>
      <c r="X569" t="inlineStr"/>
      <c r="Y569" t="inlineStr"/>
    </row>
    <row r="570">
      <c r="A570" t="inlineStr"/>
      <c r="B570" s="13" t="inlineStr">
        <is>
          <t>N</t>
        </is>
      </c>
      <c r="C570" t="inlineStr">
        <is>
          <t>Price_BOM_VL_VLS_Imp_891</t>
        </is>
      </c>
      <c r="D570" t="inlineStr"/>
      <c r="E570" s="123" t="inlineStr">
        <is>
          <t>:6095-7_VL:6095-7_VLS:</t>
        </is>
      </c>
      <c r="F570" s="123" t="inlineStr">
        <is>
          <t>:6095-7 VL:6095-7 VLS:</t>
        </is>
      </c>
      <c r="G570" s="123" t="inlineStr">
        <is>
          <t>X4</t>
        </is>
      </c>
      <c r="H570" s="123" t="inlineStr">
        <is>
          <t>ImpMatl_Silicon_Bronze_ASTM-B584_C87600</t>
        </is>
      </c>
      <c r="I570" s="6" t="inlineStr">
        <is>
          <t>Silicon Bronze, ASTM-B584, C87600</t>
        </is>
      </c>
      <c r="J570" s="6" t="inlineStr">
        <is>
          <t>B21</t>
        </is>
      </c>
      <c r="K570" s="6" t="inlineStr">
        <is>
          <t>Coating_Special</t>
        </is>
      </c>
      <c r="L570" s="6" t="inlineStr">
        <is>
          <t>Stainless Steel, AISI-303</t>
        </is>
      </c>
      <c r="M570" s="6" t="inlineStr">
        <is>
          <t>Steel, Cold Drawn C1018</t>
        </is>
      </c>
      <c r="N570" s="1" t="inlineStr">
        <is>
          <t>RTF</t>
        </is>
      </c>
      <c r="O570" s="6" t="inlineStr"/>
      <c r="P570" s="6" t="inlineStr">
        <is>
          <t>A101966</t>
        </is>
      </c>
      <c r="Q570" s="6" t="n">
        <v>0</v>
      </c>
      <c r="R570" s="6" t="inlineStr">
        <is>
          <t>LT040</t>
        </is>
      </c>
      <c r="S570" s="13" t="n">
        <v>14</v>
      </c>
      <c r="T570" t="inlineStr"/>
      <c r="U570" s="80" t="inlineStr"/>
      <c r="V570" t="inlineStr"/>
      <c r="W570" t="inlineStr"/>
      <c r="X570" t="inlineStr"/>
      <c r="Y570" t="inlineStr"/>
    </row>
    <row r="571">
      <c r="A571" t="inlineStr"/>
      <c r="B571" s="13" t="inlineStr">
        <is>
          <t>N</t>
        </is>
      </c>
      <c r="C571" t="inlineStr">
        <is>
          <t>Price_BOM_VL_VLS_Imp_892</t>
        </is>
      </c>
      <c r="D571" t="inlineStr"/>
      <c r="E571" s="123" t="inlineStr">
        <is>
          <t>:6095-7_VL:6095-7_VLS:</t>
        </is>
      </c>
      <c r="F571" s="123" t="inlineStr">
        <is>
          <t>:6095-7 VL:6095-7 VLS:</t>
        </is>
      </c>
      <c r="G571" s="123" t="inlineStr">
        <is>
          <t>X4</t>
        </is>
      </c>
      <c r="H571" t="inlineStr">
        <is>
          <t>ImpMatl_NiAl-Bronze_ASTM-B148_C95400</t>
        </is>
      </c>
      <c r="I571" s="6" t="inlineStr">
        <is>
          <t>Nickel Aluminum Bronze ASTM B148 UNS C95400</t>
        </is>
      </c>
      <c r="J571" s="6" t="inlineStr">
        <is>
          <t>B22</t>
        </is>
      </c>
      <c r="K571" s="6" t="inlineStr">
        <is>
          <t>Coating_Special</t>
        </is>
      </c>
      <c r="L571" s="6" t="inlineStr">
        <is>
          <t>Stainless Steel, AISI-303</t>
        </is>
      </c>
      <c r="M571" s="6" t="inlineStr">
        <is>
          <t>Steel, Cold Drawn C1018</t>
        </is>
      </c>
      <c r="N571" s="1" t="inlineStr">
        <is>
          <t>RTF</t>
        </is>
      </c>
      <c r="O571" s="1" t="inlineStr"/>
      <c r="P571" t="inlineStr">
        <is>
          <t>A102272</t>
        </is>
      </c>
      <c r="Q571" t="n">
        <v>273</v>
      </c>
      <c r="R571" s="6" t="inlineStr">
        <is>
          <t>LT250</t>
        </is>
      </c>
      <c r="S571" s="13" t="n">
        <v>8</v>
      </c>
      <c r="T571" t="inlineStr"/>
      <c r="U571" s="80" t="inlineStr"/>
      <c r="V571" t="inlineStr"/>
      <c r="W571" t="inlineStr"/>
      <c r="X571" t="inlineStr"/>
      <c r="Y571" t="inlineStr"/>
    </row>
    <row r="572">
      <c r="A572" t="inlineStr"/>
      <c r="B572" s="13" t="inlineStr">
        <is>
          <t>N</t>
        </is>
      </c>
      <c r="C572" t="inlineStr">
        <is>
          <t>Price_BOM_VL_VLS_Imp_893</t>
        </is>
      </c>
      <c r="D572" t="inlineStr"/>
      <c r="E572" s="123" t="inlineStr">
        <is>
          <t>:6095-7_VL:6095-7_VLS:</t>
        </is>
      </c>
      <c r="F572" s="123" t="inlineStr">
        <is>
          <t>:6095-7 VL:6095-7 VLS:</t>
        </is>
      </c>
      <c r="G572" s="123" t="inlineStr">
        <is>
          <t>X4</t>
        </is>
      </c>
      <c r="H572" s="123" t="inlineStr">
        <is>
          <t>ImpMatl_Silicon_Bronze_ASTM-B584_C87600</t>
        </is>
      </c>
      <c r="I572" s="6" t="inlineStr">
        <is>
          <t>Silicon Bronze, ASTM-B584, C87600</t>
        </is>
      </c>
      <c r="J572" s="6" t="inlineStr">
        <is>
          <t>B21</t>
        </is>
      </c>
      <c r="K572" s="6" t="inlineStr">
        <is>
          <t>Coating_Epoxy</t>
        </is>
      </c>
      <c r="L572" s="6" t="inlineStr">
        <is>
          <t>Stainless Steel, AISI-303</t>
        </is>
      </c>
      <c r="M572" s="6" t="inlineStr">
        <is>
          <t>Steel, Cold Drawn C1018</t>
        </is>
      </c>
      <c r="N572" s="1" t="inlineStr">
        <is>
          <t>RTF</t>
        </is>
      </c>
      <c r="O572" s="6" t="inlineStr"/>
      <c r="P572" s="6" t="inlineStr">
        <is>
          <t>A101966</t>
        </is>
      </c>
      <c r="Q572" s="6" t="n">
        <v>0</v>
      </c>
      <c r="R572" s="6" t="inlineStr">
        <is>
          <t>LT040</t>
        </is>
      </c>
      <c r="S572" s="13" t="n">
        <v>14</v>
      </c>
      <c r="T572" t="inlineStr"/>
      <c r="U572" s="80" t="inlineStr"/>
      <c r="V572" t="inlineStr"/>
      <c r="W572" t="inlineStr"/>
      <c r="X572" t="inlineStr"/>
      <c r="Y572" t="inlineStr"/>
    </row>
    <row r="573">
      <c r="A573" t="inlineStr"/>
      <c r="B573" s="13" t="inlineStr">
        <is>
          <t>N</t>
        </is>
      </c>
      <c r="C573" t="inlineStr">
        <is>
          <t>Price_BOM_VL_VLS_Imp_894</t>
        </is>
      </c>
      <c r="D573" t="inlineStr"/>
      <c r="E573" s="123" t="inlineStr">
        <is>
          <t>:6095-7_VL:6095-7_VLS:</t>
        </is>
      </c>
      <c r="F573" s="123" t="inlineStr">
        <is>
          <t>:6095-7 VL:6095-7 VLS:</t>
        </is>
      </c>
      <c r="G573" s="123" t="inlineStr">
        <is>
          <t>X4</t>
        </is>
      </c>
      <c r="H573" t="inlineStr">
        <is>
          <t>ImpMatl_NiAl-Bronze_ASTM-B148_C95400</t>
        </is>
      </c>
      <c r="I573" s="6" t="inlineStr">
        <is>
          <t>Nickel Aluminum Bronze ASTM B148 UNS C95400</t>
        </is>
      </c>
      <c r="J573" s="6" t="inlineStr">
        <is>
          <t>B22</t>
        </is>
      </c>
      <c r="K573" s="6" t="inlineStr">
        <is>
          <t>Coating_Epoxy</t>
        </is>
      </c>
      <c r="L573" s="6" t="inlineStr">
        <is>
          <t>Stainless Steel, AISI-303</t>
        </is>
      </c>
      <c r="M573" s="6" t="inlineStr">
        <is>
          <t>Steel, Cold Drawn C1018</t>
        </is>
      </c>
      <c r="N573" s="1" t="inlineStr">
        <is>
          <t>RTF</t>
        </is>
      </c>
      <c r="O573" s="1" t="inlineStr"/>
      <c r="P573" t="inlineStr">
        <is>
          <t>A102272</t>
        </is>
      </c>
      <c r="Q573" t="n">
        <v>273</v>
      </c>
      <c r="R573" s="6" t="inlineStr">
        <is>
          <t>LT250</t>
        </is>
      </c>
      <c r="S573" s="13" t="n">
        <v>8</v>
      </c>
      <c r="T573" t="inlineStr"/>
      <c r="U573" s="80" t="inlineStr"/>
      <c r="V573" t="inlineStr"/>
      <c r="W573" t="inlineStr"/>
      <c r="X573" t="inlineStr"/>
      <c r="Y573" t="inlineStr"/>
    </row>
    <row r="574">
      <c r="A574" t="inlineStr"/>
      <c r="B574" s="13" t="inlineStr">
        <is>
          <t>N</t>
        </is>
      </c>
      <c r="C574" t="inlineStr">
        <is>
          <t>Price_BOM_VL_VLS_Imp_897</t>
        </is>
      </c>
      <c r="D574" t="inlineStr"/>
      <c r="E574" s="123" t="inlineStr">
        <is>
          <t>:8012-3_VL:8012-3_VLS:</t>
        </is>
      </c>
      <c r="F574" s="123" t="inlineStr">
        <is>
          <t>:8012-3 VL:8012-3 VLS:</t>
        </is>
      </c>
      <c r="G574" s="123" t="inlineStr">
        <is>
          <t>X5</t>
        </is>
      </c>
      <c r="H574" s="123" t="inlineStr">
        <is>
          <t>ImpMatl_SS_AISI-304</t>
        </is>
      </c>
      <c r="I574" s="6" t="inlineStr">
        <is>
          <t>Stainless Steel, AISI-304</t>
        </is>
      </c>
      <c r="J574" s="6" t="inlineStr">
        <is>
          <t>H304</t>
        </is>
      </c>
      <c r="K574" s="6" t="inlineStr">
        <is>
          <t>Coating_Standard</t>
        </is>
      </c>
      <c r="L574" s="6" t="inlineStr">
        <is>
          <t>Anodized Steel</t>
        </is>
      </c>
      <c r="M574" s="6" t="inlineStr">
        <is>
          <t>Stainless Steel, AISI 316</t>
        </is>
      </c>
      <c r="N574" s="1" t="inlineStr">
        <is>
          <t>98876179</t>
        </is>
      </c>
      <c r="O574" s="6" t="inlineStr">
        <is>
          <t>IMP,L,60123,X5,H304</t>
        </is>
      </c>
      <c r="P574" s="6" t="inlineStr">
        <is>
          <t>A102013</t>
        </is>
      </c>
      <c r="Q574" s="6" t="n">
        <v>0</v>
      </c>
      <c r="R574" s="6" t="inlineStr">
        <is>
          <t>LT027</t>
        </is>
      </c>
      <c r="S574" s="13" t="n">
        <v>0</v>
      </c>
      <c r="T574" t="inlineStr"/>
      <c r="U574" s="80" t="inlineStr"/>
      <c r="V574" t="inlineStr"/>
      <c r="W574" t="inlineStr"/>
      <c r="X574" t="inlineStr"/>
      <c r="Y574" t="inlineStr"/>
    </row>
    <row r="575">
      <c r="A575" t="inlineStr"/>
      <c r="B575" s="13" t="inlineStr">
        <is>
          <t>N</t>
        </is>
      </c>
      <c r="C575" t="inlineStr">
        <is>
          <t>Price_BOM_VL_VLS_Imp_9</t>
        </is>
      </c>
      <c r="D575" t="inlineStr"/>
      <c r="E575" s="123" t="inlineStr">
        <is>
          <t>:1012-3_VL:1012-3_VLS:</t>
        </is>
      </c>
      <c r="F575" s="123" t="inlineStr">
        <is>
          <t>:1012-3 VL:1012-3 VLS:</t>
        </is>
      </c>
      <c r="G575" s="123" t="inlineStr">
        <is>
          <t>X5</t>
        </is>
      </c>
      <c r="H575" t="inlineStr">
        <is>
          <t>ImpMatl_SS_AISI-304</t>
        </is>
      </c>
      <c r="I575" s="6" t="inlineStr">
        <is>
          <t>Stainless Steel, AISI-304</t>
        </is>
      </c>
      <c r="J575" s="6" t="inlineStr">
        <is>
          <t>H304</t>
        </is>
      </c>
      <c r="K575" s="6" t="inlineStr">
        <is>
          <t>Coating_Standard</t>
        </is>
      </c>
      <c r="L575" s="6" t="inlineStr">
        <is>
          <t>Anodized Steel</t>
        </is>
      </c>
      <c r="M575" s="6" t="inlineStr">
        <is>
          <t>Stainless Steel, AISI 316</t>
        </is>
      </c>
      <c r="N575" s="1" t="inlineStr">
        <is>
          <t>98876192</t>
        </is>
      </c>
      <c r="O575" s="1" t="inlineStr">
        <is>
          <t>IMP,L,80123,X5,H304</t>
        </is>
      </c>
      <c r="P575" t="inlineStr">
        <is>
          <t>A102034</t>
        </is>
      </c>
      <c r="Q575" t="n">
        <v>0</v>
      </c>
      <c r="R575" s="6" t="inlineStr">
        <is>
          <t>LT027</t>
        </is>
      </c>
      <c r="S575" s="13" t="n">
        <v>0</v>
      </c>
      <c r="T575" t="inlineStr"/>
      <c r="U575" s="80" t="inlineStr"/>
      <c r="V575" t="inlineStr"/>
      <c r="W575" t="inlineStr"/>
      <c r="X575" t="inlineStr"/>
      <c r="Y575" t="inlineStr"/>
    </row>
    <row r="576">
      <c r="A576" t="inlineStr"/>
      <c r="B576" s="13" t="inlineStr">
        <is>
          <t>N</t>
        </is>
      </c>
      <c r="C576" t="inlineStr">
        <is>
          <t>Price_BOM_VL_VLS_Imp_90</t>
        </is>
      </c>
      <c r="D576" t="inlineStr"/>
      <c r="E576" s="123" t="inlineStr">
        <is>
          <t>:1270-7_VL:</t>
        </is>
      </c>
      <c r="F576" s="123" t="inlineStr">
        <is>
          <t>:1270-7 VL:</t>
        </is>
      </c>
      <c r="G576" s="123" t="inlineStr">
        <is>
          <t>X0</t>
        </is>
      </c>
      <c r="H576" s="123" t="inlineStr">
        <is>
          <t>ImpMatl_Silicon_Bronze_ASTM-B584_C87600</t>
        </is>
      </c>
      <c r="I576" s="6" t="inlineStr">
        <is>
          <t>Silicon Bronze, ASTM-B584, C87600</t>
        </is>
      </c>
      <c r="J576" s="6" t="inlineStr">
        <is>
          <t>B21</t>
        </is>
      </c>
      <c r="K576" s="6" t="inlineStr">
        <is>
          <t>Coating_Special</t>
        </is>
      </c>
      <c r="L576" s="6" t="inlineStr">
        <is>
          <t>ImpellerCapscrew_X0_None</t>
        </is>
      </c>
      <c r="M576" s="6" t="inlineStr">
        <is>
          <t>ImpellerKey_None</t>
        </is>
      </c>
      <c r="N576" s="1" t="inlineStr">
        <is>
          <t>RTF</t>
        </is>
      </c>
      <c r="O576" s="6" t="inlineStr"/>
      <c r="P576" s="6" t="inlineStr">
        <is>
          <t>A101678</t>
        </is>
      </c>
      <c r="Q576" s="6" t="n">
        <v>0</v>
      </c>
      <c r="R576" s="6" t="inlineStr">
        <is>
          <t>LT040</t>
        </is>
      </c>
      <c r="S576" s="13" t="n">
        <v>14</v>
      </c>
      <c r="T576" t="inlineStr"/>
      <c r="U576" s="80" t="inlineStr"/>
      <c r="V576" t="inlineStr"/>
      <c r="W576" t="inlineStr"/>
      <c r="X576" t="inlineStr"/>
      <c r="Y576" t="inlineStr"/>
    </row>
    <row r="577">
      <c r="A577" t="inlineStr"/>
      <c r="B577" s="13" t="inlineStr">
        <is>
          <t>N</t>
        </is>
      </c>
      <c r="C577" t="inlineStr">
        <is>
          <t>Price_BOM_VL_VLS_Imp_91</t>
        </is>
      </c>
      <c r="D577" t="inlineStr"/>
      <c r="E577" s="123" t="inlineStr">
        <is>
          <t>:1270-7_VL:</t>
        </is>
      </c>
      <c r="F577" s="123" t="inlineStr">
        <is>
          <t>:1270-7 VL:</t>
        </is>
      </c>
      <c r="G577" s="123" t="inlineStr">
        <is>
          <t>X0</t>
        </is>
      </c>
      <c r="H577" t="inlineStr">
        <is>
          <t>ImpMatl_NiAl-Bronze_ASTM-B148_C95400</t>
        </is>
      </c>
      <c r="I577" s="6" t="inlineStr">
        <is>
          <t>Nickel Aluminum Bronze ASTM B148 UNS C95400</t>
        </is>
      </c>
      <c r="J577" s="6" t="inlineStr">
        <is>
          <t>B22</t>
        </is>
      </c>
      <c r="K577" s="6" t="inlineStr">
        <is>
          <t>Coating_Special</t>
        </is>
      </c>
      <c r="L577" s="6" t="inlineStr">
        <is>
          <t>ImpellerCapscrew_X0_None</t>
        </is>
      </c>
      <c r="M577" s="6" t="inlineStr">
        <is>
          <t>ImpellerKey_None</t>
        </is>
      </c>
      <c r="N577" s="1" t="inlineStr">
        <is>
          <t>RTF</t>
        </is>
      </c>
      <c r="O577" s="1" t="inlineStr"/>
      <c r="P577" t="inlineStr">
        <is>
          <t>A102210</t>
        </is>
      </c>
      <c r="Q577" t="n">
        <v>70</v>
      </c>
      <c r="R577" s="6" t="inlineStr">
        <is>
          <t>LT250</t>
        </is>
      </c>
      <c r="S577" s="13" t="n">
        <v>8</v>
      </c>
      <c r="T577" t="inlineStr"/>
      <c r="U577" s="80" t="inlineStr"/>
      <c r="V577" t="inlineStr"/>
      <c r="W577" t="inlineStr"/>
      <c r="X577" t="inlineStr"/>
      <c r="Y577" t="inlineStr"/>
    </row>
    <row r="578">
      <c r="A578" t="inlineStr"/>
      <c r="B578" s="13" t="inlineStr">
        <is>
          <t>Y</t>
        </is>
      </c>
      <c r="C578" t="inlineStr">
        <is>
          <t>Price_BOM_VL_VLS_Imp_911</t>
        </is>
      </c>
      <c r="D578" t="inlineStr">
        <is>
          <t>Price_BOM_VL_VLS_Imp_911</t>
        </is>
      </c>
      <c r="E578" s="123" t="inlineStr">
        <is>
          <t>:8012-3_VL:8012-3_VLS:</t>
        </is>
      </c>
      <c r="F578" s="123" t="inlineStr">
        <is>
          <t>:8012-3 VL:8012-3 VLS:</t>
        </is>
      </c>
      <c r="G578" s="123" t="inlineStr">
        <is>
          <t>XA</t>
        </is>
      </c>
      <c r="H578" s="123" t="inlineStr">
        <is>
          <t>ImpMatl_Silicon_Bronze_ASTM-B584_C87600</t>
        </is>
      </c>
      <c r="I578" s="6" t="inlineStr">
        <is>
          <t>Silicon Bronze, ASTM-B584, C87600</t>
        </is>
      </c>
      <c r="J578" s="6" t="inlineStr">
        <is>
          <t>B21</t>
        </is>
      </c>
      <c r="K578" s="6" t="inlineStr">
        <is>
          <t>Coating_Standard</t>
        </is>
      </c>
      <c r="L578" s="6" t="inlineStr">
        <is>
          <t>Stainless Steel, AISI-303</t>
        </is>
      </c>
      <c r="M578" s="6" t="inlineStr">
        <is>
          <t>Steel, Cold Drawn C1018</t>
        </is>
      </c>
      <c r="N578" s="6" t="inlineStr">
        <is>
          <t>96769268</t>
        </is>
      </c>
      <c r="O578" s="6" t="inlineStr">
        <is>
          <t>IMP,L,60123,XA,B21</t>
        </is>
      </c>
      <c r="P578" s="6" t="inlineStr">
        <is>
          <t>A102001</t>
        </is>
      </c>
      <c r="Q578" s="6" t="n">
        <v>0</v>
      </c>
      <c r="R578" s="6" t="inlineStr">
        <is>
          <t>LT027</t>
        </is>
      </c>
      <c r="S578" s="13" t="n">
        <v>0</v>
      </c>
      <c r="T578" t="inlineStr"/>
      <c r="U578" s="80" t="inlineStr"/>
      <c r="V578" t="inlineStr"/>
      <c r="W578" t="inlineStr"/>
      <c r="X578" t="inlineStr"/>
      <c r="Y578" t="inlineStr"/>
    </row>
    <row r="579">
      <c r="A579" t="inlineStr"/>
      <c r="B579" s="13" t="inlineStr">
        <is>
          <t>N</t>
        </is>
      </c>
      <c r="C579" t="inlineStr">
        <is>
          <t>Price_BOM_VL_VLS_Imp_913</t>
        </is>
      </c>
      <c r="D579" t="inlineStr"/>
      <c r="E579" s="123" t="inlineStr">
        <is>
          <t>:8012-3_VL:8012-3_VLS:</t>
        </is>
      </c>
      <c r="F579" s="123" t="inlineStr">
        <is>
          <t>:8012-3 VL:8012-3 VLS:</t>
        </is>
      </c>
      <c r="G579" s="123" t="inlineStr">
        <is>
          <t>XA</t>
        </is>
      </c>
      <c r="H579" s="123" t="inlineStr">
        <is>
          <t>ImpMatl_SS_AISI-304</t>
        </is>
      </c>
      <c r="I579" s="6" t="inlineStr">
        <is>
          <t>Stainless Steel, AISI-304</t>
        </is>
      </c>
      <c r="J579" s="6" t="inlineStr">
        <is>
          <t>H304</t>
        </is>
      </c>
      <c r="K579" s="6" t="inlineStr">
        <is>
          <t>Coating_Standard</t>
        </is>
      </c>
      <c r="L579" s="6" t="inlineStr">
        <is>
          <t>Stainless Steel, AISI-303</t>
        </is>
      </c>
      <c r="M579" s="6" t="inlineStr">
        <is>
          <t>Stainless Steel, AISI 316</t>
        </is>
      </c>
      <c r="N579" s="96" t="inlineStr">
        <is>
          <t>98876177</t>
        </is>
      </c>
      <c r="O579" s="94" t="inlineStr">
        <is>
          <t>IMP,L,60123,XA,H304</t>
        </is>
      </c>
      <c r="P579" t="inlineStr">
        <is>
          <t>A102006</t>
        </is>
      </c>
      <c r="Q579" t="n">
        <v>0</v>
      </c>
      <c r="R579" s="6" t="inlineStr">
        <is>
          <t>LT027</t>
        </is>
      </c>
      <c r="S579" s="13" t="n">
        <v>0</v>
      </c>
      <c r="T579" t="inlineStr"/>
      <c r="U579" s="80" t="inlineStr"/>
      <c r="V579" t="inlineStr"/>
      <c r="W579" t="inlineStr"/>
      <c r="X579" t="inlineStr"/>
      <c r="Y579" t="inlineStr"/>
    </row>
    <row r="580">
      <c r="A580" t="inlineStr"/>
      <c r="B580" s="13" t="inlineStr">
        <is>
          <t>N</t>
        </is>
      </c>
      <c r="C580" t="inlineStr">
        <is>
          <t>Price_BOM_VL_VLS_Imp_914</t>
        </is>
      </c>
      <c r="D580" t="inlineStr"/>
      <c r="E580" s="123" t="inlineStr">
        <is>
          <t>:8012-3_VL:8012-3_VLS:</t>
        </is>
      </c>
      <c r="F580" s="123" t="inlineStr">
        <is>
          <t>:8012-3 VL:8012-3 VLS:</t>
        </is>
      </c>
      <c r="G580" s="123" t="inlineStr">
        <is>
          <t>XA</t>
        </is>
      </c>
      <c r="H580" t="inlineStr">
        <is>
          <t>ImpMatl_NiAl-Bronze_ASTM-B148_C95400</t>
        </is>
      </c>
      <c r="I580" s="6" t="inlineStr">
        <is>
          <t>Nickel Aluminum Bronze ASTM B148 UNS C95400</t>
        </is>
      </c>
      <c r="J580" s="6" t="inlineStr">
        <is>
          <t>B22</t>
        </is>
      </c>
      <c r="K580" s="6" t="inlineStr">
        <is>
          <t>Coating_Standard</t>
        </is>
      </c>
      <c r="L580" s="6" t="inlineStr">
        <is>
          <t>Stainless Steel, AISI-303</t>
        </is>
      </c>
      <c r="M580" s="6" t="inlineStr">
        <is>
          <t>Steel, Cold Drawn C1018</t>
        </is>
      </c>
      <c r="N580" t="inlineStr">
        <is>
          <t>97780969</t>
        </is>
      </c>
      <c r="O580" s="80" t="inlineStr"/>
      <c r="P580" t="inlineStr">
        <is>
          <t>A102258</t>
        </is>
      </c>
      <c r="Q580" t="n">
        <v>424</v>
      </c>
      <c r="R580" s="6" t="inlineStr">
        <is>
          <t>LT027</t>
        </is>
      </c>
      <c r="S580" s="13" t="n">
        <v>0</v>
      </c>
      <c r="T580" t="inlineStr"/>
      <c r="U580" s="80" t="inlineStr"/>
      <c r="V580" t="inlineStr"/>
      <c r="W580" t="inlineStr"/>
      <c r="X580" t="inlineStr"/>
      <c r="Y580" t="inlineStr"/>
    </row>
    <row r="581">
      <c r="A581" t="inlineStr"/>
      <c r="B581" s="13" t="inlineStr">
        <is>
          <t>N</t>
        </is>
      </c>
      <c r="C581" t="inlineStr">
        <is>
          <t>Price_BOM_VL_VLS_Imp_915</t>
        </is>
      </c>
      <c r="D581" t="inlineStr"/>
      <c r="E581" s="123" t="inlineStr">
        <is>
          <t>:8012-3_VL:8012-3_VLS:</t>
        </is>
      </c>
      <c r="F581" s="123" t="inlineStr">
        <is>
          <t>:8012-3 VL:8012-3 VLS:</t>
        </is>
      </c>
      <c r="G581" s="123" t="inlineStr">
        <is>
          <t>XA</t>
        </is>
      </c>
      <c r="H581" s="123" t="inlineStr">
        <is>
          <t>ImpMatl_Silicon_Bronze_ASTM-B584_C87600</t>
        </is>
      </c>
      <c r="I581" s="6" t="inlineStr">
        <is>
          <t>Silicon Bronze, ASTM-B584, C87600</t>
        </is>
      </c>
      <c r="J581" s="6" t="inlineStr">
        <is>
          <t>B21</t>
        </is>
      </c>
      <c r="K581" s="6" t="inlineStr">
        <is>
          <t>Coating_Scotchkote134_interior</t>
        </is>
      </c>
      <c r="L581" s="6" t="inlineStr">
        <is>
          <t>Stainless Steel, AISI-303</t>
        </is>
      </c>
      <c r="M581" s="6" t="inlineStr">
        <is>
          <t>Steel, Cold Drawn C1018</t>
        </is>
      </c>
      <c r="N581" s="1" t="inlineStr">
        <is>
          <t>RTF</t>
        </is>
      </c>
      <c r="O581" s="6" t="inlineStr"/>
      <c r="P581" s="6" t="inlineStr">
        <is>
          <t>A102001</t>
        </is>
      </c>
      <c r="Q581" s="6" t="n">
        <v>0</v>
      </c>
      <c r="R581" s="6" t="inlineStr">
        <is>
          <t>LT040</t>
        </is>
      </c>
      <c r="S581" s="13" t="n">
        <v>14</v>
      </c>
      <c r="T581" t="inlineStr"/>
      <c r="U581" s="80" t="inlineStr"/>
      <c r="V581" t="inlineStr"/>
      <c r="W581" t="inlineStr"/>
      <c r="X581" t="inlineStr"/>
      <c r="Y581" t="inlineStr"/>
    </row>
    <row r="582">
      <c r="A582" t="inlineStr"/>
      <c r="B582" s="13" t="inlineStr">
        <is>
          <t>N</t>
        </is>
      </c>
      <c r="C582" t="inlineStr">
        <is>
          <t>Price_BOM_VL_VLS_Imp_916</t>
        </is>
      </c>
      <c r="D582" t="inlineStr"/>
      <c r="E582" s="123" t="inlineStr">
        <is>
          <t>:8012-3_VL:8012-3_VLS:</t>
        </is>
      </c>
      <c r="F582" s="123" t="inlineStr">
        <is>
          <t>:8012-3 VL:8012-3 VLS:</t>
        </is>
      </c>
      <c r="G582" s="123" t="inlineStr">
        <is>
          <t>XA</t>
        </is>
      </c>
      <c r="H582" t="inlineStr">
        <is>
          <t>ImpMatl_NiAl-Bronze_ASTM-B148_C95400</t>
        </is>
      </c>
      <c r="I582" s="6" t="inlineStr">
        <is>
          <t>Nickel Aluminum Bronze ASTM B148 UNS C95400</t>
        </is>
      </c>
      <c r="J582" s="6" t="inlineStr">
        <is>
          <t>B22</t>
        </is>
      </c>
      <c r="K582" s="6" t="inlineStr">
        <is>
          <t>Coating_Scotchkote134_interior</t>
        </is>
      </c>
      <c r="L582" s="6" t="inlineStr">
        <is>
          <t>Stainless Steel, AISI-303</t>
        </is>
      </c>
      <c r="M582" s="6" t="inlineStr">
        <is>
          <t>Steel, Cold Drawn C1018</t>
        </is>
      </c>
      <c r="N582" s="1" t="inlineStr">
        <is>
          <t>RTF</t>
        </is>
      </c>
      <c r="O582" s="80" t="inlineStr"/>
      <c r="P582" t="inlineStr">
        <is>
          <t>A102258</t>
        </is>
      </c>
      <c r="Q582" t="n">
        <v>424</v>
      </c>
      <c r="R582" s="6" t="inlineStr">
        <is>
          <t>LT250</t>
        </is>
      </c>
      <c r="S582" s="13" t="n">
        <v>8</v>
      </c>
      <c r="T582" t="inlineStr"/>
      <c r="U582" s="80" t="inlineStr"/>
      <c r="V582" t="inlineStr"/>
      <c r="W582" t="inlineStr"/>
      <c r="X582" t="inlineStr"/>
      <c r="Y582" t="inlineStr"/>
    </row>
    <row r="583">
      <c r="A583" t="inlineStr"/>
      <c r="B583" s="13" t="inlineStr">
        <is>
          <t>N</t>
        </is>
      </c>
      <c r="C583" t="inlineStr">
        <is>
          <t>Price_BOM_VL_VLS_Imp_917</t>
        </is>
      </c>
      <c r="D583" t="inlineStr"/>
      <c r="E583" s="123" t="inlineStr">
        <is>
          <t>:8012-3_VL:8012-3_VLS:</t>
        </is>
      </c>
      <c r="F583" s="123" t="inlineStr">
        <is>
          <t>:8012-3 VL:8012-3 VLS:</t>
        </is>
      </c>
      <c r="G583" s="123" t="inlineStr">
        <is>
          <t>XA</t>
        </is>
      </c>
      <c r="H583" s="123" t="inlineStr">
        <is>
          <t>ImpMatl_Silicon_Bronze_ASTM-B584_C87600</t>
        </is>
      </c>
      <c r="I583" s="6" t="inlineStr">
        <is>
          <t>Silicon Bronze, ASTM-B584, C87600</t>
        </is>
      </c>
      <c r="J583" s="6" t="inlineStr">
        <is>
          <t>B21</t>
        </is>
      </c>
      <c r="K583" s="6" t="inlineStr">
        <is>
          <t>Coating_Scotchkote134_interior_exterior</t>
        </is>
      </c>
      <c r="L583" s="6" t="inlineStr">
        <is>
          <t>Stainless Steel, AISI-303</t>
        </is>
      </c>
      <c r="M583" s="6" t="inlineStr">
        <is>
          <t>Steel, Cold Drawn C1018</t>
        </is>
      </c>
      <c r="N583" s="1" t="inlineStr">
        <is>
          <t>RTF</t>
        </is>
      </c>
      <c r="O583" s="6" t="inlineStr"/>
      <c r="P583" s="6" t="inlineStr">
        <is>
          <t>A102001</t>
        </is>
      </c>
      <c r="Q583" s="6" t="n">
        <v>0</v>
      </c>
      <c r="R583" s="6" t="inlineStr">
        <is>
          <t>LT040</t>
        </is>
      </c>
      <c r="S583" s="13" t="n">
        <v>14</v>
      </c>
      <c r="T583" t="inlineStr"/>
      <c r="U583" s="80" t="inlineStr"/>
      <c r="V583" t="inlineStr"/>
      <c r="W583" t="inlineStr"/>
      <c r="X583" t="inlineStr"/>
      <c r="Y583" t="inlineStr"/>
    </row>
    <row r="584">
      <c r="A584" t="inlineStr"/>
      <c r="B584" s="13" t="inlineStr">
        <is>
          <t>N</t>
        </is>
      </c>
      <c r="C584" t="inlineStr">
        <is>
          <t>Price_BOM_VL_VLS_Imp_918</t>
        </is>
      </c>
      <c r="D584" t="inlineStr"/>
      <c r="E584" s="123" t="inlineStr">
        <is>
          <t>:8012-3_VL:8012-3_VLS:</t>
        </is>
      </c>
      <c r="F584" s="123" t="inlineStr">
        <is>
          <t>:8012-3 VL:8012-3 VLS:</t>
        </is>
      </c>
      <c r="G584" s="123" t="inlineStr">
        <is>
          <t>XA</t>
        </is>
      </c>
      <c r="H584" t="inlineStr">
        <is>
          <t>ImpMatl_NiAl-Bronze_ASTM-B148_C95400</t>
        </is>
      </c>
      <c r="I584" s="6" t="inlineStr">
        <is>
          <t>Nickel Aluminum Bronze ASTM B148 UNS C95400</t>
        </is>
      </c>
      <c r="J584" s="6" t="inlineStr">
        <is>
          <t>B22</t>
        </is>
      </c>
      <c r="K584" s="6" t="inlineStr">
        <is>
          <t>Coating_Scotchkote134_interior_exterior</t>
        </is>
      </c>
      <c r="L584" s="6" t="inlineStr">
        <is>
          <t>Stainless Steel, AISI-303</t>
        </is>
      </c>
      <c r="M584" s="6" t="inlineStr">
        <is>
          <t>Steel, Cold Drawn C1018</t>
        </is>
      </c>
      <c r="N584" s="1" t="inlineStr">
        <is>
          <t>RTF</t>
        </is>
      </c>
      <c r="O584" s="80" t="inlineStr"/>
      <c r="P584" t="inlineStr">
        <is>
          <t>A102258</t>
        </is>
      </c>
      <c r="Q584" t="n">
        <v>424</v>
      </c>
      <c r="R584" s="6" t="inlineStr">
        <is>
          <t>LT250</t>
        </is>
      </c>
      <c r="S584" s="13" t="n">
        <v>8</v>
      </c>
      <c r="T584" t="inlineStr"/>
      <c r="U584" s="80" t="inlineStr"/>
      <c r="V584" t="inlineStr"/>
      <c r="W584" t="inlineStr"/>
      <c r="X584" t="inlineStr"/>
      <c r="Y584" t="inlineStr"/>
    </row>
    <row r="585">
      <c r="A585" t="inlineStr"/>
      <c r="B585" s="13" t="inlineStr">
        <is>
          <t>N</t>
        </is>
      </c>
      <c r="C585" t="inlineStr">
        <is>
          <t>Price_BOM_VL_VLS_Imp_919</t>
        </is>
      </c>
      <c r="D585" t="inlineStr"/>
      <c r="E585" s="123" t="inlineStr">
        <is>
          <t>:8012-3_VL:8012-3_VLS:</t>
        </is>
      </c>
      <c r="F585" s="123" t="inlineStr">
        <is>
          <t>:8012-3 VL:8012-3 VLS:</t>
        </is>
      </c>
      <c r="G585" s="123" t="inlineStr">
        <is>
          <t>XA</t>
        </is>
      </c>
      <c r="H585" s="123" t="inlineStr">
        <is>
          <t>ImpMatl_Silicon_Bronze_ASTM-B584_C87600</t>
        </is>
      </c>
      <c r="I585" s="6" t="inlineStr">
        <is>
          <t>Silicon Bronze, ASTM-B584, C87600</t>
        </is>
      </c>
      <c r="J585" s="6" t="inlineStr">
        <is>
          <t>B21</t>
        </is>
      </c>
      <c r="K585" s="6" t="inlineStr">
        <is>
          <t>Coating_Scotchkote134_interior_exterior_IncludeImpeller</t>
        </is>
      </c>
      <c r="L585" s="6" t="inlineStr">
        <is>
          <t>Stainless Steel, AISI-303</t>
        </is>
      </c>
      <c r="M585" s="6" t="inlineStr">
        <is>
          <t>Steel, Cold Drawn C1018</t>
        </is>
      </c>
      <c r="N585" s="1" t="inlineStr">
        <is>
          <t>RTF</t>
        </is>
      </c>
      <c r="O585" s="6" t="inlineStr"/>
      <c r="P585" s="6" t="inlineStr">
        <is>
          <t>A102001</t>
        </is>
      </c>
      <c r="Q585" s="6" t="n">
        <v>0</v>
      </c>
      <c r="R585" s="6" t="inlineStr">
        <is>
          <t>LT040</t>
        </is>
      </c>
      <c r="S585" s="13" t="n">
        <v>14</v>
      </c>
      <c r="T585" t="inlineStr"/>
      <c r="U585" s="80" t="inlineStr"/>
      <c r="V585" t="inlineStr"/>
      <c r="W585" t="inlineStr"/>
      <c r="X585" t="inlineStr"/>
      <c r="Y585" t="inlineStr"/>
    </row>
    <row r="586">
      <c r="A586" t="inlineStr"/>
      <c r="B586" s="13" t="inlineStr">
        <is>
          <t>N</t>
        </is>
      </c>
      <c r="C586" t="inlineStr">
        <is>
          <t>Price_BOM_VL_VLS_Imp_920</t>
        </is>
      </c>
      <c r="D586" t="inlineStr"/>
      <c r="E586" s="123" t="inlineStr">
        <is>
          <t>:8012-3_VL:8012-3_VLS:</t>
        </is>
      </c>
      <c r="F586" s="123" t="inlineStr">
        <is>
          <t>:8012-3 VL:8012-3 VLS:</t>
        </is>
      </c>
      <c r="G586" s="123" t="inlineStr">
        <is>
          <t>XA</t>
        </is>
      </c>
      <c r="H586" t="inlineStr">
        <is>
          <t>ImpMatl_NiAl-Bronze_ASTM-B148_C95400</t>
        </is>
      </c>
      <c r="I586" s="6" t="inlineStr">
        <is>
          <t>Nickel Aluminum Bronze ASTM B148 UNS C95400</t>
        </is>
      </c>
      <c r="J586" s="6" t="inlineStr">
        <is>
          <t>B22</t>
        </is>
      </c>
      <c r="K586" s="6" t="inlineStr">
        <is>
          <t>Coating_Scotchkote134_interior_exterior_IncludeImpeller</t>
        </is>
      </c>
      <c r="L586" s="6" t="inlineStr">
        <is>
          <t>Stainless Steel, AISI-303</t>
        </is>
      </c>
      <c r="M586" s="6" t="inlineStr">
        <is>
          <t>Steel, Cold Drawn C1018</t>
        </is>
      </c>
      <c r="N586" s="1" t="inlineStr">
        <is>
          <t>RTF</t>
        </is>
      </c>
      <c r="O586" s="80" t="inlineStr"/>
      <c r="P586" t="inlineStr">
        <is>
          <t>A102258</t>
        </is>
      </c>
      <c r="Q586" t="n">
        <v>424</v>
      </c>
      <c r="R586" s="6" t="inlineStr">
        <is>
          <t>LT250</t>
        </is>
      </c>
      <c r="S586" s="13" t="n">
        <v>8</v>
      </c>
      <c r="T586" t="inlineStr"/>
      <c r="U586" s="80" t="inlineStr"/>
      <c r="V586" t="inlineStr"/>
      <c r="W586" t="inlineStr"/>
      <c r="X586" t="inlineStr"/>
      <c r="Y586" t="inlineStr"/>
    </row>
    <row r="587">
      <c r="A587" t="inlineStr"/>
      <c r="B587" s="13" t="inlineStr">
        <is>
          <t>N</t>
        </is>
      </c>
      <c r="C587" t="inlineStr">
        <is>
          <t>Price_BOM_VL_VLS_Imp_921</t>
        </is>
      </c>
      <c r="D587" t="inlineStr"/>
      <c r="E587" s="123" t="inlineStr">
        <is>
          <t>:8012-3_VL:8012-3_VLS:</t>
        </is>
      </c>
      <c r="F587" s="123" t="inlineStr">
        <is>
          <t>:8012-3 VL:8012-3 VLS:</t>
        </is>
      </c>
      <c r="G587" s="123" t="inlineStr">
        <is>
          <t>XA</t>
        </is>
      </c>
      <c r="H587" s="123" t="inlineStr">
        <is>
          <t>ImpMatl_Silicon_Bronze_ASTM-B584_C87600</t>
        </is>
      </c>
      <c r="I587" s="6" t="inlineStr">
        <is>
          <t>Silicon Bronze, ASTM-B584, C87600</t>
        </is>
      </c>
      <c r="J587" s="6" t="inlineStr">
        <is>
          <t>B21</t>
        </is>
      </c>
      <c r="K587" s="6" t="inlineStr">
        <is>
          <t>Coating_Scotchkote134_interior_IncludeImpeller</t>
        </is>
      </c>
      <c r="L587" s="6" t="inlineStr">
        <is>
          <t>Stainless Steel, AISI-303</t>
        </is>
      </c>
      <c r="M587" s="6" t="inlineStr">
        <is>
          <t>Steel, Cold Drawn C1018</t>
        </is>
      </c>
      <c r="N587" s="1" t="inlineStr">
        <is>
          <t>RTF</t>
        </is>
      </c>
      <c r="O587" s="6" t="inlineStr"/>
      <c r="P587" s="6" t="inlineStr">
        <is>
          <t>A102001</t>
        </is>
      </c>
      <c r="Q587" s="6" t="n">
        <v>0</v>
      </c>
      <c r="R587" s="6" t="inlineStr">
        <is>
          <t>LT040</t>
        </is>
      </c>
      <c r="S587" s="13" t="n">
        <v>14</v>
      </c>
      <c r="T587" t="inlineStr"/>
      <c r="U587" s="80" t="inlineStr"/>
      <c r="V587" t="inlineStr"/>
      <c r="W587" t="inlineStr"/>
      <c r="X587" t="inlineStr"/>
      <c r="Y587" t="inlineStr"/>
    </row>
    <row r="588">
      <c r="A588" t="inlineStr"/>
      <c r="B588" s="13" t="inlineStr">
        <is>
          <t>N</t>
        </is>
      </c>
      <c r="C588" t="inlineStr">
        <is>
          <t>Price_BOM_VL_VLS_Imp_922</t>
        </is>
      </c>
      <c r="D588" t="inlineStr"/>
      <c r="E588" s="123" t="inlineStr">
        <is>
          <t>:8012-3_VL:8012-3_VLS:</t>
        </is>
      </c>
      <c r="F588" s="123" t="inlineStr">
        <is>
          <t>:8012-3 VL:8012-3 VLS:</t>
        </is>
      </c>
      <c r="G588" s="123" t="inlineStr">
        <is>
          <t>XA</t>
        </is>
      </c>
      <c r="H588" t="inlineStr">
        <is>
          <t>ImpMatl_NiAl-Bronze_ASTM-B148_C95400</t>
        </is>
      </c>
      <c r="I588" s="6" t="inlineStr">
        <is>
          <t>Nickel Aluminum Bronze ASTM B148 UNS C95400</t>
        </is>
      </c>
      <c r="J588" s="6" t="inlineStr">
        <is>
          <t>B22</t>
        </is>
      </c>
      <c r="K588" s="6" t="inlineStr">
        <is>
          <t>Coating_Scotchkote134_interior_IncludeImpeller</t>
        </is>
      </c>
      <c r="L588" s="6" t="inlineStr">
        <is>
          <t>Stainless Steel, AISI-303</t>
        </is>
      </c>
      <c r="M588" s="6" t="inlineStr">
        <is>
          <t>Steel, Cold Drawn C1018</t>
        </is>
      </c>
      <c r="N588" s="1" t="inlineStr">
        <is>
          <t>RTF</t>
        </is>
      </c>
      <c r="O588" s="80" t="inlineStr"/>
      <c r="P588" t="inlineStr">
        <is>
          <t>A102258</t>
        </is>
      </c>
      <c r="Q588" t="n">
        <v>424</v>
      </c>
      <c r="R588" s="6" t="inlineStr">
        <is>
          <t>LT250</t>
        </is>
      </c>
      <c r="S588" s="13" t="n">
        <v>8</v>
      </c>
      <c r="T588" t="inlineStr"/>
      <c r="U588" s="80" t="inlineStr"/>
      <c r="V588" t="inlineStr"/>
      <c r="W588" t="inlineStr"/>
      <c r="X588" t="inlineStr"/>
      <c r="Y588" t="inlineStr"/>
    </row>
    <row r="589">
      <c r="A589" t="inlineStr"/>
      <c r="B589" s="13" t="inlineStr">
        <is>
          <t>N</t>
        </is>
      </c>
      <c r="C589" t="inlineStr">
        <is>
          <t>Price_BOM_VL_VLS_Imp_923</t>
        </is>
      </c>
      <c r="D589" t="inlineStr"/>
      <c r="E589" s="123" t="inlineStr">
        <is>
          <t>:8012-3_VL:8012-3_VLS:</t>
        </is>
      </c>
      <c r="F589" s="123" t="inlineStr">
        <is>
          <t>:8012-3 VL:8012-3 VLS:</t>
        </is>
      </c>
      <c r="G589" s="123" t="inlineStr">
        <is>
          <t>XA</t>
        </is>
      </c>
      <c r="H589" s="123" t="inlineStr">
        <is>
          <t>ImpMatl_Silicon_Bronze_ASTM-B584_C87600</t>
        </is>
      </c>
      <c r="I589" s="6" t="inlineStr">
        <is>
          <t>Silicon Bronze, ASTM-B584, C87600</t>
        </is>
      </c>
      <c r="J589" s="6" t="inlineStr">
        <is>
          <t>B21</t>
        </is>
      </c>
      <c r="K589" s="6" t="inlineStr">
        <is>
          <t>Coating_Special</t>
        </is>
      </c>
      <c r="L589" s="6" t="inlineStr">
        <is>
          <t>Stainless Steel, AISI-303</t>
        </is>
      </c>
      <c r="M589" s="6" t="inlineStr">
        <is>
          <t>Steel, Cold Drawn C1018</t>
        </is>
      </c>
      <c r="N589" s="1" t="inlineStr">
        <is>
          <t>RTF</t>
        </is>
      </c>
      <c r="O589" s="6" t="inlineStr"/>
      <c r="P589" s="6" t="inlineStr">
        <is>
          <t>A102001</t>
        </is>
      </c>
      <c r="Q589" s="6" t="n">
        <v>0</v>
      </c>
      <c r="R589" s="6" t="inlineStr">
        <is>
          <t>LT040</t>
        </is>
      </c>
      <c r="S589" s="13" t="n">
        <v>14</v>
      </c>
      <c r="T589" t="inlineStr"/>
      <c r="U589" s="80" t="inlineStr"/>
      <c r="V589" t="inlineStr"/>
      <c r="W589" t="inlineStr"/>
      <c r="X589" t="inlineStr"/>
      <c r="Y589" t="inlineStr"/>
    </row>
    <row r="590">
      <c r="A590" t="inlineStr"/>
      <c r="B590" s="13" t="inlineStr">
        <is>
          <t>N</t>
        </is>
      </c>
      <c r="C590" t="inlineStr">
        <is>
          <t>Price_BOM_VL_VLS_Imp_924</t>
        </is>
      </c>
      <c r="D590" t="inlineStr"/>
      <c r="E590" s="123" t="inlineStr">
        <is>
          <t>:8012-3_VL:8012-3_VLS:</t>
        </is>
      </c>
      <c r="F590" s="123" t="inlineStr">
        <is>
          <t>:8012-3 VL:8012-3 VLS:</t>
        </is>
      </c>
      <c r="G590" s="123" t="inlineStr">
        <is>
          <t>XA</t>
        </is>
      </c>
      <c r="H590" t="inlineStr">
        <is>
          <t>ImpMatl_NiAl-Bronze_ASTM-B148_C95400</t>
        </is>
      </c>
      <c r="I590" s="6" t="inlineStr">
        <is>
          <t>Nickel Aluminum Bronze ASTM B148 UNS C95400</t>
        </is>
      </c>
      <c r="J590" s="6" t="inlineStr">
        <is>
          <t>B22</t>
        </is>
      </c>
      <c r="K590" s="6" t="inlineStr">
        <is>
          <t>Coating_Special</t>
        </is>
      </c>
      <c r="L590" s="6" t="inlineStr">
        <is>
          <t>Stainless Steel, AISI-303</t>
        </is>
      </c>
      <c r="M590" s="6" t="inlineStr">
        <is>
          <t>Steel, Cold Drawn C1018</t>
        </is>
      </c>
      <c r="N590" s="1" t="inlineStr">
        <is>
          <t>RTF</t>
        </is>
      </c>
      <c r="O590" s="80" t="inlineStr"/>
      <c r="P590" t="inlineStr">
        <is>
          <t>A102258</t>
        </is>
      </c>
      <c r="Q590" t="n">
        <v>424</v>
      </c>
      <c r="R590" s="6" t="inlineStr">
        <is>
          <t>LT250</t>
        </is>
      </c>
      <c r="S590" s="13" t="n">
        <v>8</v>
      </c>
      <c r="T590" t="inlineStr"/>
      <c r="U590" s="80" t="inlineStr"/>
      <c r="V590" t="inlineStr"/>
      <c r="W590" t="inlineStr"/>
      <c r="X590" t="inlineStr"/>
      <c r="Y590" t="inlineStr"/>
    </row>
    <row r="591">
      <c r="A591" t="inlineStr"/>
      <c r="B591" s="13" t="inlineStr">
        <is>
          <t>N</t>
        </is>
      </c>
      <c r="C591" t="inlineStr">
        <is>
          <t>Price_BOM_VL_VLS_Imp_925</t>
        </is>
      </c>
      <c r="D591" t="inlineStr"/>
      <c r="E591" s="123" t="inlineStr">
        <is>
          <t>:8012-3_VL:8012-3_VLS:</t>
        </is>
      </c>
      <c r="F591" s="123" t="inlineStr">
        <is>
          <t>:8012-3 VL:8012-3 VLS:</t>
        </is>
      </c>
      <c r="G591" s="123" t="inlineStr">
        <is>
          <t>XA</t>
        </is>
      </c>
      <c r="H591" s="123" t="inlineStr">
        <is>
          <t>ImpMatl_Silicon_Bronze_ASTM-B584_C87600</t>
        </is>
      </c>
      <c r="I591" s="6" t="inlineStr">
        <is>
          <t>Silicon Bronze, ASTM-B584, C87600</t>
        </is>
      </c>
      <c r="J591" s="6" t="inlineStr">
        <is>
          <t>B21</t>
        </is>
      </c>
      <c r="K591" s="6" t="inlineStr">
        <is>
          <t>Coating_Epoxy</t>
        </is>
      </c>
      <c r="L591" s="6" t="inlineStr">
        <is>
          <t>Stainless Steel, AISI-303</t>
        </is>
      </c>
      <c r="M591" s="6" t="inlineStr">
        <is>
          <t>Steel, Cold Drawn C1018</t>
        </is>
      </c>
      <c r="N591" s="1" t="inlineStr">
        <is>
          <t>RTF</t>
        </is>
      </c>
      <c r="O591" s="6" t="inlineStr"/>
      <c r="P591" s="6" t="inlineStr">
        <is>
          <t>A102001</t>
        </is>
      </c>
      <c r="Q591" s="6" t="n">
        <v>0</v>
      </c>
      <c r="R591" s="6" t="inlineStr">
        <is>
          <t>LT040</t>
        </is>
      </c>
      <c r="S591" s="13" t="n">
        <v>14</v>
      </c>
      <c r="T591" t="inlineStr"/>
      <c r="U591" s="80" t="inlineStr"/>
      <c r="V591" t="inlineStr"/>
      <c r="W591" t="inlineStr"/>
      <c r="X591" t="inlineStr"/>
      <c r="Y591" t="inlineStr"/>
    </row>
    <row r="592">
      <c r="A592" t="inlineStr"/>
      <c r="B592" s="13" t="inlineStr">
        <is>
          <t>N</t>
        </is>
      </c>
      <c r="C592" t="inlineStr">
        <is>
          <t>Price_BOM_VL_VLS_Imp_926</t>
        </is>
      </c>
      <c r="D592" t="inlineStr"/>
      <c r="E592" s="123" t="inlineStr">
        <is>
          <t>:8012-3_VL:8012-3_VLS:</t>
        </is>
      </c>
      <c r="F592" s="123" t="inlineStr">
        <is>
          <t>:8012-3 VL:8012-3 VLS:</t>
        </is>
      </c>
      <c r="G592" s="123" t="inlineStr">
        <is>
          <t>XA</t>
        </is>
      </c>
      <c r="H592" t="inlineStr">
        <is>
          <t>ImpMatl_NiAl-Bronze_ASTM-B148_C95400</t>
        </is>
      </c>
      <c r="I592" s="6" t="inlineStr">
        <is>
          <t>Nickel Aluminum Bronze ASTM B148 UNS C95400</t>
        </is>
      </c>
      <c r="J592" s="6" t="inlineStr">
        <is>
          <t>B22</t>
        </is>
      </c>
      <c r="K592" s="6" t="inlineStr">
        <is>
          <t>Coating_Epoxy</t>
        </is>
      </c>
      <c r="L592" s="6" t="inlineStr">
        <is>
          <t>Stainless Steel, AISI-303</t>
        </is>
      </c>
      <c r="M592" s="6" t="inlineStr">
        <is>
          <t>Steel, Cold Drawn C1018</t>
        </is>
      </c>
      <c r="N592" s="1" t="inlineStr">
        <is>
          <t>RTF</t>
        </is>
      </c>
      <c r="O592" s="80" t="inlineStr"/>
      <c r="P592" t="inlineStr">
        <is>
          <t>A102258</t>
        </is>
      </c>
      <c r="Q592" t="n">
        <v>424</v>
      </c>
      <c r="R592" s="6" t="inlineStr">
        <is>
          <t>LT250</t>
        </is>
      </c>
      <c r="S592" s="13" t="n">
        <v>8</v>
      </c>
      <c r="T592" t="inlineStr"/>
      <c r="U592" s="80" t="inlineStr"/>
      <c r="V592" t="inlineStr"/>
      <c r="W592" t="inlineStr"/>
      <c r="X592" t="inlineStr"/>
      <c r="Y592" t="inlineStr"/>
    </row>
    <row r="593">
      <c r="A593" t="inlineStr"/>
      <c r="B593" s="13" t="inlineStr">
        <is>
          <t>Y</t>
        </is>
      </c>
      <c r="C593" t="inlineStr">
        <is>
          <t>Price_BOM_VL_VLS_Imp_927</t>
        </is>
      </c>
      <c r="D593" t="inlineStr">
        <is>
          <t>Price_BOM_VL_VLS_Imp_927</t>
        </is>
      </c>
      <c r="E593" s="123" t="inlineStr">
        <is>
          <t>:8015-7_VL:8015-7_VLS:</t>
        </is>
      </c>
      <c r="F593" s="123" t="inlineStr">
        <is>
          <t>:8015-7 VL:8015-7 VLS:</t>
        </is>
      </c>
      <c r="G593" s="123" t="inlineStr">
        <is>
          <t>X5</t>
        </is>
      </c>
      <c r="H593" s="123" t="inlineStr">
        <is>
          <t>ImpMatl_Silicon_Bronze_ASTM-B584_C87600</t>
        </is>
      </c>
      <c r="I593" s="6" t="inlineStr">
        <is>
          <t>Silicon Bronze, ASTM-B584, C87600</t>
        </is>
      </c>
      <c r="J593" s="6" t="inlineStr">
        <is>
          <t>B21</t>
        </is>
      </c>
      <c r="K593" s="6" t="inlineStr">
        <is>
          <t>Coating_Standard</t>
        </is>
      </c>
      <c r="L593" s="6" t="inlineStr">
        <is>
          <t>Anodized Steel</t>
        </is>
      </c>
      <c r="M593" s="6" t="inlineStr">
        <is>
          <t>Steel, Cold Drawn C1018</t>
        </is>
      </c>
      <c r="N593" s="6" t="inlineStr">
        <is>
          <t>96769274</t>
        </is>
      </c>
      <c r="O593" s="6" t="inlineStr">
        <is>
          <t>IMP,L,60157,X5,B21</t>
        </is>
      </c>
      <c r="P593" s="6" t="inlineStr">
        <is>
          <t>A102015</t>
        </is>
      </c>
      <c r="Q593" s="6" t="n">
        <v>0</v>
      </c>
      <c r="R593" s="6" t="inlineStr">
        <is>
          <t>LT027</t>
        </is>
      </c>
      <c r="S593" s="13" t="n">
        <v>0</v>
      </c>
      <c r="T593" t="inlineStr"/>
      <c r="U593" s="80" t="inlineStr"/>
      <c r="V593" t="inlineStr"/>
      <c r="W593" t="inlineStr"/>
      <c r="X593" t="inlineStr"/>
      <c r="Y593" t="inlineStr"/>
    </row>
    <row r="594">
      <c r="A594" t="inlineStr"/>
      <c r="B594" s="13" t="inlineStr">
        <is>
          <t>N</t>
        </is>
      </c>
      <c r="C594" t="inlineStr">
        <is>
          <t>Price_BOM_VL_VLS_Imp_928</t>
        </is>
      </c>
      <c r="D594" t="inlineStr"/>
      <c r="E594" s="123" t="inlineStr">
        <is>
          <t>:8015-7_VL:8015-7_VLS:</t>
        </is>
      </c>
      <c r="F594" s="123" t="inlineStr">
        <is>
          <t>:8015-7 VL:8015-7 VLS:</t>
        </is>
      </c>
      <c r="G594" s="123" t="inlineStr">
        <is>
          <t>X5</t>
        </is>
      </c>
      <c r="H594" s="123" t="inlineStr">
        <is>
          <t>ImpMatl_NiAl-Bronze_ASTM-B148_C95400</t>
        </is>
      </c>
      <c r="I594" s="6" t="inlineStr">
        <is>
          <t>Nickel Aluminum Bronze ASTM B148 UNS C95400</t>
        </is>
      </c>
      <c r="J594" s="6" t="inlineStr">
        <is>
          <t>B22</t>
        </is>
      </c>
      <c r="K594" s="6" t="inlineStr">
        <is>
          <t>Coating_Standard</t>
        </is>
      </c>
      <c r="L594" s="6" t="inlineStr">
        <is>
          <t>Anodized Steel</t>
        </is>
      </c>
      <c r="M594" s="6" t="inlineStr">
        <is>
          <t>Steel, Cold Drawn C1018</t>
        </is>
      </c>
      <c r="N594" s="96" t="inlineStr">
        <is>
          <t>RTF</t>
        </is>
      </c>
      <c r="O594" s="94" t="inlineStr"/>
      <c r="P594" t="inlineStr">
        <is>
          <t>A102018</t>
        </is>
      </c>
      <c r="Q594" t="n">
        <v>4278</v>
      </c>
      <c r="R594" s="6" t="inlineStr">
        <is>
          <t>LT250</t>
        </is>
      </c>
      <c r="S594" s="13" t="n">
        <v>8</v>
      </c>
      <c r="T594" t="inlineStr"/>
      <c r="U594" s="80" t="inlineStr"/>
      <c r="V594" t="inlineStr"/>
      <c r="W594" t="inlineStr"/>
      <c r="X594" t="inlineStr"/>
      <c r="Y594" t="inlineStr"/>
    </row>
    <row r="595">
      <c r="A595" t="inlineStr"/>
      <c r="B595" s="13" t="inlineStr">
        <is>
          <t>N</t>
        </is>
      </c>
      <c r="C595" t="inlineStr">
        <is>
          <t>Price_BOM_VL_VLS_Imp_929</t>
        </is>
      </c>
      <c r="D595" t="inlineStr"/>
      <c r="E595" s="123" t="inlineStr">
        <is>
          <t>:8015-7_VL:8015-7_VLS:</t>
        </is>
      </c>
      <c r="F595" s="123" t="inlineStr">
        <is>
          <t>:8015-7 VL:8015-7 VLS:</t>
        </is>
      </c>
      <c r="G595" s="123" t="inlineStr">
        <is>
          <t>X5</t>
        </is>
      </c>
      <c r="H595" t="inlineStr">
        <is>
          <t>ImpMatl_SS_AISI-304</t>
        </is>
      </c>
      <c r="I595" s="6" t="inlineStr">
        <is>
          <t>Stainless Steel, AISI-304</t>
        </is>
      </c>
      <c r="J595" s="6" t="inlineStr">
        <is>
          <t>H304</t>
        </is>
      </c>
      <c r="K595" s="6" t="inlineStr">
        <is>
          <t>Coating_Standard</t>
        </is>
      </c>
      <c r="L595" s="6" t="inlineStr">
        <is>
          <t>Anodized Steel</t>
        </is>
      </c>
      <c r="M595" s="6" t="inlineStr">
        <is>
          <t>Stainless Steel, AISI 316</t>
        </is>
      </c>
      <c r="N595" t="inlineStr">
        <is>
          <t>98876180</t>
        </is>
      </c>
      <c r="O595" s="80" t="inlineStr">
        <is>
          <t>IMP,L,60157,X5,H304</t>
        </is>
      </c>
      <c r="P595" t="inlineStr">
        <is>
          <t>A102013</t>
        </is>
      </c>
      <c r="Q595" t="n">
        <v>0</v>
      </c>
      <c r="R595" s="6" t="inlineStr">
        <is>
          <t>LT027</t>
        </is>
      </c>
      <c r="S595" s="13" t="n">
        <v>0</v>
      </c>
      <c r="T595" t="inlineStr"/>
      <c r="U595" s="80" t="inlineStr"/>
      <c r="V595" t="inlineStr"/>
      <c r="W595" t="inlineStr"/>
      <c r="X595" t="inlineStr"/>
      <c r="Y595" t="inlineStr"/>
    </row>
    <row r="596">
      <c r="A596" t="inlineStr"/>
      <c r="B596" s="13" t="inlineStr">
        <is>
          <t>N</t>
        </is>
      </c>
      <c r="C596" t="inlineStr">
        <is>
          <t>Price_BOM_VL_VLS_Imp_930</t>
        </is>
      </c>
      <c r="D596" t="inlineStr"/>
      <c r="E596" s="123" t="inlineStr">
        <is>
          <t>:8015-7_VL:8015-7_VLS:</t>
        </is>
      </c>
      <c r="F596" s="123" t="inlineStr">
        <is>
          <t>:8015-7 VL:8015-7 VLS:</t>
        </is>
      </c>
      <c r="G596" s="123" t="inlineStr">
        <is>
          <t>X5</t>
        </is>
      </c>
      <c r="H596" s="123" t="inlineStr">
        <is>
          <t>ImpMatl_Silicon_Bronze_ASTM-B584_C87600</t>
        </is>
      </c>
      <c r="I596" s="6" t="inlineStr">
        <is>
          <t>Silicon Bronze, ASTM-B584, C87600</t>
        </is>
      </c>
      <c r="J596" s="6" t="inlineStr">
        <is>
          <t>B21</t>
        </is>
      </c>
      <c r="K596" s="6" t="inlineStr">
        <is>
          <t>Coating_Scotchkote134_interior</t>
        </is>
      </c>
      <c r="L596" s="6" t="inlineStr">
        <is>
          <t>Anodized Steel</t>
        </is>
      </c>
      <c r="M596" s="6" t="inlineStr">
        <is>
          <t>Steel, Cold Drawn C1018</t>
        </is>
      </c>
      <c r="N596" s="1" t="inlineStr">
        <is>
          <t>RTF</t>
        </is>
      </c>
      <c r="O596" s="6" t="inlineStr"/>
      <c r="P596" s="6" t="inlineStr">
        <is>
          <t>A102015</t>
        </is>
      </c>
      <c r="Q596" s="6" t="n">
        <v>0</v>
      </c>
      <c r="R596" s="6" t="inlineStr">
        <is>
          <t>LT040</t>
        </is>
      </c>
      <c r="S596" s="13" t="n">
        <v>14</v>
      </c>
      <c r="T596" t="inlineStr"/>
      <c r="U596" s="80" t="inlineStr"/>
      <c r="V596" t="inlineStr"/>
      <c r="W596" t="inlineStr"/>
      <c r="X596" t="inlineStr"/>
      <c r="Y596" t="inlineStr"/>
    </row>
    <row r="597">
      <c r="A597" t="inlineStr"/>
      <c r="B597" s="13" t="inlineStr">
        <is>
          <t>N</t>
        </is>
      </c>
      <c r="C597" t="inlineStr">
        <is>
          <t>Price_BOM_VL_VLS_Imp_931</t>
        </is>
      </c>
      <c r="D597" t="inlineStr"/>
      <c r="E597" s="123" t="inlineStr">
        <is>
          <t>:8015-7_VL:8015-7_VLS:</t>
        </is>
      </c>
      <c r="F597" s="123" t="inlineStr">
        <is>
          <t>:8015-7 VL:8015-7 VLS:</t>
        </is>
      </c>
      <c r="G597" s="123" t="inlineStr">
        <is>
          <t>X5</t>
        </is>
      </c>
      <c r="H597" t="inlineStr">
        <is>
          <t>ImpMatl_NiAl-Bronze_ASTM-B148_C95400</t>
        </is>
      </c>
      <c r="I597" s="6" t="inlineStr">
        <is>
          <t>Nickel Aluminum Bronze ASTM B148 UNS C95400</t>
        </is>
      </c>
      <c r="J597" s="6" t="inlineStr">
        <is>
          <t>B22</t>
        </is>
      </c>
      <c r="K597" s="6" t="inlineStr">
        <is>
          <t>Coating_Scotchkote134_interior</t>
        </is>
      </c>
      <c r="L597" s="6" t="inlineStr">
        <is>
          <t>Anodized Steel</t>
        </is>
      </c>
      <c r="M597" s="6" t="inlineStr">
        <is>
          <t>Steel, Cold Drawn C1018</t>
        </is>
      </c>
      <c r="N597" s="1" t="inlineStr">
        <is>
          <t>RTF</t>
        </is>
      </c>
      <c r="O597" s="80" t="inlineStr"/>
      <c r="P597" t="inlineStr">
        <is>
          <t>A102018</t>
        </is>
      </c>
      <c r="Q597" t="n">
        <v>4278</v>
      </c>
      <c r="R597" s="6" t="inlineStr">
        <is>
          <t>LT250</t>
        </is>
      </c>
      <c r="S597" s="13" t="n">
        <v>8</v>
      </c>
      <c r="T597" t="inlineStr"/>
      <c r="U597" s="80" t="inlineStr"/>
      <c r="V597" t="inlineStr"/>
      <c r="W597" t="inlineStr"/>
      <c r="X597" t="inlineStr"/>
      <c r="Y597" t="inlineStr"/>
    </row>
    <row r="598">
      <c r="A598" t="inlineStr"/>
      <c r="B598" s="13" t="inlineStr">
        <is>
          <t>N</t>
        </is>
      </c>
      <c r="C598" t="inlineStr">
        <is>
          <t>Price_BOM_VL_VLS_Imp_932</t>
        </is>
      </c>
      <c r="D598" t="inlineStr"/>
      <c r="E598" s="123" t="inlineStr">
        <is>
          <t>:8015-7_VL:8015-7_VLS:</t>
        </is>
      </c>
      <c r="F598" s="123" t="inlineStr">
        <is>
          <t>:8015-7 VL:8015-7 VLS:</t>
        </is>
      </c>
      <c r="G598" s="123" t="inlineStr">
        <is>
          <t>X5</t>
        </is>
      </c>
      <c r="H598" s="123" t="inlineStr">
        <is>
          <t>ImpMatl_Silicon_Bronze_ASTM-B584_C87600</t>
        </is>
      </c>
      <c r="I598" s="6" t="inlineStr">
        <is>
          <t>Silicon Bronze, ASTM-B584, C87600</t>
        </is>
      </c>
      <c r="J598" s="6" t="inlineStr">
        <is>
          <t>B21</t>
        </is>
      </c>
      <c r="K598" s="6" t="inlineStr">
        <is>
          <t>Coating_Scotchkote134_interior_exterior</t>
        </is>
      </c>
      <c r="L598" s="6" t="inlineStr">
        <is>
          <t>Anodized Steel</t>
        </is>
      </c>
      <c r="M598" s="6" t="inlineStr">
        <is>
          <t>Steel, Cold Drawn C1018</t>
        </is>
      </c>
      <c r="N598" s="1" t="inlineStr">
        <is>
          <t>RTF</t>
        </is>
      </c>
      <c r="O598" s="6" t="inlineStr"/>
      <c r="P598" s="6" t="inlineStr">
        <is>
          <t>A102015</t>
        </is>
      </c>
      <c r="Q598" s="6" t="n">
        <v>0</v>
      </c>
      <c r="R598" s="6" t="inlineStr">
        <is>
          <t>LT040</t>
        </is>
      </c>
      <c r="S598" s="13" t="n">
        <v>14</v>
      </c>
      <c r="T598" t="inlineStr"/>
      <c r="U598" s="80" t="inlineStr"/>
      <c r="V598" t="inlineStr"/>
      <c r="W598" t="inlineStr"/>
      <c r="X598" t="inlineStr"/>
      <c r="Y598" t="inlineStr"/>
    </row>
    <row r="599">
      <c r="A599" t="inlineStr"/>
      <c r="B599" s="13" t="inlineStr">
        <is>
          <t>N</t>
        </is>
      </c>
      <c r="C599" t="inlineStr">
        <is>
          <t>Price_BOM_VL_VLS_Imp_933</t>
        </is>
      </c>
      <c r="D599" t="inlineStr"/>
      <c r="E599" s="123" t="inlineStr">
        <is>
          <t>:8015-7_VL:8015-7_VLS:</t>
        </is>
      </c>
      <c r="F599" s="123" t="inlineStr">
        <is>
          <t>:8015-7 VL:8015-7 VLS:</t>
        </is>
      </c>
      <c r="G599" s="123" t="inlineStr">
        <is>
          <t>X5</t>
        </is>
      </c>
      <c r="H599" s="123" t="inlineStr">
        <is>
          <t>ImpMatl_NiAl-Bronze_ASTM-B148_C95400</t>
        </is>
      </c>
      <c r="I599" s="6" t="inlineStr">
        <is>
          <t>Nickel Aluminum Bronze ASTM B148 UNS C95400</t>
        </is>
      </c>
      <c r="J599" s="6" t="inlineStr">
        <is>
          <t>B22</t>
        </is>
      </c>
      <c r="K599" s="6" t="inlineStr">
        <is>
          <t>Coating_Scotchkote134_interior_exterior</t>
        </is>
      </c>
      <c r="L599" s="6" t="inlineStr">
        <is>
          <t>Anodized Steel</t>
        </is>
      </c>
      <c r="M599" s="6" t="inlineStr">
        <is>
          <t>Steel, Cold Drawn C1018</t>
        </is>
      </c>
      <c r="N599" s="1" t="inlineStr">
        <is>
          <t>RTF</t>
        </is>
      </c>
      <c r="O599" s="6" t="inlineStr"/>
      <c r="P599" s="6" t="inlineStr">
        <is>
          <t>A102018</t>
        </is>
      </c>
      <c r="Q599" s="6" t="n">
        <v>4278</v>
      </c>
      <c r="R599" s="6" t="inlineStr">
        <is>
          <t>LT250</t>
        </is>
      </c>
      <c r="S599" s="13" t="n">
        <v>8</v>
      </c>
      <c r="T599" t="inlineStr"/>
      <c r="U599" s="80" t="inlineStr"/>
      <c r="V599" t="inlineStr"/>
      <c r="W599" t="inlineStr"/>
      <c r="X599" t="inlineStr"/>
      <c r="Y599" t="inlineStr"/>
    </row>
    <row r="600">
      <c r="A600" t="inlineStr"/>
      <c r="B600" s="13" t="inlineStr">
        <is>
          <t>N</t>
        </is>
      </c>
      <c r="C600" t="inlineStr">
        <is>
          <t>Price_BOM_VL_VLS_Imp_934</t>
        </is>
      </c>
      <c r="D600" t="inlineStr"/>
      <c r="E600" s="123" t="inlineStr">
        <is>
          <t>:8015-7_VL:8015-7_VLS:</t>
        </is>
      </c>
      <c r="F600" s="123" t="inlineStr">
        <is>
          <t>:8015-7 VL:8015-7 VLS:</t>
        </is>
      </c>
      <c r="G600" s="123" t="inlineStr">
        <is>
          <t>X5</t>
        </is>
      </c>
      <c r="H600" t="inlineStr">
        <is>
          <t>ImpMatl_Silicon_Bronze_ASTM-B584_C87600</t>
        </is>
      </c>
      <c r="I600" s="6" t="inlineStr">
        <is>
          <t>Silicon Bronze, ASTM-B584, C87600</t>
        </is>
      </c>
      <c r="J600" s="6" t="inlineStr">
        <is>
          <t>B21</t>
        </is>
      </c>
      <c r="K600" s="6" t="inlineStr">
        <is>
          <t>Coating_Scotchkote134_interior_exterior_IncludeImpeller</t>
        </is>
      </c>
      <c r="L600" s="6" t="inlineStr">
        <is>
          <t>Anodized Steel</t>
        </is>
      </c>
      <c r="M600" s="6" t="inlineStr">
        <is>
          <t>Steel, Cold Drawn C1018</t>
        </is>
      </c>
      <c r="N600" s="1" t="inlineStr">
        <is>
          <t>RTF</t>
        </is>
      </c>
      <c r="O600" s="80" t="inlineStr"/>
      <c r="P600" t="inlineStr">
        <is>
          <t>A102015</t>
        </is>
      </c>
      <c r="Q600" t="n">
        <v>0</v>
      </c>
      <c r="R600" s="6" t="inlineStr">
        <is>
          <t>LT040</t>
        </is>
      </c>
      <c r="S600" s="13" t="n">
        <v>14</v>
      </c>
      <c r="T600" t="inlineStr"/>
      <c r="U600" s="80" t="inlineStr"/>
      <c r="V600" t="inlineStr"/>
      <c r="W600" t="inlineStr"/>
      <c r="X600" t="inlineStr"/>
      <c r="Y600" t="inlineStr"/>
    </row>
    <row r="601">
      <c r="A601" t="inlineStr"/>
      <c r="B601" s="13" t="inlineStr">
        <is>
          <t>N</t>
        </is>
      </c>
      <c r="C601" t="inlineStr">
        <is>
          <t>Price_BOM_VL_VLS_Imp_935</t>
        </is>
      </c>
      <c r="D601" t="inlineStr"/>
      <c r="E601" s="123" t="inlineStr">
        <is>
          <t>:8015-7_VL:8015-7_VLS:</t>
        </is>
      </c>
      <c r="F601" s="123" t="inlineStr">
        <is>
          <t>:8015-7 VL:8015-7 VLS:</t>
        </is>
      </c>
      <c r="G601" s="123" t="inlineStr">
        <is>
          <t>X5</t>
        </is>
      </c>
      <c r="H601" s="123" t="inlineStr">
        <is>
          <t>ImpMatl_NiAl-Bronze_ASTM-B148_C95400</t>
        </is>
      </c>
      <c r="I601" s="6" t="inlineStr">
        <is>
          <t>Nickel Aluminum Bronze ASTM B148 UNS C95400</t>
        </is>
      </c>
      <c r="J601" s="6" t="inlineStr">
        <is>
          <t>B22</t>
        </is>
      </c>
      <c r="K601" s="6" t="inlineStr">
        <is>
          <t>Coating_Scotchkote134_interior_exterior_IncludeImpeller</t>
        </is>
      </c>
      <c r="L601" s="6" t="inlineStr">
        <is>
          <t>Anodized Steel</t>
        </is>
      </c>
      <c r="M601" s="6" t="inlineStr">
        <is>
          <t>Steel, Cold Drawn C1018</t>
        </is>
      </c>
      <c r="N601" s="1" t="inlineStr">
        <is>
          <t>RTF</t>
        </is>
      </c>
      <c r="O601" s="6" t="inlineStr"/>
      <c r="P601" s="6" t="inlineStr">
        <is>
          <t>A102018</t>
        </is>
      </c>
      <c r="Q601" s="6" t="n">
        <v>4278</v>
      </c>
      <c r="R601" s="6" t="inlineStr">
        <is>
          <t>LT250</t>
        </is>
      </c>
      <c r="S601" s="13" t="n">
        <v>8</v>
      </c>
      <c r="T601" t="inlineStr"/>
      <c r="U601" s="80" t="inlineStr"/>
      <c r="V601" t="inlineStr"/>
      <c r="W601" t="inlineStr"/>
      <c r="X601" t="inlineStr"/>
      <c r="Y601" t="inlineStr"/>
    </row>
    <row r="602">
      <c r="A602" t="inlineStr"/>
      <c r="B602" s="13" t="inlineStr">
        <is>
          <t>N</t>
        </is>
      </c>
      <c r="C602" t="inlineStr">
        <is>
          <t>Price_BOM_VL_VLS_Imp_936</t>
        </is>
      </c>
      <c r="D602" t="inlineStr"/>
      <c r="E602" s="123" t="inlineStr">
        <is>
          <t>:8015-7_VL:8015-7_VLS:</t>
        </is>
      </c>
      <c r="F602" s="123" t="inlineStr">
        <is>
          <t>:8015-7 VL:8015-7 VLS:</t>
        </is>
      </c>
      <c r="G602" s="123" t="inlineStr">
        <is>
          <t>X5</t>
        </is>
      </c>
      <c r="H602" t="inlineStr">
        <is>
          <t>ImpMatl_Silicon_Bronze_ASTM-B584_C87600</t>
        </is>
      </c>
      <c r="I602" s="6" t="inlineStr">
        <is>
          <t>Silicon Bronze, ASTM-B584, C87600</t>
        </is>
      </c>
      <c r="J602" s="6" t="inlineStr">
        <is>
          <t>B21</t>
        </is>
      </c>
      <c r="K602" s="6" t="inlineStr">
        <is>
          <t>Coating_Scotchkote134_interior_IncludeImpeller</t>
        </is>
      </c>
      <c r="L602" s="6" t="inlineStr">
        <is>
          <t>Anodized Steel</t>
        </is>
      </c>
      <c r="M602" s="6" t="inlineStr">
        <is>
          <t>Steel, Cold Drawn C1018</t>
        </is>
      </c>
      <c r="N602" s="1" t="inlineStr">
        <is>
          <t>RTF</t>
        </is>
      </c>
      <c r="O602" s="80" t="inlineStr"/>
      <c r="P602" t="inlineStr">
        <is>
          <t>A102015</t>
        </is>
      </c>
      <c r="Q602" t="n">
        <v>0</v>
      </c>
      <c r="R602" s="6" t="inlineStr">
        <is>
          <t>LT040</t>
        </is>
      </c>
      <c r="S602" s="13" t="n">
        <v>14</v>
      </c>
      <c r="T602" t="inlineStr"/>
      <c r="U602" s="80" t="inlineStr"/>
      <c r="V602" t="inlineStr"/>
      <c r="W602" t="inlineStr"/>
      <c r="X602" t="inlineStr"/>
      <c r="Y602" t="inlineStr"/>
    </row>
    <row r="603">
      <c r="A603" t="inlineStr"/>
      <c r="B603" s="13" t="inlineStr">
        <is>
          <t>N</t>
        </is>
      </c>
      <c r="C603" t="inlineStr">
        <is>
          <t>Price_BOM_VL_VLS_Imp_937</t>
        </is>
      </c>
      <c r="D603" t="inlineStr"/>
      <c r="E603" s="123" t="inlineStr">
        <is>
          <t>:8015-7_VL:8015-7_VLS:</t>
        </is>
      </c>
      <c r="F603" s="123" t="inlineStr">
        <is>
          <t>:8015-7 VL:8015-7 VLS:</t>
        </is>
      </c>
      <c r="G603" s="123" t="inlineStr">
        <is>
          <t>X5</t>
        </is>
      </c>
      <c r="H603" s="123" t="inlineStr">
        <is>
          <t>ImpMatl_NiAl-Bronze_ASTM-B148_C95400</t>
        </is>
      </c>
      <c r="I603" s="6" t="inlineStr">
        <is>
          <t>Nickel Aluminum Bronze ASTM B148 UNS C95400</t>
        </is>
      </c>
      <c r="J603" s="6" t="inlineStr">
        <is>
          <t>B22</t>
        </is>
      </c>
      <c r="K603" s="6" t="inlineStr">
        <is>
          <t>Coating_Scotchkote134_interior_IncludeImpeller</t>
        </is>
      </c>
      <c r="L603" s="6" t="inlineStr">
        <is>
          <t>Anodized Steel</t>
        </is>
      </c>
      <c r="M603" s="6" t="inlineStr">
        <is>
          <t>Steel, Cold Drawn C1018</t>
        </is>
      </c>
      <c r="N603" s="1" t="inlineStr">
        <is>
          <t>RTF</t>
        </is>
      </c>
      <c r="O603" s="6" t="inlineStr"/>
      <c r="P603" s="6" t="inlineStr">
        <is>
          <t>A102018</t>
        </is>
      </c>
      <c r="Q603" s="6" t="n">
        <v>4278</v>
      </c>
      <c r="R603" s="6" t="inlineStr">
        <is>
          <t>LT250</t>
        </is>
      </c>
      <c r="S603" s="13" t="n">
        <v>8</v>
      </c>
      <c r="T603" t="inlineStr"/>
      <c r="U603" s="80" t="inlineStr"/>
      <c r="V603" t="inlineStr"/>
      <c r="W603" t="inlineStr"/>
      <c r="X603" t="inlineStr"/>
      <c r="Y603" t="inlineStr"/>
    </row>
    <row r="604">
      <c r="A604" t="inlineStr"/>
      <c r="B604" s="13" t="inlineStr">
        <is>
          <t>N</t>
        </is>
      </c>
      <c r="C604" t="inlineStr">
        <is>
          <t>Price_BOM_VL_VLS_Imp_938</t>
        </is>
      </c>
      <c r="D604" t="inlineStr"/>
      <c r="E604" s="123" t="inlineStr">
        <is>
          <t>:8015-7_VL:8015-7_VLS:</t>
        </is>
      </c>
      <c r="F604" s="123" t="inlineStr">
        <is>
          <t>:8015-7 VL:8015-7 VLS:</t>
        </is>
      </c>
      <c r="G604" s="123" t="inlineStr">
        <is>
          <t>X5</t>
        </is>
      </c>
      <c r="H604" t="inlineStr">
        <is>
          <t>ImpMatl_Silicon_Bronze_ASTM-B584_C87600</t>
        </is>
      </c>
      <c r="I604" s="6" t="inlineStr">
        <is>
          <t>Silicon Bronze, ASTM-B584, C87600</t>
        </is>
      </c>
      <c r="J604" s="6" t="inlineStr">
        <is>
          <t>B21</t>
        </is>
      </c>
      <c r="K604" s="6" t="inlineStr">
        <is>
          <t>Coating_Special</t>
        </is>
      </c>
      <c r="L604" s="6" t="inlineStr">
        <is>
          <t>Anodized Steel</t>
        </is>
      </c>
      <c r="M604" s="6" t="inlineStr">
        <is>
          <t>Steel, Cold Drawn C1018</t>
        </is>
      </c>
      <c r="N604" s="1" t="inlineStr">
        <is>
          <t>RTF</t>
        </is>
      </c>
      <c r="O604" s="80" t="inlineStr"/>
      <c r="P604" t="inlineStr">
        <is>
          <t>A102015</t>
        </is>
      </c>
      <c r="Q604" t="n">
        <v>0</v>
      </c>
      <c r="R604" s="6" t="inlineStr">
        <is>
          <t>LT040</t>
        </is>
      </c>
      <c r="S604" s="13" t="n">
        <v>14</v>
      </c>
      <c r="T604" t="inlineStr"/>
      <c r="U604" s="80" t="inlineStr"/>
      <c r="V604" t="inlineStr"/>
      <c r="W604" t="inlineStr"/>
      <c r="X604" t="inlineStr"/>
      <c r="Y604" t="inlineStr"/>
    </row>
    <row r="605">
      <c r="A605" t="inlineStr"/>
      <c r="B605" s="13" t="inlineStr">
        <is>
          <t>N</t>
        </is>
      </c>
      <c r="C605" t="inlineStr">
        <is>
          <t>Price_BOM_VL_VLS_Imp_939</t>
        </is>
      </c>
      <c r="D605" t="inlineStr"/>
      <c r="E605" s="123" t="inlineStr">
        <is>
          <t>:8015-7_VL:8015-7_VLS:</t>
        </is>
      </c>
      <c r="F605" s="123" t="inlineStr">
        <is>
          <t>:8015-7 VL:8015-7 VLS:</t>
        </is>
      </c>
      <c r="G605" s="123" t="inlineStr">
        <is>
          <t>X5</t>
        </is>
      </c>
      <c r="H605" s="123" t="inlineStr">
        <is>
          <t>ImpMatl_NiAl-Bronze_ASTM-B148_C95400</t>
        </is>
      </c>
      <c r="I605" s="6" t="inlineStr">
        <is>
          <t>Nickel Aluminum Bronze ASTM B148 UNS C95400</t>
        </is>
      </c>
      <c r="J605" s="6" t="inlineStr">
        <is>
          <t>B22</t>
        </is>
      </c>
      <c r="K605" s="6" t="inlineStr">
        <is>
          <t>Coating_Special</t>
        </is>
      </c>
      <c r="L605" s="6" t="inlineStr">
        <is>
          <t>Anodized Steel</t>
        </is>
      </c>
      <c r="M605" s="6" t="inlineStr">
        <is>
          <t>Steel, Cold Drawn C1018</t>
        </is>
      </c>
      <c r="N605" s="1" t="inlineStr">
        <is>
          <t>RTF</t>
        </is>
      </c>
      <c r="O605" s="6" t="inlineStr"/>
      <c r="P605" s="6" t="inlineStr">
        <is>
          <t>A102018</t>
        </is>
      </c>
      <c r="Q605" s="6" t="n">
        <v>4278</v>
      </c>
      <c r="R605" s="6" t="inlineStr">
        <is>
          <t>LT250</t>
        </is>
      </c>
      <c r="S605" s="13" t="n">
        <v>8</v>
      </c>
      <c r="T605" t="inlineStr"/>
      <c r="U605" s="80" t="inlineStr"/>
      <c r="V605" t="inlineStr"/>
      <c r="W605" t="inlineStr"/>
      <c r="X605" t="inlineStr"/>
      <c r="Y605" t="inlineStr"/>
    </row>
    <row r="606">
      <c r="A606" t="inlineStr"/>
      <c r="B606" s="13" t="inlineStr">
        <is>
          <t>N</t>
        </is>
      </c>
      <c r="C606" t="inlineStr">
        <is>
          <t>Price_BOM_VL_VLS_Imp_940</t>
        </is>
      </c>
      <c r="D606" t="inlineStr"/>
      <c r="E606" s="123" t="inlineStr">
        <is>
          <t>:8015-7_VL:8015-7_VLS:</t>
        </is>
      </c>
      <c r="F606" s="123" t="inlineStr">
        <is>
          <t>:8015-7 VL:8015-7 VLS:</t>
        </is>
      </c>
      <c r="G606" s="123" t="inlineStr">
        <is>
          <t>X5</t>
        </is>
      </c>
      <c r="H606" t="inlineStr">
        <is>
          <t>ImpMatl_Silicon_Bronze_ASTM-B584_C87600</t>
        </is>
      </c>
      <c r="I606" s="6" t="inlineStr">
        <is>
          <t>Silicon Bronze, ASTM-B584, C87600</t>
        </is>
      </c>
      <c r="J606" s="6" t="inlineStr">
        <is>
          <t>B21</t>
        </is>
      </c>
      <c r="K606" s="6" t="inlineStr">
        <is>
          <t>Coating_Epoxy</t>
        </is>
      </c>
      <c r="L606" s="6" t="inlineStr">
        <is>
          <t>Anodized Steel</t>
        </is>
      </c>
      <c r="M606" s="6" t="inlineStr">
        <is>
          <t>Steel, Cold Drawn C1018</t>
        </is>
      </c>
      <c r="N606" s="1" t="inlineStr">
        <is>
          <t>RTF</t>
        </is>
      </c>
      <c r="O606" s="80" t="inlineStr"/>
      <c r="P606" t="inlineStr">
        <is>
          <t>A102015</t>
        </is>
      </c>
      <c r="Q606" t="n">
        <v>0</v>
      </c>
      <c r="R606" s="6" t="inlineStr">
        <is>
          <t>LT040</t>
        </is>
      </c>
      <c r="S606" s="13" t="n">
        <v>14</v>
      </c>
      <c r="T606" t="inlineStr"/>
      <c r="U606" s="80" t="inlineStr"/>
      <c r="V606" t="inlineStr"/>
      <c r="W606" t="inlineStr"/>
      <c r="X606" t="inlineStr"/>
      <c r="Y606" t="inlineStr"/>
    </row>
    <row r="607">
      <c r="A607" t="inlineStr"/>
      <c r="B607" s="13" t="inlineStr">
        <is>
          <t>N</t>
        </is>
      </c>
      <c r="C607" t="inlineStr">
        <is>
          <t>Price_BOM_VL_VLS_Imp_941</t>
        </is>
      </c>
      <c r="D607" t="inlineStr"/>
      <c r="E607" s="123" t="inlineStr">
        <is>
          <t>:8015-7_VL:8015-7_VLS:</t>
        </is>
      </c>
      <c r="F607" s="123" t="inlineStr">
        <is>
          <t>:8015-7 VL:8015-7 VLS:</t>
        </is>
      </c>
      <c r="G607" s="123" t="inlineStr">
        <is>
          <t>X5</t>
        </is>
      </c>
      <c r="H607" s="123" t="inlineStr">
        <is>
          <t>ImpMatl_NiAl-Bronze_ASTM-B148_C95400</t>
        </is>
      </c>
      <c r="I607" s="6" t="inlineStr">
        <is>
          <t>Nickel Aluminum Bronze ASTM B148 UNS C95400</t>
        </is>
      </c>
      <c r="J607" s="6" t="inlineStr">
        <is>
          <t>B22</t>
        </is>
      </c>
      <c r="K607" s="6" t="inlineStr">
        <is>
          <t>Coating_Epoxy</t>
        </is>
      </c>
      <c r="L607" s="6" t="inlineStr">
        <is>
          <t>Anodized Steel</t>
        </is>
      </c>
      <c r="M607" s="6" t="inlineStr">
        <is>
          <t>Steel, Cold Drawn C1018</t>
        </is>
      </c>
      <c r="N607" s="1" t="inlineStr">
        <is>
          <t>RTF</t>
        </is>
      </c>
      <c r="O607" s="6" t="inlineStr"/>
      <c r="P607" s="6" t="inlineStr">
        <is>
          <t>A102018</t>
        </is>
      </c>
      <c r="Q607" s="6" t="n">
        <v>4278</v>
      </c>
      <c r="R607" s="6" t="inlineStr">
        <is>
          <t>LT250</t>
        </is>
      </c>
      <c r="S607" s="13" t="n">
        <v>8</v>
      </c>
      <c r="T607" t="inlineStr"/>
      <c r="U607" s="80" t="inlineStr"/>
      <c r="V607" t="inlineStr"/>
      <c r="W607" t="inlineStr"/>
      <c r="X607" t="inlineStr"/>
      <c r="Y607" t="inlineStr"/>
    </row>
    <row r="608">
      <c r="A608" t="inlineStr"/>
      <c r="B608" s="13" t="inlineStr">
        <is>
          <t>Y</t>
        </is>
      </c>
      <c r="C608" t="inlineStr">
        <is>
          <t>Price_BOM_VL_VLS_Imp_942</t>
        </is>
      </c>
      <c r="D608" t="inlineStr">
        <is>
          <t>Price_BOM_VL_VLS_Imp_942</t>
        </is>
      </c>
      <c r="E608" s="123" t="inlineStr">
        <is>
          <t>:8015-7_VLS:</t>
        </is>
      </c>
      <c r="F608" s="123" t="inlineStr">
        <is>
          <t>:8015-7 VLS:</t>
        </is>
      </c>
      <c r="G608" s="123" t="inlineStr">
        <is>
          <t>X6</t>
        </is>
      </c>
      <c r="H608" t="inlineStr">
        <is>
          <t>ImpMatl_Silicon_Bronze_ASTM-B584_C87600</t>
        </is>
      </c>
      <c r="I608" s="6" t="inlineStr">
        <is>
          <t>Silicon Bronze, ASTM-B584, C87600</t>
        </is>
      </c>
      <c r="J608" s="6" t="inlineStr">
        <is>
          <t>B21</t>
        </is>
      </c>
      <c r="K608" s="6" t="inlineStr">
        <is>
          <t>Coating_Standard</t>
        </is>
      </c>
      <c r="L608" s="6" t="inlineStr">
        <is>
          <t>Anodized Steel</t>
        </is>
      </c>
      <c r="M608" s="6" t="inlineStr">
        <is>
          <t>Steel, Cold Drawn C1018</t>
        </is>
      </c>
      <c r="N608" s="1" t="inlineStr">
        <is>
          <t>96769277</t>
        </is>
      </c>
      <c r="O608" s="80" t="inlineStr">
        <is>
          <t>IMP,L,60157,X6,B21</t>
        </is>
      </c>
      <c r="P608" t="inlineStr">
        <is>
          <t>A102015</t>
        </is>
      </c>
      <c r="Q608" t="n">
        <v>0</v>
      </c>
      <c r="R608" s="6" t="inlineStr">
        <is>
          <t>LT027</t>
        </is>
      </c>
      <c r="S608" s="13" t="n">
        <v>0</v>
      </c>
      <c r="T608" t="inlineStr"/>
      <c r="U608" s="80" t="inlineStr"/>
      <c r="V608" t="inlineStr"/>
      <c r="W608" t="inlineStr"/>
      <c r="X608" t="inlineStr"/>
      <c r="Y608" t="inlineStr"/>
    </row>
    <row r="609">
      <c r="A609" t="inlineStr"/>
      <c r="B609" s="13" t="inlineStr">
        <is>
          <t>N</t>
        </is>
      </c>
      <c r="C609" t="inlineStr">
        <is>
          <t>Price_BOM_VL_VLS_Imp_943</t>
        </is>
      </c>
      <c r="D609" t="inlineStr"/>
      <c r="E609" s="123" t="inlineStr">
        <is>
          <t>:8015-7_VLS:</t>
        </is>
      </c>
      <c r="F609" s="123" t="inlineStr">
        <is>
          <t>:8015-7 VLS:</t>
        </is>
      </c>
      <c r="G609" s="123" t="inlineStr">
        <is>
          <t>X6</t>
        </is>
      </c>
      <c r="H609" t="inlineStr">
        <is>
          <t>ImpMatl_NiAl-Bronze_ASTM-B148_C95400</t>
        </is>
      </c>
      <c r="I609" s="6" t="inlineStr">
        <is>
          <t>Nickel Aluminum Bronze ASTM B148 UNS C95400</t>
        </is>
      </c>
      <c r="J609" s="6" t="inlineStr">
        <is>
          <t>B22</t>
        </is>
      </c>
      <c r="K609" s="6" t="inlineStr">
        <is>
          <t>Coating_Standard</t>
        </is>
      </c>
      <c r="L609" s="6" t="inlineStr">
        <is>
          <t>Anodized Steel</t>
        </is>
      </c>
      <c r="M609" s="6" t="inlineStr">
        <is>
          <t>Steel, Cold Drawn C1018</t>
        </is>
      </c>
      <c r="N609" s="1" t="inlineStr">
        <is>
          <t>97780971</t>
        </is>
      </c>
      <c r="O609" s="1" t="inlineStr"/>
      <c r="P609" t="inlineStr">
        <is>
          <t>A102018</t>
        </is>
      </c>
      <c r="Q609" t="n">
        <v>4278</v>
      </c>
      <c r="R609" s="6" t="inlineStr">
        <is>
          <t>LT250</t>
        </is>
      </c>
      <c r="S609" s="13" t="n">
        <v>8</v>
      </c>
      <c r="T609" t="inlineStr"/>
      <c r="U609" s="80" t="inlineStr"/>
      <c r="V609" t="inlineStr"/>
      <c r="W609" t="inlineStr"/>
      <c r="X609" t="inlineStr"/>
      <c r="Y609" t="inlineStr"/>
    </row>
    <row r="610">
      <c r="A610" s="92" t="inlineStr"/>
      <c r="B610" s="13" t="inlineStr">
        <is>
          <t>N</t>
        </is>
      </c>
      <c r="C610" s="6" t="inlineStr">
        <is>
          <t>Price_BOM_VL_VLS_Imp_944</t>
        </is>
      </c>
      <c r="D610" t="inlineStr"/>
      <c r="E610" s="95" t="inlineStr">
        <is>
          <t>:8015-7_VLS:</t>
        </is>
      </c>
      <c r="F610" s="95" t="inlineStr">
        <is>
          <t>:8015-7 VLS:</t>
        </is>
      </c>
      <c r="G610" s="95" t="inlineStr">
        <is>
          <t>X6</t>
        </is>
      </c>
      <c r="H610" s="95" t="inlineStr">
        <is>
          <t>ImpMatl_Silicon_Bronze_ASTM-B584_C87600</t>
        </is>
      </c>
      <c r="I610" s="94" t="inlineStr">
        <is>
          <t>Silicon Bronze, ASTM-B584, C87600</t>
        </is>
      </c>
      <c r="J610" s="94" t="inlineStr">
        <is>
          <t>B21</t>
        </is>
      </c>
      <c r="K610" s="94" t="inlineStr">
        <is>
          <t>Coating_Scotchkote134_interior</t>
        </is>
      </c>
      <c r="L610" s="94" t="inlineStr">
        <is>
          <t>Anodized Steel</t>
        </is>
      </c>
      <c r="M610" s="94" t="inlineStr">
        <is>
          <t>Steel, Cold Drawn C1018</t>
        </is>
      </c>
      <c r="N610" s="96" t="inlineStr">
        <is>
          <t>RTF</t>
        </is>
      </c>
      <c r="O610" s="94" t="inlineStr"/>
      <c r="P610" s="94" t="inlineStr">
        <is>
          <t>A102015</t>
        </is>
      </c>
      <c r="Q610" s="94" t="n">
        <v>0</v>
      </c>
      <c r="R610" s="94" t="inlineStr">
        <is>
          <t>LT040</t>
        </is>
      </c>
      <c r="S610" s="13" t="n">
        <v>14</v>
      </c>
      <c r="T610" t="inlineStr"/>
      <c r="U610" s="80" t="inlineStr"/>
      <c r="V610" t="inlineStr"/>
      <c r="W610" t="inlineStr"/>
      <c r="X610" s="94" t="inlineStr"/>
      <c r="Y610" s="94" t="inlineStr"/>
    </row>
    <row r="611">
      <c r="A611" s="92" t="inlineStr"/>
      <c r="B611" s="13" t="inlineStr">
        <is>
          <t>N</t>
        </is>
      </c>
      <c r="C611" s="6" t="inlineStr">
        <is>
          <t>Price_BOM_VL_VLS_Imp_945</t>
        </is>
      </c>
      <c r="D611" t="inlineStr"/>
      <c r="E611" s="95" t="inlineStr">
        <is>
          <t>:8015-7_VLS:</t>
        </is>
      </c>
      <c r="F611" s="95" t="inlineStr">
        <is>
          <t>:8015-7 VLS:</t>
        </is>
      </c>
      <c r="G611" s="95" t="inlineStr">
        <is>
          <t>X6</t>
        </is>
      </c>
      <c r="H611" s="95" t="inlineStr">
        <is>
          <t>ImpMatl_SS_AISI-304</t>
        </is>
      </c>
      <c r="I611" s="94" t="inlineStr">
        <is>
          <t>Stainless Steel, AISI-304</t>
        </is>
      </c>
      <c r="J611" s="94" t="inlineStr">
        <is>
          <t>H304</t>
        </is>
      </c>
      <c r="K611" s="94" t="inlineStr">
        <is>
          <t>Coating_Standard</t>
        </is>
      </c>
      <c r="L611" s="94" t="inlineStr">
        <is>
          <t>Anodized Steel</t>
        </is>
      </c>
      <c r="M611" s="94" t="inlineStr">
        <is>
          <t>Stainless Steel, AISI 316</t>
        </is>
      </c>
      <c r="N611" s="96" t="inlineStr">
        <is>
          <t>98876191</t>
        </is>
      </c>
      <c r="O611" s="94" t="inlineStr">
        <is>
          <t>IMP,L,60157,X6,H304</t>
        </is>
      </c>
      <c r="P611" s="94" t="inlineStr">
        <is>
          <t>A102468</t>
        </is>
      </c>
      <c r="Q611" s="94" t="n">
        <v>0</v>
      </c>
      <c r="R611" s="94" t="inlineStr">
        <is>
          <t>LT027</t>
        </is>
      </c>
      <c r="S611" s="13" t="n">
        <v>0</v>
      </c>
      <c r="T611" t="inlineStr"/>
      <c r="U611" s="80" t="inlineStr"/>
      <c r="V611" t="inlineStr"/>
      <c r="W611" t="inlineStr"/>
      <c r="X611" s="94" t="inlineStr"/>
      <c r="Y611" s="94" t="inlineStr"/>
    </row>
    <row r="612">
      <c r="A612" s="92" t="inlineStr"/>
      <c r="B612" s="13" t="inlineStr">
        <is>
          <t>N</t>
        </is>
      </c>
      <c r="C612" s="6" t="inlineStr">
        <is>
          <t>Price_BOM_VL_VLS_Imp_946</t>
        </is>
      </c>
      <c r="D612" t="inlineStr"/>
      <c r="E612" s="94" t="inlineStr">
        <is>
          <t>:8015-7_VLS:</t>
        </is>
      </c>
      <c r="F612" s="94" t="inlineStr">
        <is>
          <t>:8015-7 VLS:</t>
        </is>
      </c>
      <c r="G612" s="95" t="inlineStr">
        <is>
          <t>X6</t>
        </is>
      </c>
      <c r="H612" s="95" t="inlineStr">
        <is>
          <t>ImpMatl_NiAl-Bronze_ASTM-B148_C95400</t>
        </is>
      </c>
      <c r="I612" s="94" t="inlineStr">
        <is>
          <t>Nickel Aluminum Bronze ASTM B148 UNS C95400</t>
        </is>
      </c>
      <c r="J612" s="94" t="inlineStr">
        <is>
          <t>B22</t>
        </is>
      </c>
      <c r="K612" s="94" t="inlineStr">
        <is>
          <t>Coating_Scotchkote134_interior</t>
        </is>
      </c>
      <c r="L612" s="94" t="inlineStr">
        <is>
          <t>Anodized Steel</t>
        </is>
      </c>
      <c r="M612" s="94" t="inlineStr">
        <is>
          <t>Steel, Cold Drawn C1018</t>
        </is>
      </c>
      <c r="N612" s="96" t="inlineStr">
        <is>
          <t>RTF</t>
        </is>
      </c>
      <c r="O612" s="94" t="inlineStr"/>
      <c r="P612" s="94" t="inlineStr">
        <is>
          <t>A102018</t>
        </is>
      </c>
      <c r="Q612" s="94" t="n">
        <v>4278</v>
      </c>
      <c r="R612" s="94" t="inlineStr">
        <is>
          <t>LT250</t>
        </is>
      </c>
      <c r="S612" s="13" t="n">
        <v>8</v>
      </c>
      <c r="T612" t="inlineStr"/>
      <c r="U612" s="80" t="inlineStr"/>
      <c r="V612" t="inlineStr"/>
      <c r="W612" t="inlineStr"/>
      <c r="X612" s="94" t="inlineStr"/>
      <c r="Y612" s="94" t="inlineStr"/>
    </row>
    <row r="613">
      <c r="A613" s="92" t="inlineStr"/>
      <c r="B613" s="13" t="inlineStr">
        <is>
          <t>N</t>
        </is>
      </c>
      <c r="C613" s="6" t="inlineStr">
        <is>
          <t>Price_BOM_VL_VLS_Imp_947</t>
        </is>
      </c>
      <c r="D613" t="inlineStr"/>
      <c r="E613" s="94" t="inlineStr">
        <is>
          <t>:8015-7_VLS:</t>
        </is>
      </c>
      <c r="F613" s="94" t="inlineStr">
        <is>
          <t>:8015-7 VLS:</t>
        </is>
      </c>
      <c r="G613" s="95" t="inlineStr">
        <is>
          <t>X6</t>
        </is>
      </c>
      <c r="H613" s="95" t="inlineStr">
        <is>
          <t>ImpMatl_Silicon_Bronze_ASTM-B584_C87600</t>
        </is>
      </c>
      <c r="I613" s="94" t="inlineStr">
        <is>
          <t>Silicon Bronze, ASTM-B584, C87600</t>
        </is>
      </c>
      <c r="J613" s="94" t="inlineStr">
        <is>
          <t>B21</t>
        </is>
      </c>
      <c r="K613" s="94" t="inlineStr">
        <is>
          <t>Coating_Scotchkote134_interior_exterior</t>
        </is>
      </c>
      <c r="L613" s="94" t="inlineStr">
        <is>
          <t>Anodized Steel</t>
        </is>
      </c>
      <c r="M613" s="94" t="inlineStr">
        <is>
          <t>Steel, Cold Drawn C1018</t>
        </is>
      </c>
      <c r="N613" s="96" t="inlineStr">
        <is>
          <t>RTF</t>
        </is>
      </c>
      <c r="O613" s="94" t="inlineStr"/>
      <c r="P613" s="94" t="inlineStr">
        <is>
          <t>A102015</t>
        </is>
      </c>
      <c r="Q613" s="94" t="n">
        <v>0</v>
      </c>
      <c r="R613" s="94" t="inlineStr">
        <is>
          <t>LT040</t>
        </is>
      </c>
      <c r="S613" s="13" t="n">
        <v>14</v>
      </c>
      <c r="T613" t="inlineStr"/>
      <c r="U613" s="80" t="inlineStr"/>
      <c r="V613" t="inlineStr"/>
      <c r="W613" t="inlineStr"/>
      <c r="X613" s="94" t="inlineStr"/>
      <c r="Y613" s="94" t="inlineStr"/>
    </row>
    <row r="614">
      <c r="A614" t="inlineStr"/>
      <c r="B614" s="13" t="inlineStr">
        <is>
          <t>N</t>
        </is>
      </c>
      <c r="C614" s="6" t="inlineStr">
        <is>
          <t>Price_BOM_VL_VLS_Imp_948</t>
        </is>
      </c>
      <c r="D614" t="inlineStr"/>
      <c r="E614" s="94" t="inlineStr">
        <is>
          <t>:8015-7_VLS:</t>
        </is>
      </c>
      <c r="F614" s="94" t="inlineStr">
        <is>
          <t>:8015-7 VLS:</t>
        </is>
      </c>
      <c r="G614" s="95" t="inlineStr">
        <is>
          <t>X6</t>
        </is>
      </c>
      <c r="H614" s="95" t="inlineStr">
        <is>
          <t>ImpMatl_NiAl-Bronze_ASTM-B148_C95400</t>
        </is>
      </c>
      <c r="I614" s="94" t="inlineStr">
        <is>
          <t>Nickel Aluminum Bronze ASTM B148 UNS C95400</t>
        </is>
      </c>
      <c r="J614" s="94" t="inlineStr">
        <is>
          <t>B22</t>
        </is>
      </c>
      <c r="K614" s="94" t="inlineStr">
        <is>
          <t>Coating_Scotchkote134_interior_exterior</t>
        </is>
      </c>
      <c r="L614" s="94" t="inlineStr">
        <is>
          <t>Anodized Steel</t>
        </is>
      </c>
      <c r="M614" s="94" t="inlineStr">
        <is>
          <t>Steel, Cold Drawn C1018</t>
        </is>
      </c>
      <c r="N614" s="96" t="inlineStr">
        <is>
          <t>RTF</t>
        </is>
      </c>
      <c r="O614" s="94" t="inlineStr"/>
      <c r="P614" s="94" t="inlineStr">
        <is>
          <t>A102018</t>
        </is>
      </c>
      <c r="Q614" s="94" t="n">
        <v>4278</v>
      </c>
      <c r="R614" s="94" t="inlineStr">
        <is>
          <t>LT250</t>
        </is>
      </c>
      <c r="S614" s="13" t="n">
        <v>8</v>
      </c>
      <c r="T614" t="inlineStr"/>
      <c r="U614" s="80" t="inlineStr"/>
      <c r="V614" t="inlineStr"/>
      <c r="W614" t="inlineStr"/>
      <c r="X614" t="inlineStr"/>
      <c r="Y614" t="inlineStr"/>
    </row>
    <row r="615">
      <c r="A615" t="inlineStr"/>
      <c r="B615" s="13" t="inlineStr">
        <is>
          <t>N</t>
        </is>
      </c>
      <c r="C615" s="6" t="inlineStr">
        <is>
          <t>Price_BOM_VL_VLS_Imp_949</t>
        </is>
      </c>
      <c r="D615" t="inlineStr"/>
      <c r="E615" s="95" t="inlineStr">
        <is>
          <t>:8015-7_VLS:</t>
        </is>
      </c>
      <c r="F615" s="95" t="inlineStr">
        <is>
          <t>:8015-7 VLS:</t>
        </is>
      </c>
      <c r="G615" s="95" t="inlineStr">
        <is>
          <t>X6</t>
        </is>
      </c>
      <c r="H615" s="95" t="inlineStr">
        <is>
          <t>ImpMatl_Silicon_Bronze_ASTM-B584_C87600</t>
        </is>
      </c>
      <c r="I615" s="94" t="inlineStr">
        <is>
          <t>Silicon Bronze, ASTM-B584, C87600</t>
        </is>
      </c>
      <c r="J615" s="94" t="inlineStr">
        <is>
          <t>B21</t>
        </is>
      </c>
      <c r="K615" s="94" t="inlineStr">
        <is>
          <t>Coating_Scotchkote134_interior_exterior_IncludeImpeller</t>
        </is>
      </c>
      <c r="L615" s="94" t="inlineStr">
        <is>
          <t>Anodized Steel</t>
        </is>
      </c>
      <c r="M615" s="94" t="inlineStr">
        <is>
          <t>Steel, Cold Drawn C1018</t>
        </is>
      </c>
      <c r="N615" s="96" t="inlineStr">
        <is>
          <t>RTF</t>
        </is>
      </c>
      <c r="O615" s="94" t="inlineStr"/>
      <c r="P615" s="94" t="inlineStr">
        <is>
          <t>A102015</t>
        </is>
      </c>
      <c r="Q615" s="94" t="n">
        <v>0</v>
      </c>
      <c r="R615" s="94" t="inlineStr">
        <is>
          <t>LT040</t>
        </is>
      </c>
      <c r="S615" s="13" t="n">
        <v>14</v>
      </c>
      <c r="T615" t="inlineStr"/>
      <c r="U615" s="80" t="inlineStr"/>
      <c r="V615" t="inlineStr"/>
      <c r="W615" t="inlineStr"/>
      <c r="X615" t="inlineStr"/>
      <c r="Y615" t="inlineStr"/>
    </row>
    <row r="616">
      <c r="A616" t="inlineStr"/>
      <c r="B616" s="13" t="inlineStr">
        <is>
          <t>N</t>
        </is>
      </c>
      <c r="C616" s="6" t="inlineStr">
        <is>
          <t>Price_BOM_VL_VLS_Imp_95</t>
        </is>
      </c>
      <c r="D616" t="inlineStr"/>
      <c r="E616" s="123" t="inlineStr">
        <is>
          <t>:1270-7_VL:</t>
        </is>
      </c>
      <c r="F616" s="123" t="inlineStr">
        <is>
          <t>:1270-7 VL:</t>
        </is>
      </c>
      <c r="G616" s="123" t="inlineStr">
        <is>
          <t>X0</t>
        </is>
      </c>
      <c r="H616" s="123" t="inlineStr">
        <is>
          <t>ImpMatl_Silicon_Bronze_ASTM-B584_C87600</t>
        </is>
      </c>
      <c r="I616" s="6" t="inlineStr">
        <is>
          <t>Silicon Bronze, ASTM-B584, C87600</t>
        </is>
      </c>
      <c r="J616" s="6" t="inlineStr">
        <is>
          <t>B21</t>
        </is>
      </c>
      <c r="K616" s="6" t="inlineStr">
        <is>
          <t>Coating_Epoxy</t>
        </is>
      </c>
      <c r="L616" s="6" t="inlineStr">
        <is>
          <t>ImpellerCapscrew_X0_None</t>
        </is>
      </c>
      <c r="M616" s="6" t="inlineStr">
        <is>
          <t>ImpellerKey_None</t>
        </is>
      </c>
      <c r="N616" s="6" t="inlineStr">
        <is>
          <t>RTF</t>
        </is>
      </c>
      <c r="O616" s="6" t="inlineStr"/>
      <c r="P616" s="6" t="inlineStr">
        <is>
          <t>A101678</t>
        </is>
      </c>
      <c r="Q616" s="6" t="n">
        <v>0</v>
      </c>
      <c r="R616" s="6" t="inlineStr">
        <is>
          <t>LT040</t>
        </is>
      </c>
      <c r="S616" s="13" t="n">
        <v>14</v>
      </c>
      <c r="T616" t="inlineStr"/>
      <c r="U616" s="80" t="inlineStr"/>
      <c r="V616" t="inlineStr"/>
      <c r="W616" t="inlineStr"/>
      <c r="X616" t="inlineStr"/>
      <c r="Y616" t="inlineStr"/>
    </row>
    <row r="617">
      <c r="A617" t="inlineStr"/>
      <c r="B617" s="13" t="inlineStr">
        <is>
          <t>N</t>
        </is>
      </c>
      <c r="C617" s="6" t="inlineStr">
        <is>
          <t>Price_BOM_VL_VLS_Imp_950</t>
        </is>
      </c>
      <c r="D617" t="inlineStr"/>
      <c r="E617" s="123" t="inlineStr">
        <is>
          <t>:8015-7_VLS:</t>
        </is>
      </c>
      <c r="F617" s="123" t="inlineStr">
        <is>
          <t>:8015-7 VLS:</t>
        </is>
      </c>
      <c r="G617" s="123" t="inlineStr">
        <is>
          <t>X6</t>
        </is>
      </c>
      <c r="H617" s="123" t="inlineStr">
        <is>
          <t>ImpMatl_NiAl-Bronze_ASTM-B148_C95400</t>
        </is>
      </c>
      <c r="I617" s="6" t="inlineStr">
        <is>
          <t>Nickel Aluminum Bronze ASTM B148 UNS C95400</t>
        </is>
      </c>
      <c r="J617" s="6" t="inlineStr">
        <is>
          <t>B22</t>
        </is>
      </c>
      <c r="K617" s="6" t="inlineStr">
        <is>
          <t>Coating_Scotchkote134_interior_exterior_IncludeImpeller</t>
        </is>
      </c>
      <c r="L617" s="6" t="inlineStr">
        <is>
          <t>Anodized Steel</t>
        </is>
      </c>
      <c r="M617" s="6" t="inlineStr">
        <is>
          <t>Steel, Cold Drawn C1018</t>
        </is>
      </c>
      <c r="N617" s="96" t="inlineStr">
        <is>
          <t>RTF</t>
        </is>
      </c>
      <c r="O617" s="94" t="inlineStr"/>
      <c r="P617" t="inlineStr">
        <is>
          <t>A102018</t>
        </is>
      </c>
      <c r="Q617" t="n">
        <v>4278</v>
      </c>
      <c r="R617" s="6" t="inlineStr">
        <is>
          <t>LT250</t>
        </is>
      </c>
      <c r="S617" s="13" t="n">
        <v>8</v>
      </c>
      <c r="T617" t="inlineStr"/>
      <c r="U617" s="80" t="inlineStr"/>
      <c r="V617" t="inlineStr"/>
      <c r="W617" t="inlineStr"/>
      <c r="X617" t="inlineStr"/>
      <c r="Y617" t="inlineStr"/>
    </row>
    <row r="618">
      <c r="A618" t="inlineStr"/>
      <c r="B618" s="13" t="inlineStr">
        <is>
          <t>N</t>
        </is>
      </c>
      <c r="C618" s="6" t="inlineStr">
        <is>
          <t>Price_BOM_VL_VLS_Imp_951</t>
        </is>
      </c>
      <c r="D618" t="inlineStr"/>
      <c r="E618" s="123" t="inlineStr">
        <is>
          <t>:8015-7_VLS:</t>
        </is>
      </c>
      <c r="F618" s="123" t="inlineStr">
        <is>
          <t>:8015-7 VLS:</t>
        </is>
      </c>
      <c r="G618" s="123" t="inlineStr">
        <is>
          <t>X6</t>
        </is>
      </c>
      <c r="H618" t="inlineStr">
        <is>
          <t>ImpMatl_Silicon_Bronze_ASTM-B584_C87600</t>
        </is>
      </c>
      <c r="I618" s="6" t="inlineStr">
        <is>
          <t>Silicon Bronze, ASTM-B584, C87600</t>
        </is>
      </c>
      <c r="J618" s="6" t="inlineStr">
        <is>
          <t>B21</t>
        </is>
      </c>
      <c r="K618" s="6" t="inlineStr">
        <is>
          <t>Coating_Scotchkote134_interior_IncludeImpeller</t>
        </is>
      </c>
      <c r="L618" s="6" t="inlineStr">
        <is>
          <t>Anodized Steel</t>
        </is>
      </c>
      <c r="M618" s="6" t="inlineStr">
        <is>
          <t>Steel, Cold Drawn C1018</t>
        </is>
      </c>
      <c r="N618" t="inlineStr">
        <is>
          <t>RTF</t>
        </is>
      </c>
      <c r="O618" s="80" t="inlineStr"/>
      <c r="P618" t="inlineStr">
        <is>
          <t>A102015</t>
        </is>
      </c>
      <c r="Q618" t="n">
        <v>0</v>
      </c>
      <c r="R618" s="6" t="inlineStr">
        <is>
          <t>LT040</t>
        </is>
      </c>
      <c r="S618" s="13" t="n">
        <v>14</v>
      </c>
      <c r="T618" t="inlineStr"/>
      <c r="U618" s="80" t="inlineStr"/>
      <c r="V618" t="inlineStr"/>
      <c r="W618" t="inlineStr"/>
      <c r="X618" t="inlineStr"/>
      <c r="Y618" t="inlineStr"/>
    </row>
    <row r="619">
      <c r="A619" t="inlineStr"/>
      <c r="B619" s="13" t="inlineStr">
        <is>
          <t>N</t>
        </is>
      </c>
      <c r="C619" s="6" t="inlineStr">
        <is>
          <t>Price_BOM_VL_VLS_Imp_952</t>
        </is>
      </c>
      <c r="D619" t="inlineStr"/>
      <c r="E619" s="123" t="inlineStr">
        <is>
          <t>:8015-7_VLS:</t>
        </is>
      </c>
      <c r="F619" s="123" t="inlineStr">
        <is>
          <t>:8015-7 VLS:</t>
        </is>
      </c>
      <c r="G619" s="123" t="inlineStr">
        <is>
          <t>X6</t>
        </is>
      </c>
      <c r="H619" s="123" t="inlineStr">
        <is>
          <t>ImpMatl_NiAl-Bronze_ASTM-B148_C95400</t>
        </is>
      </c>
      <c r="I619" s="6" t="inlineStr">
        <is>
          <t>Nickel Aluminum Bronze ASTM B148 UNS C95400</t>
        </is>
      </c>
      <c r="J619" s="6" t="inlineStr">
        <is>
          <t>B22</t>
        </is>
      </c>
      <c r="K619" s="6" t="inlineStr">
        <is>
          <t>Coating_Scotchkote134_interior_IncludeImpeller</t>
        </is>
      </c>
      <c r="L619" s="6" t="inlineStr">
        <is>
          <t>Anodized Steel</t>
        </is>
      </c>
      <c r="M619" s="6" t="inlineStr">
        <is>
          <t>Steel, Cold Drawn C1018</t>
        </is>
      </c>
      <c r="N619" s="1" t="inlineStr">
        <is>
          <t>RTF</t>
        </is>
      </c>
      <c r="O619" s="6" t="inlineStr"/>
      <c r="P619" s="6" t="inlineStr">
        <is>
          <t>A102018</t>
        </is>
      </c>
      <c r="Q619" s="6" t="n">
        <v>4278</v>
      </c>
      <c r="R619" s="6" t="inlineStr">
        <is>
          <t>LT250</t>
        </is>
      </c>
      <c r="S619" s="13" t="n">
        <v>8</v>
      </c>
      <c r="T619" t="inlineStr"/>
      <c r="U619" s="80" t="inlineStr"/>
      <c r="V619" t="inlineStr"/>
      <c r="W619" t="inlineStr"/>
      <c r="X619" t="inlineStr"/>
      <c r="Y619" t="inlineStr"/>
    </row>
    <row r="620">
      <c r="A620" t="inlineStr"/>
      <c r="B620" s="13" t="inlineStr">
        <is>
          <t>N</t>
        </is>
      </c>
      <c r="C620" s="6" t="inlineStr">
        <is>
          <t>Price_BOM_VL_VLS_Imp_953</t>
        </is>
      </c>
      <c r="D620" t="inlineStr"/>
      <c r="E620" s="123" t="inlineStr">
        <is>
          <t>:8015-7_VLS:</t>
        </is>
      </c>
      <c r="F620" s="123" t="inlineStr">
        <is>
          <t>:8015-7 VLS:</t>
        </is>
      </c>
      <c r="G620" s="123" t="inlineStr">
        <is>
          <t>X6</t>
        </is>
      </c>
      <c r="H620" t="inlineStr">
        <is>
          <t>ImpMatl_Silicon_Bronze_ASTM-B584_C87600</t>
        </is>
      </c>
      <c r="I620" s="6" t="inlineStr">
        <is>
          <t>Silicon Bronze, ASTM-B584, C87600</t>
        </is>
      </c>
      <c r="J620" s="6" t="inlineStr">
        <is>
          <t>B21</t>
        </is>
      </c>
      <c r="K620" s="6" t="inlineStr">
        <is>
          <t>Coating_Special</t>
        </is>
      </c>
      <c r="L620" s="6" t="inlineStr">
        <is>
          <t>Anodized Steel</t>
        </is>
      </c>
      <c r="M620" s="6" t="inlineStr">
        <is>
          <t>Steel, Cold Drawn C1018</t>
        </is>
      </c>
      <c r="N620" s="1" t="inlineStr">
        <is>
          <t>RTF</t>
        </is>
      </c>
      <c r="O620" s="80" t="inlineStr"/>
      <c r="P620" t="inlineStr">
        <is>
          <t>A102015</t>
        </is>
      </c>
      <c r="Q620" t="n">
        <v>0</v>
      </c>
      <c r="R620" s="6" t="inlineStr">
        <is>
          <t>LT040</t>
        </is>
      </c>
      <c r="S620" s="13" t="n">
        <v>14</v>
      </c>
      <c r="T620" t="inlineStr"/>
      <c r="U620" s="80" t="inlineStr"/>
      <c r="V620" t="inlineStr"/>
      <c r="W620" t="inlineStr"/>
      <c r="X620" t="inlineStr"/>
      <c r="Y620" t="inlineStr"/>
    </row>
    <row r="621">
      <c r="A621" t="inlineStr"/>
      <c r="B621" s="13" t="inlineStr">
        <is>
          <t>N</t>
        </is>
      </c>
      <c r="C621" s="6" t="inlineStr">
        <is>
          <t>Price_BOM_VL_VLS_Imp_954</t>
        </is>
      </c>
      <c r="D621" t="inlineStr"/>
      <c r="E621" s="123" t="inlineStr">
        <is>
          <t>:8015-7_VLS:</t>
        </is>
      </c>
      <c r="F621" s="123" t="inlineStr">
        <is>
          <t>:8015-7 VLS:</t>
        </is>
      </c>
      <c r="G621" s="123" t="inlineStr">
        <is>
          <t>X6</t>
        </is>
      </c>
      <c r="H621" s="123" t="inlineStr">
        <is>
          <t>ImpMatl_NiAl-Bronze_ASTM-B148_C95400</t>
        </is>
      </c>
      <c r="I621" s="6" t="inlineStr">
        <is>
          <t>Nickel Aluminum Bronze ASTM B148 UNS C95400</t>
        </is>
      </c>
      <c r="J621" s="6" t="inlineStr">
        <is>
          <t>B22</t>
        </is>
      </c>
      <c r="K621" s="6" t="inlineStr">
        <is>
          <t>Coating_Special</t>
        </is>
      </c>
      <c r="L621" s="6" t="inlineStr">
        <is>
          <t>Anodized Steel</t>
        </is>
      </c>
      <c r="M621" s="6" t="inlineStr">
        <is>
          <t>Steel, Cold Drawn C1018</t>
        </is>
      </c>
      <c r="N621" s="1" t="inlineStr">
        <is>
          <t>RTF</t>
        </is>
      </c>
      <c r="O621" s="6" t="inlineStr"/>
      <c r="P621" s="6" t="inlineStr">
        <is>
          <t>A102018</t>
        </is>
      </c>
      <c r="Q621" s="6" t="n">
        <v>4278</v>
      </c>
      <c r="R621" s="6" t="inlineStr">
        <is>
          <t>LT250</t>
        </is>
      </c>
      <c r="S621" s="13" t="n">
        <v>8</v>
      </c>
      <c r="T621" t="inlineStr"/>
      <c r="U621" s="80" t="inlineStr"/>
      <c r="V621" t="inlineStr"/>
      <c r="W621" t="inlineStr"/>
      <c r="X621" t="inlineStr"/>
      <c r="Y621" t="inlineStr"/>
    </row>
    <row r="622">
      <c r="A622" t="inlineStr"/>
      <c r="B622" s="13" t="inlineStr">
        <is>
          <t>N</t>
        </is>
      </c>
      <c r="C622" s="6" t="inlineStr">
        <is>
          <t>Price_BOM_VL_VLS_Imp_955</t>
        </is>
      </c>
      <c r="D622" t="inlineStr"/>
      <c r="E622" s="123" t="inlineStr">
        <is>
          <t>:8015-7_VLS:</t>
        </is>
      </c>
      <c r="F622" s="123" t="inlineStr">
        <is>
          <t>:8015-7 VLS:</t>
        </is>
      </c>
      <c r="G622" s="123" t="inlineStr">
        <is>
          <t>X6</t>
        </is>
      </c>
      <c r="H622" t="inlineStr">
        <is>
          <t>ImpMatl_Silicon_Bronze_ASTM-B584_C87600</t>
        </is>
      </c>
      <c r="I622" s="6" t="inlineStr">
        <is>
          <t>Silicon Bronze, ASTM-B584, C87600</t>
        </is>
      </c>
      <c r="J622" s="6" t="inlineStr">
        <is>
          <t>B21</t>
        </is>
      </c>
      <c r="K622" s="6" t="inlineStr">
        <is>
          <t>Coating_Epoxy</t>
        </is>
      </c>
      <c r="L622" s="6" t="inlineStr">
        <is>
          <t>Anodized Steel</t>
        </is>
      </c>
      <c r="M622" s="6" t="inlineStr">
        <is>
          <t>Steel, Cold Drawn C1018</t>
        </is>
      </c>
      <c r="N622" s="1" t="inlineStr">
        <is>
          <t>RTF</t>
        </is>
      </c>
      <c r="O622" s="80" t="inlineStr"/>
      <c r="P622" t="inlineStr">
        <is>
          <t>A102015</t>
        </is>
      </c>
      <c r="Q622" t="n">
        <v>0</v>
      </c>
      <c r="R622" s="6" t="inlineStr">
        <is>
          <t>LT040</t>
        </is>
      </c>
      <c r="S622" s="13" t="n">
        <v>14</v>
      </c>
      <c r="T622" t="inlineStr"/>
      <c r="U622" s="80" t="inlineStr"/>
      <c r="V622" t="inlineStr"/>
      <c r="W622" t="inlineStr"/>
      <c r="X622" t="inlineStr"/>
      <c r="Y622" t="inlineStr"/>
    </row>
    <row r="623">
      <c r="A623" t="inlineStr"/>
      <c r="B623" s="13" t="inlineStr">
        <is>
          <t>N</t>
        </is>
      </c>
      <c r="C623" s="6" t="inlineStr">
        <is>
          <t>Price_BOM_VL_VLS_Imp_956</t>
        </is>
      </c>
      <c r="D623" t="inlineStr"/>
      <c r="E623" s="123" t="inlineStr">
        <is>
          <t>:8015-7_VLS:</t>
        </is>
      </c>
      <c r="F623" s="123" t="inlineStr">
        <is>
          <t>:8015-7 VLS:</t>
        </is>
      </c>
      <c r="G623" s="123" t="inlineStr">
        <is>
          <t>X6</t>
        </is>
      </c>
      <c r="H623" s="123" t="inlineStr">
        <is>
          <t>ImpMatl_NiAl-Bronze_ASTM-B148_C95400</t>
        </is>
      </c>
      <c r="I623" s="6" t="inlineStr">
        <is>
          <t>Nickel Aluminum Bronze ASTM B148 UNS C95400</t>
        </is>
      </c>
      <c r="J623" s="6" t="inlineStr">
        <is>
          <t>B22</t>
        </is>
      </c>
      <c r="K623" s="6" t="inlineStr">
        <is>
          <t>Coating_Epoxy</t>
        </is>
      </c>
      <c r="L623" s="6" t="inlineStr">
        <is>
          <t>Anodized Steel</t>
        </is>
      </c>
      <c r="M623" s="6" t="inlineStr">
        <is>
          <t>Steel, Cold Drawn C1018</t>
        </is>
      </c>
      <c r="N623" s="1" t="inlineStr">
        <is>
          <t>RTF</t>
        </is>
      </c>
      <c r="O623" s="6" t="inlineStr"/>
      <c r="P623" s="6" t="inlineStr">
        <is>
          <t>A102018</t>
        </is>
      </c>
      <c r="Q623" s="6" t="n">
        <v>4278</v>
      </c>
      <c r="R623" s="6" t="inlineStr">
        <is>
          <t>LT250</t>
        </is>
      </c>
      <c r="S623" s="13" t="n">
        <v>8</v>
      </c>
      <c r="T623" t="inlineStr"/>
      <c r="U623" s="80" t="inlineStr"/>
      <c r="V623" t="inlineStr"/>
      <c r="W623" t="inlineStr"/>
      <c r="X623" t="inlineStr"/>
      <c r="Y623" t="inlineStr"/>
    </row>
    <row r="624">
      <c r="A624" t="inlineStr"/>
      <c r="B624" s="13" t="inlineStr">
        <is>
          <t>Y</t>
        </is>
      </c>
      <c r="C624" s="6" t="inlineStr">
        <is>
          <t>Price_BOM_VL_VLS_Imp_957</t>
        </is>
      </c>
      <c r="D624" t="inlineStr">
        <is>
          <t>Price_BOM_VL_VLS_Imp_957</t>
        </is>
      </c>
      <c r="E624" s="123" t="inlineStr">
        <is>
          <t>:8095-1_VL:8095-1_VLS:</t>
        </is>
      </c>
      <c r="F624" s="123" t="inlineStr">
        <is>
          <t>:8095-1 VL:8095-1 VLS:</t>
        </is>
      </c>
      <c r="G624" s="123" t="inlineStr">
        <is>
          <t>XA</t>
        </is>
      </c>
      <c r="H624" t="inlineStr">
        <is>
          <t>ImpMatl_Silicon_Bronze_ASTM-B584_C87600</t>
        </is>
      </c>
      <c r="I624" s="6" t="inlineStr">
        <is>
          <t>Silicon Bronze, ASTM-B584, C87600</t>
        </is>
      </c>
      <c r="J624" s="6" t="inlineStr">
        <is>
          <t>B21</t>
        </is>
      </c>
      <c r="K624" s="6" t="inlineStr">
        <is>
          <t>Coating_Standard</t>
        </is>
      </c>
      <c r="L624" s="6" t="inlineStr">
        <is>
          <t>Stainless Steel, AISI-303</t>
        </is>
      </c>
      <c r="M624" s="6" t="inlineStr">
        <is>
          <t>Steel, Cold Drawn C1018</t>
        </is>
      </c>
      <c r="N624" s="1" t="inlineStr">
        <is>
          <t>96769265</t>
        </is>
      </c>
      <c r="O624" s="80" t="inlineStr">
        <is>
          <t>IMP,L,60951,XA,B21</t>
        </is>
      </c>
      <c r="P624" t="inlineStr">
        <is>
          <t>A101994</t>
        </is>
      </c>
      <c r="Q624" t="n">
        <v>0</v>
      </c>
      <c r="R624" s="6" t="inlineStr">
        <is>
          <t>LT027</t>
        </is>
      </c>
      <c r="S624" s="13" t="n">
        <v>0</v>
      </c>
      <c r="T624" t="inlineStr"/>
      <c r="U624" s="80" t="inlineStr"/>
      <c r="V624" t="inlineStr"/>
      <c r="W624" t="inlineStr"/>
      <c r="X624" t="inlineStr"/>
      <c r="Y624" t="inlineStr"/>
    </row>
    <row r="625">
      <c r="A625" t="inlineStr"/>
      <c r="B625" s="13" t="inlineStr">
        <is>
          <t>N</t>
        </is>
      </c>
      <c r="C625" s="6" t="inlineStr">
        <is>
          <t>Price_BOM_VL_VLS_Imp_959</t>
        </is>
      </c>
      <c r="D625" t="inlineStr"/>
      <c r="E625" s="123" t="inlineStr">
        <is>
          <t>:8095-1_VL:8095-1_VLS:</t>
        </is>
      </c>
      <c r="F625" s="123" t="inlineStr">
        <is>
          <t>:8095-1 VL:8095-1 VLS:</t>
        </is>
      </c>
      <c r="G625" s="123" t="inlineStr">
        <is>
          <t>XA</t>
        </is>
      </c>
      <c r="H625" s="123" t="inlineStr">
        <is>
          <t>ImpMatl_SS_AISI-304</t>
        </is>
      </c>
      <c r="I625" s="6" t="inlineStr">
        <is>
          <t>Stainless Steel, AISI-304</t>
        </is>
      </c>
      <c r="J625" s="6" t="inlineStr">
        <is>
          <t>H304</t>
        </is>
      </c>
      <c r="K625" s="6" t="inlineStr">
        <is>
          <t>Coating_Standard</t>
        </is>
      </c>
      <c r="L625" s="6" t="inlineStr">
        <is>
          <t>Stainless Steel, AISI-303</t>
        </is>
      </c>
      <c r="M625" s="6" t="inlineStr">
        <is>
          <t>Stainless Steel, AISI 316</t>
        </is>
      </c>
      <c r="N625" s="1" t="inlineStr">
        <is>
          <t>98876175</t>
        </is>
      </c>
      <c r="O625" s="6" t="inlineStr">
        <is>
          <t>IMP,L,60951,XA,H304</t>
        </is>
      </c>
      <c r="P625" s="6" t="inlineStr">
        <is>
          <t>A101999</t>
        </is>
      </c>
      <c r="Q625" s="6" t="n">
        <v>0</v>
      </c>
      <c r="R625" s="6" t="inlineStr">
        <is>
          <t>LT027</t>
        </is>
      </c>
      <c r="S625" s="13" t="n">
        <v>0</v>
      </c>
      <c r="T625" t="inlineStr"/>
      <c r="U625" s="80" t="inlineStr"/>
      <c r="V625" t="inlineStr"/>
      <c r="W625" t="inlineStr"/>
      <c r="X625" t="inlineStr"/>
      <c r="Y625" t="inlineStr"/>
    </row>
    <row r="626">
      <c r="A626" t="inlineStr"/>
      <c r="B626" s="13" t="inlineStr">
        <is>
          <t>N</t>
        </is>
      </c>
      <c r="C626" s="6" t="inlineStr">
        <is>
          <t>Price_BOM_VL_VLS_Imp_96</t>
        </is>
      </c>
      <c r="D626" t="inlineStr"/>
      <c r="E626" s="123" t="inlineStr">
        <is>
          <t>:1270-7_VL:</t>
        </is>
      </c>
      <c r="F626" s="123" t="inlineStr">
        <is>
          <t>:1270-7 VL:</t>
        </is>
      </c>
      <c r="G626" s="123" t="inlineStr">
        <is>
          <t>X0</t>
        </is>
      </c>
      <c r="H626" t="inlineStr">
        <is>
          <t>ImpMatl_NiAl-Bronze_ASTM-B148_C95400</t>
        </is>
      </c>
      <c r="I626" s="6" t="inlineStr">
        <is>
          <t>Nickel Aluminum Bronze ASTM B148 UNS C95400</t>
        </is>
      </c>
      <c r="J626" s="6" t="inlineStr">
        <is>
          <t>B22</t>
        </is>
      </c>
      <c r="K626" s="6" t="inlineStr">
        <is>
          <t>Coating_Epoxy</t>
        </is>
      </c>
      <c r="L626" s="6" t="inlineStr">
        <is>
          <t>ImpellerCapscrew_X0_None</t>
        </is>
      </c>
      <c r="M626" s="6" t="inlineStr">
        <is>
          <t>ImpellerKey_None</t>
        </is>
      </c>
      <c r="N626" s="1" t="inlineStr">
        <is>
          <t>RTF</t>
        </is>
      </c>
      <c r="O626" s="80" t="inlineStr"/>
      <c r="P626" t="inlineStr">
        <is>
          <t>A102210</t>
        </is>
      </c>
      <c r="Q626" t="n">
        <v>70</v>
      </c>
      <c r="R626" s="6" t="inlineStr">
        <is>
          <t>LT250</t>
        </is>
      </c>
      <c r="S626" s="13" t="n">
        <v>8</v>
      </c>
      <c r="T626" t="inlineStr"/>
      <c r="U626" s="80" t="inlineStr"/>
      <c r="V626" t="inlineStr"/>
      <c r="W626" t="inlineStr"/>
      <c r="X626" t="inlineStr"/>
      <c r="Y626" t="inlineStr"/>
    </row>
    <row r="627">
      <c r="A627" t="inlineStr"/>
      <c r="B627" s="13" t="inlineStr">
        <is>
          <t>N</t>
        </is>
      </c>
      <c r="C627" s="6" t="inlineStr">
        <is>
          <t>Price_BOM_VL_VLS_Imp_960</t>
        </is>
      </c>
      <c r="D627" t="inlineStr"/>
      <c r="E627" s="123" t="inlineStr">
        <is>
          <t>:8095-1_VL:8095-1_VLS:</t>
        </is>
      </c>
      <c r="F627" s="123" t="inlineStr">
        <is>
          <t>:8095-1 VL:8095-1 VLS:</t>
        </is>
      </c>
      <c r="G627" s="123" t="inlineStr">
        <is>
          <t>XA</t>
        </is>
      </c>
      <c r="H627" s="123" t="inlineStr">
        <is>
          <t>ImpMatl_NiAl-Bronze_ASTM-B148_C95400</t>
        </is>
      </c>
      <c r="I627" s="6" t="inlineStr">
        <is>
          <t>Nickel Aluminum Bronze ASTM B148 UNS C95400</t>
        </is>
      </c>
      <c r="J627" s="6" t="inlineStr">
        <is>
          <t>B22</t>
        </is>
      </c>
      <c r="K627" s="6" t="inlineStr">
        <is>
          <t>Coating_Standard</t>
        </is>
      </c>
      <c r="L627" s="6" t="inlineStr">
        <is>
          <t>Stainless Steel, AISI-303</t>
        </is>
      </c>
      <c r="M627" s="6" t="inlineStr">
        <is>
          <t>Steel, Cold Drawn C1018</t>
        </is>
      </c>
      <c r="N627" s="1" t="inlineStr">
        <is>
          <t>97780968</t>
        </is>
      </c>
      <c r="O627" s="6" t="inlineStr"/>
      <c r="P627" s="6" t="inlineStr">
        <is>
          <t>A102257</t>
        </is>
      </c>
      <c r="Q627" s="6" t="n">
        <v>347</v>
      </c>
      <c r="R627" s="6" t="inlineStr">
        <is>
          <t>LT027</t>
        </is>
      </c>
      <c r="S627" s="13" t="n">
        <v>0</v>
      </c>
      <c r="T627" t="inlineStr"/>
      <c r="U627" s="80" t="inlineStr"/>
      <c r="V627" t="inlineStr"/>
      <c r="W627" t="inlineStr"/>
      <c r="X627" t="inlineStr"/>
      <c r="Y627" t="inlineStr"/>
    </row>
    <row r="628">
      <c r="A628" t="inlineStr"/>
      <c r="B628" s="13" t="inlineStr">
        <is>
          <t>N</t>
        </is>
      </c>
      <c r="C628" s="6" t="inlineStr">
        <is>
          <t>Price_BOM_VL_VLS_Imp_961</t>
        </is>
      </c>
      <c r="D628" t="inlineStr"/>
      <c r="E628" s="123" t="inlineStr">
        <is>
          <t>:8095-1_VL:8095-1_VLS:</t>
        </is>
      </c>
      <c r="F628" s="123" t="inlineStr">
        <is>
          <t>:8095-1 VL:8095-1 VLS:</t>
        </is>
      </c>
      <c r="G628" s="123" t="inlineStr">
        <is>
          <t>XA</t>
        </is>
      </c>
      <c r="H628" t="inlineStr">
        <is>
          <t>ImpMatl_Silicon_Bronze_ASTM-B584_C87600</t>
        </is>
      </c>
      <c r="I628" s="6" t="inlineStr">
        <is>
          <t>Silicon Bronze, ASTM-B584, C87600</t>
        </is>
      </c>
      <c r="J628" s="6" t="inlineStr">
        <is>
          <t>B21</t>
        </is>
      </c>
      <c r="K628" s="6" t="inlineStr">
        <is>
          <t>Coating_Scotchkote134_interior</t>
        </is>
      </c>
      <c r="L628" s="6" t="inlineStr">
        <is>
          <t>Stainless Steel, AISI-303</t>
        </is>
      </c>
      <c r="M628" s="6" t="inlineStr">
        <is>
          <t>Steel, Cold Drawn C1018</t>
        </is>
      </c>
      <c r="N628" s="1" t="inlineStr">
        <is>
          <t>RTF</t>
        </is>
      </c>
      <c r="O628" s="80" t="inlineStr"/>
      <c r="P628" t="inlineStr">
        <is>
          <t>A101994</t>
        </is>
      </c>
      <c r="Q628" t="n">
        <v>0</v>
      </c>
      <c r="R628" s="6" t="inlineStr">
        <is>
          <t>LT040</t>
        </is>
      </c>
      <c r="S628" s="13" t="n">
        <v>14</v>
      </c>
      <c r="T628" t="inlineStr"/>
      <c r="U628" s="80" t="inlineStr"/>
      <c r="V628" t="inlineStr"/>
      <c r="W628" t="inlineStr"/>
      <c r="X628" t="inlineStr"/>
      <c r="Y628" t="inlineStr"/>
    </row>
    <row r="629">
      <c r="A629" t="inlineStr"/>
      <c r="B629" s="13" t="inlineStr">
        <is>
          <t>N</t>
        </is>
      </c>
      <c r="C629" s="6" t="inlineStr">
        <is>
          <t>Price_BOM_VL_VLS_Imp_962</t>
        </is>
      </c>
      <c r="D629" t="inlineStr"/>
      <c r="E629" s="123" t="inlineStr">
        <is>
          <t>:8095-1_VL:8095-1_VLS:</t>
        </is>
      </c>
      <c r="F629" s="123" t="inlineStr">
        <is>
          <t>:8095-1 VL:8095-1 VLS:</t>
        </is>
      </c>
      <c r="G629" s="123" t="inlineStr">
        <is>
          <t>XA</t>
        </is>
      </c>
      <c r="H629" s="123" t="inlineStr">
        <is>
          <t>ImpMatl_NiAl-Bronze_ASTM-B148_C95400</t>
        </is>
      </c>
      <c r="I629" s="6" t="inlineStr">
        <is>
          <t>Nickel Aluminum Bronze ASTM B148 UNS C95400</t>
        </is>
      </c>
      <c r="J629" s="6" t="inlineStr">
        <is>
          <t>B22</t>
        </is>
      </c>
      <c r="K629" s="6" t="inlineStr">
        <is>
          <t>Coating_Scotchkote134_interior</t>
        </is>
      </c>
      <c r="L629" s="6" t="inlineStr">
        <is>
          <t>Stainless Steel, AISI-303</t>
        </is>
      </c>
      <c r="M629" s="6" t="inlineStr">
        <is>
          <t>Steel, Cold Drawn C1018</t>
        </is>
      </c>
      <c r="N629" s="1" t="inlineStr">
        <is>
          <t>RTF</t>
        </is>
      </c>
      <c r="O629" s="6" t="inlineStr"/>
      <c r="P629" s="6" t="inlineStr">
        <is>
          <t>A102257</t>
        </is>
      </c>
      <c r="Q629" s="6" t="n">
        <v>347</v>
      </c>
      <c r="R629" s="6" t="inlineStr">
        <is>
          <t>LT250</t>
        </is>
      </c>
      <c r="S629" s="13" t="n">
        <v>8</v>
      </c>
      <c r="T629" t="inlineStr"/>
      <c r="U629" s="80" t="inlineStr"/>
      <c r="V629" t="inlineStr"/>
      <c r="W629" t="inlineStr"/>
      <c r="X629" t="inlineStr"/>
      <c r="Y629" t="inlineStr"/>
    </row>
    <row r="630">
      <c r="A630" t="inlineStr"/>
      <c r="B630" s="13" t="inlineStr">
        <is>
          <t>N</t>
        </is>
      </c>
      <c r="C630" s="6" t="inlineStr">
        <is>
          <t>Price_BOM_VL_VLS_Imp_963</t>
        </is>
      </c>
      <c r="D630" t="inlineStr"/>
      <c r="E630" s="123" t="inlineStr">
        <is>
          <t>:8095-1_VL:8095-1_VLS:</t>
        </is>
      </c>
      <c r="F630" s="123" t="inlineStr">
        <is>
          <t>:8095-1 VL:8095-1 VLS:</t>
        </is>
      </c>
      <c r="G630" s="123" t="inlineStr">
        <is>
          <t>XA</t>
        </is>
      </c>
      <c r="H630" t="inlineStr">
        <is>
          <t>ImpMatl_Silicon_Bronze_ASTM-B584_C87600</t>
        </is>
      </c>
      <c r="I630" s="6" t="inlineStr">
        <is>
          <t>Silicon Bronze, ASTM-B584, C87600</t>
        </is>
      </c>
      <c r="J630" s="6" t="inlineStr">
        <is>
          <t>B21</t>
        </is>
      </c>
      <c r="K630" s="6" t="inlineStr">
        <is>
          <t>Coating_Scotchkote134_interior_exterior</t>
        </is>
      </c>
      <c r="L630" s="6" t="inlineStr">
        <is>
          <t>Stainless Steel, AISI-303</t>
        </is>
      </c>
      <c r="M630" s="6" t="inlineStr">
        <is>
          <t>Steel, Cold Drawn C1018</t>
        </is>
      </c>
      <c r="N630" s="1" t="inlineStr">
        <is>
          <t>RTF</t>
        </is>
      </c>
      <c r="O630" s="80" t="inlineStr"/>
      <c r="P630" t="inlineStr">
        <is>
          <t>A101994</t>
        </is>
      </c>
      <c r="Q630" t="n">
        <v>0</v>
      </c>
      <c r="R630" s="6" t="inlineStr">
        <is>
          <t>LT040</t>
        </is>
      </c>
      <c r="S630" s="13" t="n">
        <v>14</v>
      </c>
      <c r="T630" t="inlineStr"/>
      <c r="U630" s="80" t="inlineStr"/>
      <c r="V630" t="inlineStr"/>
      <c r="W630" t="inlineStr"/>
      <c r="X630" t="inlineStr"/>
      <c r="Y630" t="inlineStr"/>
    </row>
    <row r="631">
      <c r="A631" t="inlineStr"/>
      <c r="B631" s="13" t="inlineStr">
        <is>
          <t>N</t>
        </is>
      </c>
      <c r="C631" s="6" t="inlineStr">
        <is>
          <t>Price_BOM_VL_VLS_Imp_964</t>
        </is>
      </c>
      <c r="D631" t="inlineStr"/>
      <c r="E631" s="123" t="inlineStr">
        <is>
          <t>:8095-1_VL:8095-1_VLS:</t>
        </is>
      </c>
      <c r="F631" s="123" t="inlineStr">
        <is>
          <t>:8095-1 VL:8095-1 VLS:</t>
        </is>
      </c>
      <c r="G631" s="123" t="inlineStr">
        <is>
          <t>XA</t>
        </is>
      </c>
      <c r="H631" s="123" t="inlineStr">
        <is>
          <t>ImpMatl_NiAl-Bronze_ASTM-B148_C95400</t>
        </is>
      </c>
      <c r="I631" s="6" t="inlineStr">
        <is>
          <t>Nickel Aluminum Bronze ASTM B148 UNS C95400</t>
        </is>
      </c>
      <c r="J631" s="6" t="inlineStr">
        <is>
          <t>B22</t>
        </is>
      </c>
      <c r="K631" s="6" t="inlineStr">
        <is>
          <t>Coating_Scotchkote134_interior_exterior</t>
        </is>
      </c>
      <c r="L631" s="6" t="inlineStr">
        <is>
          <t>Stainless Steel, AISI-303</t>
        </is>
      </c>
      <c r="M631" s="6" t="inlineStr">
        <is>
          <t>Steel, Cold Drawn C1018</t>
        </is>
      </c>
      <c r="N631" s="6" t="inlineStr">
        <is>
          <t>RTF</t>
        </is>
      </c>
      <c r="O631" s="6" t="inlineStr"/>
      <c r="P631" s="6" t="inlineStr">
        <is>
          <t>A102257</t>
        </is>
      </c>
      <c r="Q631" s="6" t="n">
        <v>347</v>
      </c>
      <c r="R631" s="6" t="inlineStr">
        <is>
          <t>LT250</t>
        </is>
      </c>
      <c r="S631" s="13" t="n">
        <v>8</v>
      </c>
      <c r="T631" t="inlineStr"/>
      <c r="U631" s="80" t="inlineStr"/>
      <c r="V631" t="inlineStr"/>
      <c r="W631" t="inlineStr"/>
      <c r="X631" t="inlineStr"/>
      <c r="Y631" t="inlineStr"/>
    </row>
    <row r="632">
      <c r="A632" t="inlineStr"/>
      <c r="B632" s="13" t="inlineStr">
        <is>
          <t>N</t>
        </is>
      </c>
      <c r="C632" s="6" t="inlineStr">
        <is>
          <t>Price_BOM_VL_VLS_Imp_965</t>
        </is>
      </c>
      <c r="D632" t="inlineStr"/>
      <c r="E632" s="123" t="inlineStr">
        <is>
          <t>:8095-1_VL:8095-1_VLS:</t>
        </is>
      </c>
      <c r="F632" s="123" t="inlineStr">
        <is>
          <t>:8095-1 VL:8095-1 VLS:</t>
        </is>
      </c>
      <c r="G632" s="123" t="inlineStr">
        <is>
          <t>XA</t>
        </is>
      </c>
      <c r="H632" s="123" t="inlineStr">
        <is>
          <t>ImpMatl_Silicon_Bronze_ASTM-B584_C87600</t>
        </is>
      </c>
      <c r="I632" s="6" t="inlineStr">
        <is>
          <t>Silicon Bronze, ASTM-B584, C87600</t>
        </is>
      </c>
      <c r="J632" s="6" t="inlineStr">
        <is>
          <t>B21</t>
        </is>
      </c>
      <c r="K632" s="6" t="inlineStr">
        <is>
          <t>Coating_Scotchkote134_interior_exterior_IncludeImpeller</t>
        </is>
      </c>
      <c r="L632" s="6" t="inlineStr">
        <is>
          <t>Stainless Steel, AISI-303</t>
        </is>
      </c>
      <c r="M632" s="6" t="inlineStr">
        <is>
          <t>Steel, Cold Drawn C1018</t>
        </is>
      </c>
      <c r="N632" s="96" t="inlineStr">
        <is>
          <t>RTF</t>
        </is>
      </c>
      <c r="O632" s="94" t="inlineStr"/>
      <c r="P632" t="inlineStr">
        <is>
          <t>A101994</t>
        </is>
      </c>
      <c r="Q632" t="n">
        <v>0</v>
      </c>
      <c r="R632" s="6" t="inlineStr">
        <is>
          <t>LT040</t>
        </is>
      </c>
      <c r="S632" s="13" t="n">
        <v>14</v>
      </c>
      <c r="T632" t="inlineStr"/>
      <c r="U632" s="80" t="inlineStr"/>
      <c r="V632" t="inlineStr"/>
      <c r="W632" t="inlineStr"/>
      <c r="X632" t="inlineStr"/>
      <c r="Y632" t="inlineStr"/>
    </row>
    <row r="633">
      <c r="A633" t="inlineStr"/>
      <c r="B633" s="13" t="inlineStr">
        <is>
          <t>N</t>
        </is>
      </c>
      <c r="C633" s="6" t="inlineStr">
        <is>
          <t>Price_BOM_VL_VLS_Imp_966</t>
        </is>
      </c>
      <c r="D633" t="inlineStr"/>
      <c r="E633" s="123" t="inlineStr">
        <is>
          <t>:8095-1_VL:8095-1_VLS:</t>
        </is>
      </c>
      <c r="F633" s="123" t="inlineStr">
        <is>
          <t>:8095-1 VL:8095-1 VLS:</t>
        </is>
      </c>
      <c r="G633" s="123" t="inlineStr">
        <is>
          <t>XA</t>
        </is>
      </c>
      <c r="H633" t="inlineStr">
        <is>
          <t>ImpMatl_NiAl-Bronze_ASTM-B148_C95400</t>
        </is>
      </c>
      <c r="I633" s="6" t="inlineStr">
        <is>
          <t>Nickel Aluminum Bronze ASTM B148 UNS C95400</t>
        </is>
      </c>
      <c r="J633" s="6" t="inlineStr">
        <is>
          <t>B22</t>
        </is>
      </c>
      <c r="K633" s="6" t="inlineStr">
        <is>
          <t>Coating_Scotchkote134_interior_exterior_IncludeImpeller</t>
        </is>
      </c>
      <c r="L633" s="6" t="inlineStr">
        <is>
          <t>Stainless Steel, AISI-303</t>
        </is>
      </c>
      <c r="M633" s="6" t="inlineStr">
        <is>
          <t>Steel, Cold Drawn C1018</t>
        </is>
      </c>
      <c r="N633" t="inlineStr">
        <is>
          <t>RTF</t>
        </is>
      </c>
      <c r="O633" s="80" t="inlineStr"/>
      <c r="P633" t="inlineStr">
        <is>
          <t>A102257</t>
        </is>
      </c>
      <c r="Q633" t="n">
        <v>347</v>
      </c>
      <c r="R633" s="6" t="inlineStr">
        <is>
          <t>LT250</t>
        </is>
      </c>
      <c r="S633" s="13" t="n">
        <v>8</v>
      </c>
      <c r="T633" t="inlineStr"/>
      <c r="U633" s="80" t="inlineStr"/>
      <c r="V633" t="inlineStr"/>
      <c r="W633" t="inlineStr"/>
      <c r="X633" t="inlineStr"/>
      <c r="Y633" t="inlineStr"/>
    </row>
    <row r="634">
      <c r="A634" t="inlineStr"/>
      <c r="B634" s="13" t="inlineStr">
        <is>
          <t>N</t>
        </is>
      </c>
      <c r="C634" s="6" t="inlineStr">
        <is>
          <t>Price_BOM_VL_VLS_Imp_967</t>
        </is>
      </c>
      <c r="D634" t="inlineStr"/>
      <c r="E634" s="123" t="inlineStr">
        <is>
          <t>:8095-1_VL:8095-1_VLS:</t>
        </is>
      </c>
      <c r="F634" s="123" t="inlineStr">
        <is>
          <t>:8095-1 VL:8095-1 VLS:</t>
        </is>
      </c>
      <c r="G634" s="123" t="inlineStr">
        <is>
          <t>XA</t>
        </is>
      </c>
      <c r="H634" s="123" t="inlineStr">
        <is>
          <t>ImpMatl_Silicon_Bronze_ASTM-B584_C87600</t>
        </is>
      </c>
      <c r="I634" s="6" t="inlineStr">
        <is>
          <t>Silicon Bronze, ASTM-B584, C87600</t>
        </is>
      </c>
      <c r="J634" s="6" t="inlineStr">
        <is>
          <t>B21</t>
        </is>
      </c>
      <c r="K634" s="6" t="inlineStr">
        <is>
          <t>Coating_Scotchkote134_interior_IncludeImpeller</t>
        </is>
      </c>
      <c r="L634" s="6" t="inlineStr">
        <is>
          <t>Stainless Steel, AISI-303</t>
        </is>
      </c>
      <c r="M634" s="6" t="inlineStr">
        <is>
          <t>Steel, Cold Drawn C1018</t>
        </is>
      </c>
      <c r="N634" s="1" t="inlineStr">
        <is>
          <t>RTF</t>
        </is>
      </c>
      <c r="O634" s="6" t="inlineStr"/>
      <c r="P634" s="6" t="inlineStr">
        <is>
          <t>A101994</t>
        </is>
      </c>
      <c r="Q634" s="6" t="n">
        <v>0</v>
      </c>
      <c r="R634" s="6" t="inlineStr">
        <is>
          <t>LT040</t>
        </is>
      </c>
      <c r="S634" s="13" t="n">
        <v>14</v>
      </c>
      <c r="T634" t="inlineStr"/>
      <c r="U634" s="80" t="inlineStr"/>
      <c r="V634" t="inlineStr"/>
      <c r="W634" t="inlineStr"/>
      <c r="X634" t="inlineStr"/>
      <c r="Y634" t="inlineStr"/>
    </row>
    <row r="635">
      <c r="A635" t="inlineStr"/>
      <c r="B635" s="13" t="inlineStr">
        <is>
          <t>N</t>
        </is>
      </c>
      <c r="C635" s="6" t="inlineStr">
        <is>
          <t>Price_BOM_VL_VLS_Imp_968</t>
        </is>
      </c>
      <c r="D635" t="inlineStr"/>
      <c r="E635" s="123" t="inlineStr">
        <is>
          <t>:8095-1_VL:8095-1_VLS:</t>
        </is>
      </c>
      <c r="F635" s="123" t="inlineStr">
        <is>
          <t>:8095-1 VL:8095-1 VLS:</t>
        </is>
      </c>
      <c r="G635" s="123" t="inlineStr">
        <is>
          <t>XA</t>
        </is>
      </c>
      <c r="H635" t="inlineStr">
        <is>
          <t>ImpMatl_NiAl-Bronze_ASTM-B148_C95400</t>
        </is>
      </c>
      <c r="I635" s="6" t="inlineStr">
        <is>
          <t>Nickel Aluminum Bronze ASTM B148 UNS C95400</t>
        </is>
      </c>
      <c r="J635" s="6" t="inlineStr">
        <is>
          <t>B22</t>
        </is>
      </c>
      <c r="K635" s="6" t="inlineStr">
        <is>
          <t>Coating_Scotchkote134_interior_IncludeImpeller</t>
        </is>
      </c>
      <c r="L635" s="6" t="inlineStr">
        <is>
          <t>Stainless Steel, AISI-303</t>
        </is>
      </c>
      <c r="M635" s="6" t="inlineStr">
        <is>
          <t>Steel, Cold Drawn C1018</t>
        </is>
      </c>
      <c r="N635" s="1" t="inlineStr">
        <is>
          <t>RTF</t>
        </is>
      </c>
      <c r="O635" s="80" t="inlineStr"/>
      <c r="P635" t="inlineStr">
        <is>
          <t>A102257</t>
        </is>
      </c>
      <c r="Q635" t="n">
        <v>347</v>
      </c>
      <c r="R635" s="6" t="inlineStr">
        <is>
          <t>LT250</t>
        </is>
      </c>
      <c r="S635" s="13" t="n">
        <v>8</v>
      </c>
      <c r="T635" t="inlineStr"/>
      <c r="U635" s="80" t="inlineStr"/>
      <c r="V635" t="inlineStr"/>
      <c r="W635" t="inlineStr"/>
      <c r="X635" t="inlineStr"/>
      <c r="Y635" t="inlineStr"/>
    </row>
    <row r="636">
      <c r="A636" t="inlineStr"/>
      <c r="B636" s="13" t="inlineStr">
        <is>
          <t>N</t>
        </is>
      </c>
      <c r="C636" s="6" t="inlineStr">
        <is>
          <t>Price_BOM_VL_VLS_Imp_969</t>
        </is>
      </c>
      <c r="D636" t="inlineStr"/>
      <c r="E636" s="123" t="inlineStr">
        <is>
          <t>:8095-1_VL:8095-1_VLS:</t>
        </is>
      </c>
      <c r="F636" s="123" t="inlineStr">
        <is>
          <t>:8095-1 VL:8095-1 VLS:</t>
        </is>
      </c>
      <c r="G636" s="123" t="inlineStr">
        <is>
          <t>XA</t>
        </is>
      </c>
      <c r="H636" s="123" t="inlineStr">
        <is>
          <t>ImpMatl_Silicon_Bronze_ASTM-B584_C87600</t>
        </is>
      </c>
      <c r="I636" s="6" t="inlineStr">
        <is>
          <t>Silicon Bronze, ASTM-B584, C87600</t>
        </is>
      </c>
      <c r="J636" s="6" t="inlineStr">
        <is>
          <t>B21</t>
        </is>
      </c>
      <c r="K636" s="6" t="inlineStr">
        <is>
          <t>Coating_Special</t>
        </is>
      </c>
      <c r="L636" s="6" t="inlineStr">
        <is>
          <t>Stainless Steel, AISI-303</t>
        </is>
      </c>
      <c r="M636" s="6" t="inlineStr">
        <is>
          <t>Steel, Cold Drawn C1018</t>
        </is>
      </c>
      <c r="N636" s="1" t="inlineStr">
        <is>
          <t>RTF</t>
        </is>
      </c>
      <c r="O636" s="6" t="inlineStr"/>
      <c r="P636" s="6" t="inlineStr">
        <is>
          <t>A101994</t>
        </is>
      </c>
      <c r="Q636" s="6" t="n">
        <v>0</v>
      </c>
      <c r="R636" s="6" t="inlineStr">
        <is>
          <t>LT040</t>
        </is>
      </c>
      <c r="S636" s="13" t="n">
        <v>14</v>
      </c>
      <c r="T636" t="inlineStr"/>
      <c r="U636" s="80" t="inlineStr"/>
      <c r="V636" t="inlineStr"/>
      <c r="W636" t="inlineStr"/>
      <c r="X636" t="inlineStr"/>
      <c r="Y636" t="inlineStr"/>
    </row>
    <row r="637">
      <c r="A637" t="inlineStr"/>
      <c r="B637" s="13" t="inlineStr">
        <is>
          <t>N</t>
        </is>
      </c>
      <c r="C637" s="6" t="inlineStr">
        <is>
          <t>Price_BOM_VL_VLS_Imp_970</t>
        </is>
      </c>
      <c r="D637" t="inlineStr"/>
      <c r="E637" s="123" t="inlineStr">
        <is>
          <t>:8095-1_VL:8095-1_VLS:</t>
        </is>
      </c>
      <c r="F637" s="123" t="inlineStr">
        <is>
          <t>:8095-1 VL:8095-1 VLS:</t>
        </is>
      </c>
      <c r="G637" s="123" t="inlineStr">
        <is>
          <t>XA</t>
        </is>
      </c>
      <c r="H637" t="inlineStr">
        <is>
          <t>ImpMatl_NiAl-Bronze_ASTM-B148_C95400</t>
        </is>
      </c>
      <c r="I637" s="6" t="inlineStr">
        <is>
          <t>Nickel Aluminum Bronze ASTM B148 UNS C95400</t>
        </is>
      </c>
      <c r="J637" s="6" t="inlineStr">
        <is>
          <t>B22</t>
        </is>
      </c>
      <c r="K637" s="6" t="inlineStr">
        <is>
          <t>Coating_Special</t>
        </is>
      </c>
      <c r="L637" s="6" t="inlineStr">
        <is>
          <t>Stainless Steel, AISI-303</t>
        </is>
      </c>
      <c r="M637" s="6" t="inlineStr">
        <is>
          <t>Steel, Cold Drawn C1018</t>
        </is>
      </c>
      <c r="N637" s="1" t="inlineStr">
        <is>
          <t>RTF</t>
        </is>
      </c>
      <c r="O637" s="80" t="inlineStr"/>
      <c r="P637" t="inlineStr">
        <is>
          <t>A102257</t>
        </is>
      </c>
      <c r="Q637" t="n">
        <v>347</v>
      </c>
      <c r="R637" s="6" t="inlineStr">
        <is>
          <t>LT250</t>
        </is>
      </c>
      <c r="S637" s="13" t="n">
        <v>8</v>
      </c>
      <c r="T637" t="inlineStr"/>
      <c r="U637" s="80" t="inlineStr"/>
      <c r="V637" t="inlineStr"/>
      <c r="W637" t="inlineStr"/>
      <c r="X637" t="inlineStr"/>
      <c r="Y637" t="inlineStr"/>
    </row>
    <row r="638">
      <c r="A638" t="inlineStr"/>
      <c r="B638" s="13" t="inlineStr">
        <is>
          <t>N</t>
        </is>
      </c>
      <c r="C638" s="6" t="inlineStr">
        <is>
          <t>Price_BOM_VL_VLS_Imp_971</t>
        </is>
      </c>
      <c r="D638" t="inlineStr"/>
      <c r="E638" s="123" t="inlineStr">
        <is>
          <t>:8095-1_VL:8095-1_VLS:</t>
        </is>
      </c>
      <c r="F638" s="123" t="inlineStr">
        <is>
          <t>:8095-1 VL:8095-1 VLS:</t>
        </is>
      </c>
      <c r="G638" s="123" t="inlineStr">
        <is>
          <t>XA</t>
        </is>
      </c>
      <c r="H638" s="123" t="inlineStr">
        <is>
          <t>ImpMatl_Silicon_Bronze_ASTM-B584_C87600</t>
        </is>
      </c>
      <c r="I638" s="6" t="inlineStr">
        <is>
          <t>Silicon Bronze, ASTM-B584, C87600</t>
        </is>
      </c>
      <c r="J638" s="6" t="inlineStr">
        <is>
          <t>B21</t>
        </is>
      </c>
      <c r="K638" s="6" t="inlineStr">
        <is>
          <t>Coating_Epoxy</t>
        </is>
      </c>
      <c r="L638" s="6" t="inlineStr">
        <is>
          <t>Stainless Steel, AISI-303</t>
        </is>
      </c>
      <c r="M638" s="6" t="inlineStr">
        <is>
          <t>Steel, Cold Drawn C1018</t>
        </is>
      </c>
      <c r="N638" s="1" t="inlineStr">
        <is>
          <t>RTF</t>
        </is>
      </c>
      <c r="O638" s="6" t="inlineStr"/>
      <c r="P638" s="6" t="inlineStr">
        <is>
          <t>A101994</t>
        </is>
      </c>
      <c r="Q638" s="6" t="n">
        <v>0</v>
      </c>
      <c r="R638" s="6" t="inlineStr">
        <is>
          <t>LT040</t>
        </is>
      </c>
      <c r="S638" s="13" t="n">
        <v>14</v>
      </c>
      <c r="T638" t="inlineStr"/>
      <c r="U638" s="80" t="inlineStr"/>
      <c r="V638" t="inlineStr"/>
      <c r="W638" t="inlineStr"/>
      <c r="X638" t="inlineStr"/>
      <c r="Y638" t="inlineStr"/>
    </row>
    <row r="639">
      <c r="A639" t="inlineStr"/>
      <c r="B639" s="13" t="inlineStr">
        <is>
          <t>N</t>
        </is>
      </c>
      <c r="C639" s="6" t="inlineStr">
        <is>
          <t>Price_BOM_VL_VLS_Imp_972</t>
        </is>
      </c>
      <c r="D639" t="inlineStr"/>
      <c r="E639" s="123" t="inlineStr">
        <is>
          <t>:8095-1_VL:8095-1_VLS:</t>
        </is>
      </c>
      <c r="F639" s="123" t="inlineStr">
        <is>
          <t>:8095-1 VL:8095-1 VLS:</t>
        </is>
      </c>
      <c r="G639" s="123" t="inlineStr">
        <is>
          <t>XA</t>
        </is>
      </c>
      <c r="H639" t="inlineStr">
        <is>
          <t>ImpMatl_NiAl-Bronze_ASTM-B148_C95400</t>
        </is>
      </c>
      <c r="I639" s="6" t="inlineStr">
        <is>
          <t>Nickel Aluminum Bronze ASTM B148 UNS C95400</t>
        </is>
      </c>
      <c r="J639" s="6" t="inlineStr">
        <is>
          <t>B22</t>
        </is>
      </c>
      <c r="K639" s="6" t="inlineStr">
        <is>
          <t>Coating_Epoxy</t>
        </is>
      </c>
      <c r="L639" s="6" t="inlineStr">
        <is>
          <t>Stainless Steel, AISI-303</t>
        </is>
      </c>
      <c r="M639" s="6" t="inlineStr">
        <is>
          <t>Steel, Cold Drawn C1018</t>
        </is>
      </c>
      <c r="N639" s="1" t="inlineStr">
        <is>
          <t>RTF</t>
        </is>
      </c>
      <c r="O639" s="80" t="inlineStr"/>
      <c r="P639" t="inlineStr">
        <is>
          <t>A102257</t>
        </is>
      </c>
      <c r="Q639" t="n">
        <v>347</v>
      </c>
      <c r="R639" s="6" t="inlineStr">
        <is>
          <t>LT250</t>
        </is>
      </c>
      <c r="S639" s="13" t="n">
        <v>8</v>
      </c>
      <c r="T639" t="inlineStr"/>
      <c r="U639" s="80" t="inlineStr"/>
      <c r="V639" t="inlineStr"/>
      <c r="W639" t="inlineStr"/>
      <c r="X639" t="inlineStr"/>
      <c r="Y639" t="inlineStr"/>
    </row>
    <row r="640">
      <c r="A640" t="inlineStr"/>
      <c r="B640" s="13" t="inlineStr"/>
      <c r="C640" s="6" t="inlineStr"/>
      <c r="D640" t="inlineStr"/>
      <c r="E640" s="123" t="inlineStr"/>
      <c r="F640" s="123" t="inlineStr"/>
      <c r="G640" s="123" t="inlineStr"/>
      <c r="H640" s="123" t="inlineStr"/>
      <c r="I640" s="6" t="inlineStr"/>
      <c r="J640" s="6" t="inlineStr"/>
      <c r="K640" s="6" t="inlineStr"/>
      <c r="L640" s="6" t="inlineStr"/>
      <c r="M640" s="6" t="inlineStr"/>
      <c r="N640" s="1" t="inlineStr"/>
      <c r="O640" s="6" t="inlineStr"/>
      <c r="P640" s="6" t="inlineStr"/>
      <c r="Q640" s="6" t="inlineStr"/>
      <c r="R640" s="6" t="inlineStr"/>
      <c r="S640" s="13" t="inlineStr"/>
      <c r="T640" t="inlineStr"/>
      <c r="U640" s="80" t="inlineStr"/>
      <c r="V640" t="inlineStr"/>
      <c r="W640" t="inlineStr"/>
      <c r="X640" t="inlineStr"/>
      <c r="Y640" t="inlineStr"/>
    </row>
    <row r="641">
      <c r="A641" t="inlineStr">
        <is>
          <t>[END]</t>
        </is>
      </c>
      <c r="B641" s="13" t="inlineStr"/>
      <c r="C641" s="6" t="inlineStr"/>
      <c r="D641" t="inlineStr"/>
      <c r="E641" s="123" t="inlineStr"/>
      <c r="F641" s="123" t="inlineStr"/>
      <c r="G641" s="123" t="inlineStr"/>
      <c r="H641" t="inlineStr"/>
      <c r="I641" s="6" t="inlineStr"/>
      <c r="J641" s="6" t="inlineStr"/>
      <c r="K641" s="6" t="inlineStr"/>
      <c r="L641" s="6" t="inlineStr"/>
      <c r="M641" s="6" t="inlineStr"/>
      <c r="N641" s="1" t="inlineStr"/>
      <c r="O641" s="80" t="inlineStr"/>
      <c r="P641" t="inlineStr"/>
      <c r="Q641" t="inlineStr"/>
      <c r="R641" s="6" t="inlineStr"/>
      <c r="S641" s="13" t="inlineStr"/>
      <c r="T641" t="inlineStr"/>
      <c r="U641" s="80" t="inlineStr"/>
      <c r="V641" t="inlineStr"/>
      <c r="W641" t="inlineStr"/>
      <c r="X641" t="inlineStr"/>
      <c r="Y641" t="inlineStr"/>
    </row>
    <row r="646">
      <c r="A646" s="120" t="n"/>
      <c r="C646" s="121" t="inlineStr">
        <is>
          <t>5/6/2020 Removed Cast Iron Impellers per Shaji &amp; Adam</t>
        </is>
      </c>
    </row>
    <row r="647">
      <c r="B647" s="13">
        <f>IF(I780="Silicon Bronze, ASTM-B584, C87600", IF(K780="Coating_Standard", "Y", "N"), "N")</f>
        <v/>
      </c>
      <c r="C647" t="inlineStr">
        <is>
          <t>Price_BOM_VL_VLS_Imp_5</t>
        </is>
      </c>
      <c r="D647">
        <f>IF(B780="Y", C780, "")</f>
        <v/>
      </c>
      <c r="E647" s="123" t="inlineStr">
        <is>
          <t>:1012-3_VL:1012-3_VLS:</t>
        </is>
      </c>
      <c r="F647" s="123" t="inlineStr">
        <is>
          <t>:1012-3 VL:1012-3 VLS:</t>
        </is>
      </c>
      <c r="G647" s="123" t="inlineStr">
        <is>
          <t>X5</t>
        </is>
      </c>
      <c r="H647" s="123" t="inlineStr">
        <is>
          <t>ImpMatl_Cast_Iron_ASTM-A48_Cl30</t>
        </is>
      </c>
      <c r="I647" s="6" t="inlineStr">
        <is>
          <t>Cast Iron, ASTM-A48, CL 30</t>
        </is>
      </c>
      <c r="J647" s="6" t="inlineStr">
        <is>
          <t>C30</t>
        </is>
      </c>
      <c r="K647" s="6" t="inlineStr">
        <is>
          <t>Coating_Standard</t>
        </is>
      </c>
      <c r="L647" s="6" t="inlineStr">
        <is>
          <t>Anodized Steel</t>
        </is>
      </c>
      <c r="M647" s="6" t="inlineStr">
        <is>
          <t>Steel, Cold Drawn C1018</t>
        </is>
      </c>
      <c r="N647" s="65" t="inlineStr">
        <is>
          <t>RTF</t>
        </is>
      </c>
      <c r="O647" s="6" t="n"/>
      <c r="P647" s="6" t="inlineStr">
        <is>
          <t>A102033</t>
        </is>
      </c>
      <c r="Q647" s="6" t="n">
        <v>969</v>
      </c>
      <c r="R647" s="6" t="inlineStr">
        <is>
          <t>LT041</t>
        </is>
      </c>
      <c r="S647" s="6" t="n">
        <v>126</v>
      </c>
      <c r="U647" s="80" t="n"/>
    </row>
    <row r="648">
      <c r="B648" s="13">
        <f>IF(I781="Silicon Bronze, ASTM-B584, C87600", IF(K781="Coating_Standard", "Y", "N"), "N")</f>
        <v/>
      </c>
      <c r="C648" t="inlineStr">
        <is>
          <t>Price_BOM_VL_VLS_Imp_226</t>
        </is>
      </c>
      <c r="D648">
        <f>IF(B781="Y", C781, "")</f>
        <v/>
      </c>
      <c r="E648" s="123" t="inlineStr">
        <is>
          <t>:2070-5_VL:2070-5_VLS:</t>
        </is>
      </c>
      <c r="F648" s="123" t="inlineStr">
        <is>
          <t>:2070-5 VL:2070-5 VLS:</t>
        </is>
      </c>
      <c r="G648" s="123" t="inlineStr">
        <is>
          <t>X3</t>
        </is>
      </c>
      <c r="H648" s="123" t="inlineStr">
        <is>
          <t>ImpMatl_Cast_Iron_ASTM-A48_Cl30</t>
        </is>
      </c>
      <c r="I648" s="6" t="inlineStr">
        <is>
          <t>Cast Iron, ASTM-A48, CL 30</t>
        </is>
      </c>
      <c r="J648" s="6" t="inlineStr">
        <is>
          <t>C30</t>
        </is>
      </c>
      <c r="K648" s="6" t="inlineStr">
        <is>
          <t>Coating_Standard</t>
        </is>
      </c>
      <c r="L648" s="6" t="inlineStr">
        <is>
          <t>Stainless Steel, AISI-303</t>
        </is>
      </c>
      <c r="M648" s="6" t="inlineStr">
        <is>
          <t>Steel, Cold Drawn C1018</t>
        </is>
      </c>
      <c r="N648" s="1" t="inlineStr">
        <is>
          <t>RTF</t>
        </is>
      </c>
      <c r="O648" s="6" t="n"/>
      <c r="P648" s="6" t="inlineStr">
        <is>
          <t>A101719</t>
        </is>
      </c>
      <c r="Q648" s="6" t="n">
        <v>556</v>
      </c>
      <c r="R648" s="6" t="inlineStr">
        <is>
          <t>LT040</t>
        </is>
      </c>
      <c r="S648" s="6" t="n">
        <v>98</v>
      </c>
      <c r="U648" s="80" t="n"/>
    </row>
    <row r="649">
      <c r="B649" s="13">
        <f>IF(I782="Silicon Bronze, ASTM-B584, C87600", IF(K782="Coating_Standard", "Y", "N"), "N")</f>
        <v/>
      </c>
      <c r="C649" t="inlineStr">
        <is>
          <t>Price_BOM_VL_VLS_Imp_345</t>
        </is>
      </c>
      <c r="D649">
        <f>IF(B782="Y", C782, "")</f>
        <v/>
      </c>
      <c r="E649" s="123" t="inlineStr">
        <is>
          <t>:2512-1_VL:2512-1_VLS:</t>
        </is>
      </c>
      <c r="F649" s="123" t="inlineStr">
        <is>
          <t>:2512-1 VL:2512-1 VLS:</t>
        </is>
      </c>
      <c r="G649" s="123" t="inlineStr">
        <is>
          <t>X3</t>
        </is>
      </c>
      <c r="H649" s="123" t="inlineStr">
        <is>
          <t>ImpMatl_Cast_Iron_ASTM-A48_Cl30</t>
        </is>
      </c>
      <c r="I649" s="6" t="inlineStr">
        <is>
          <t>Cast Iron, ASTM-A48, CL 30</t>
        </is>
      </c>
      <c r="J649" s="6" t="inlineStr">
        <is>
          <t>C30</t>
        </is>
      </c>
      <c r="K649" s="6" t="inlineStr">
        <is>
          <t>Coating_Standard</t>
        </is>
      </c>
      <c r="L649" s="6" t="inlineStr">
        <is>
          <t>Stainless Steel, AISI-303</t>
        </is>
      </c>
      <c r="M649" s="6" t="inlineStr">
        <is>
          <t>Steel, Cold Drawn C1018</t>
        </is>
      </c>
      <c r="N649" s="6" t="inlineStr">
        <is>
          <t>RTF</t>
        </is>
      </c>
      <c r="O649" s="6" t="n"/>
      <c r="P649" s="6" t="inlineStr">
        <is>
          <t>A101795</t>
        </is>
      </c>
      <c r="Q649" s="6" t="n">
        <v>627</v>
      </c>
      <c r="R649" s="6" t="inlineStr">
        <is>
          <t>LT040</t>
        </is>
      </c>
      <c r="S649" s="6" t="n">
        <v>98</v>
      </c>
      <c r="U649" s="80" t="n"/>
    </row>
    <row r="650">
      <c r="B650" s="13">
        <f>IF(I783="Silicon Bronze, ASTM-B584, C87600", IF(K783="Coating_Standard", "Y", "N"), "N")</f>
        <v/>
      </c>
      <c r="C650" t="inlineStr">
        <is>
          <t>Price_BOM_VL_VLS_Imp_361</t>
        </is>
      </c>
      <c r="D650">
        <f>IF(B783="Y", C783, "")</f>
        <v/>
      </c>
      <c r="E650" s="123" t="inlineStr">
        <is>
          <t>:2512-1_VL:2512-1_VLS:</t>
        </is>
      </c>
      <c r="F650" s="123" t="inlineStr">
        <is>
          <t>:2512-1 VL:2512-1 VLS:</t>
        </is>
      </c>
      <c r="G650" s="123" t="inlineStr">
        <is>
          <t>XA</t>
        </is>
      </c>
      <c r="H650" s="123" t="inlineStr">
        <is>
          <t>ImpMatl_Cast_Iron_ASTM-A48_Cl30</t>
        </is>
      </c>
      <c r="I650" s="6" t="inlineStr">
        <is>
          <t>Cast Iron, ASTM-A48, CL 30</t>
        </is>
      </c>
      <c r="J650" s="6" t="inlineStr">
        <is>
          <t>C30</t>
        </is>
      </c>
      <c r="K650" s="6" t="inlineStr">
        <is>
          <t>Coating_Standard</t>
        </is>
      </c>
      <c r="L650" s="6" t="inlineStr">
        <is>
          <t>Stainless Steel, AISI-303</t>
        </is>
      </c>
      <c r="M650" s="6" t="inlineStr">
        <is>
          <t>Steel, Cold Drawn C1018</t>
        </is>
      </c>
      <c r="N650" s="6" t="inlineStr">
        <is>
          <t>RTF</t>
        </is>
      </c>
      <c r="O650" s="6" t="n"/>
      <c r="P650" s="6" t="inlineStr">
        <is>
          <t>A101802</t>
        </is>
      </c>
      <c r="Q650" s="6" t="n">
        <v>627</v>
      </c>
      <c r="R650" s="6" t="inlineStr">
        <is>
          <t>LT040</t>
        </is>
      </c>
      <c r="S650" s="6" t="n">
        <v>98</v>
      </c>
      <c r="U650" s="80" t="n"/>
    </row>
    <row r="651">
      <c r="B651" s="13">
        <f>IF(I784="Silicon Bronze, ASTM-B584, C87600", IF(K784="Coating_Standard", "Y", "N"), "N")</f>
        <v/>
      </c>
      <c r="C651" t="inlineStr">
        <is>
          <t>Price_BOM_VL_VLS_Imp_393</t>
        </is>
      </c>
      <c r="D651">
        <f>IF(B784="Y", C784, "")</f>
        <v/>
      </c>
      <c r="E651" s="123" t="inlineStr">
        <is>
          <t>:2570-9_VL:2570-9_VLS:</t>
        </is>
      </c>
      <c r="F651" s="123" t="inlineStr">
        <is>
          <t>:2570-9 VL:2570-9 VLS:</t>
        </is>
      </c>
      <c r="G651" s="123" t="inlineStr">
        <is>
          <t>X4</t>
        </is>
      </c>
      <c r="H651" s="123" t="inlineStr">
        <is>
          <t>ImpMatl_Cast_Iron_ASTM-A48_Cl30</t>
        </is>
      </c>
      <c r="I651" s="6" t="inlineStr">
        <is>
          <t>Cast Iron, ASTM-A48, CL 30</t>
        </is>
      </c>
      <c r="J651" s="6" t="inlineStr">
        <is>
          <t>C30</t>
        </is>
      </c>
      <c r="K651" s="6" t="inlineStr">
        <is>
          <t>Coating_Standard</t>
        </is>
      </c>
      <c r="L651" s="6" t="inlineStr">
        <is>
          <t>Stainless Steel, AISI-303</t>
        </is>
      </c>
      <c r="M651" s="6" t="inlineStr">
        <is>
          <t>Steel, Cold Drawn C1018</t>
        </is>
      </c>
      <c r="N651" s="6" t="inlineStr">
        <is>
          <t>RTF</t>
        </is>
      </c>
      <c r="O651" s="6" t="n"/>
      <c r="P651" s="6" t="inlineStr">
        <is>
          <t>A101774</t>
        </is>
      </c>
      <c r="Q651" s="6" t="n">
        <v>570</v>
      </c>
      <c r="R651" s="6" t="inlineStr">
        <is>
          <t>LT040</t>
        </is>
      </c>
      <c r="S651" s="6" t="n">
        <v>98</v>
      </c>
      <c r="U651" s="80" t="n"/>
    </row>
    <row r="652">
      <c r="B652" s="13">
        <f>IF(I785="Silicon Bronze, ASTM-B584, C87600", IF(K785="Coating_Standard", "Y", "N"), "N")</f>
        <v/>
      </c>
      <c r="C652" t="inlineStr">
        <is>
          <t>Price_BOM_VL_VLS_Imp_410</t>
        </is>
      </c>
      <c r="D652">
        <f>IF(B785="Y", C785, "")</f>
        <v/>
      </c>
      <c r="E652" s="123" t="inlineStr">
        <is>
          <t>:2595-3_VL:2595-3_VLS:</t>
        </is>
      </c>
      <c r="F652" s="123" t="inlineStr">
        <is>
          <t>:2595-3 VL:2595-3 VLS:</t>
        </is>
      </c>
      <c r="G652" s="123" t="inlineStr">
        <is>
          <t>X3</t>
        </is>
      </c>
      <c r="H652" s="123" t="inlineStr">
        <is>
          <t>ImpMatl_Cast_Iron_ASTM-A48_Cl30</t>
        </is>
      </c>
      <c r="I652" s="6" t="inlineStr">
        <is>
          <t>Cast Iron, ASTM-A48, CL 30</t>
        </is>
      </c>
      <c r="J652" s="6" t="inlineStr">
        <is>
          <t>C30</t>
        </is>
      </c>
      <c r="K652" s="6" t="inlineStr">
        <is>
          <t>Coating_Standard</t>
        </is>
      </c>
      <c r="L652" s="6" t="inlineStr">
        <is>
          <t>Stainless Steel, AISI-303</t>
        </is>
      </c>
      <c r="M652" s="6" t="inlineStr">
        <is>
          <t>Steel, Cold Drawn C1018</t>
        </is>
      </c>
      <c r="N652" s="6" t="inlineStr">
        <is>
          <t>RTF</t>
        </is>
      </c>
      <c r="O652" s="6" t="n"/>
      <c r="P652" s="6" t="inlineStr">
        <is>
          <t>A101781</t>
        </is>
      </c>
      <c r="Q652" s="6" t="n">
        <v>598</v>
      </c>
      <c r="R652" s="6" t="inlineStr">
        <is>
          <t>LT040</t>
        </is>
      </c>
      <c r="S652" s="6" t="n">
        <v>98</v>
      </c>
      <c r="U652" s="80" t="n"/>
    </row>
    <row r="653">
      <c r="B653" s="13">
        <f>IF(I786="Silicon Bronze, ASTM-B584, C87600", IF(K786="Coating_Standard", "Y", "N"), "N")</f>
        <v/>
      </c>
      <c r="C653" t="inlineStr">
        <is>
          <t>Price_BOM_VL_VLS_Imp_427</t>
        </is>
      </c>
      <c r="D653">
        <f>IF(B786="Y", C786, "")</f>
        <v/>
      </c>
      <c r="E653" s="123" t="inlineStr">
        <is>
          <t>:2595-3_VL:2595-3_VLS:</t>
        </is>
      </c>
      <c r="F653" s="123" t="inlineStr">
        <is>
          <t>:2595-3 VL:2595-3 VLS:</t>
        </is>
      </c>
      <c r="G653" s="123" t="inlineStr">
        <is>
          <t>X4</t>
        </is>
      </c>
      <c r="H653" s="123" t="inlineStr">
        <is>
          <t>ImpMatl_Cast_Iron_ASTM-A48_Cl30</t>
        </is>
      </c>
      <c r="I653" s="6" t="inlineStr">
        <is>
          <t>Cast Iron, ASTM-A48, CL 30</t>
        </is>
      </c>
      <c r="J653" s="6" t="inlineStr">
        <is>
          <t>C30</t>
        </is>
      </c>
      <c r="K653" s="6" t="inlineStr">
        <is>
          <t>Coating_Standard</t>
        </is>
      </c>
      <c r="L653" s="6" t="inlineStr">
        <is>
          <t>Stainless Steel, AISI-303</t>
        </is>
      </c>
      <c r="M653" s="6" t="inlineStr">
        <is>
          <t>Steel, Cold Drawn C1018</t>
        </is>
      </c>
      <c r="N653" s="6" t="inlineStr">
        <is>
          <t>RTF</t>
        </is>
      </c>
      <c r="O653" s="6" t="n"/>
      <c r="P653" s="6" t="inlineStr">
        <is>
          <t>A101788</t>
        </is>
      </c>
      <c r="Q653" s="6" t="n">
        <v>598</v>
      </c>
      <c r="R653" s="6" t="inlineStr">
        <is>
          <t>LT040</t>
        </is>
      </c>
      <c r="S653" s="6" t="n">
        <v>98</v>
      </c>
      <c r="U653" s="80" t="n"/>
    </row>
    <row r="654">
      <c r="B654" s="13">
        <f>IF(I787="Silicon Bronze, ASTM-B584, C87600", IF(K787="Coating_Standard", "Y", "N"), "N")</f>
        <v/>
      </c>
      <c r="C654" t="inlineStr">
        <is>
          <t>Price_BOM_VL_VLS_Imp_444</t>
        </is>
      </c>
      <c r="D654">
        <f>IF(B787="Y", C787, "")</f>
        <v/>
      </c>
      <c r="E654" s="123" t="inlineStr">
        <is>
          <t>:3012-5_VL:3012-3_VL:3012-5_VLS:3012-3_VLS:</t>
        </is>
      </c>
      <c r="F654" s="123" t="inlineStr">
        <is>
          <t>:3012-5 VL:3012-5 VLS:</t>
        </is>
      </c>
      <c r="G654" s="123" t="inlineStr">
        <is>
          <t>X3</t>
        </is>
      </c>
      <c r="H654" s="123" t="inlineStr">
        <is>
          <t>ImpMatl_Cast_Iron_ASTM-A48_Cl30</t>
        </is>
      </c>
      <c r="I654" s="6" t="inlineStr">
        <is>
          <t>Cast Iron, ASTM-A48, CL 30</t>
        </is>
      </c>
      <c r="J654" s="6" t="inlineStr">
        <is>
          <t>C30</t>
        </is>
      </c>
      <c r="K654" s="6" t="inlineStr">
        <is>
          <t>Coating_Standard</t>
        </is>
      </c>
      <c r="L654" s="6" t="inlineStr">
        <is>
          <t>Stainless Steel, AISI-303</t>
        </is>
      </c>
      <c r="M654" s="6" t="inlineStr">
        <is>
          <t>Steel, Cold Drawn C1018</t>
        </is>
      </c>
      <c r="N654" s="6" t="inlineStr">
        <is>
          <t>RTF</t>
        </is>
      </c>
      <c r="O654" s="6" t="n"/>
      <c r="P654" s="6" t="inlineStr">
        <is>
          <t>A101837</t>
        </is>
      </c>
      <c r="Q654" s="6" t="n">
        <v>660</v>
      </c>
      <c r="R654" s="6" t="inlineStr">
        <is>
          <t>LT040</t>
        </is>
      </c>
      <c r="S654" s="6" t="n">
        <v>98</v>
      </c>
      <c r="U654" s="80" t="n"/>
    </row>
    <row r="655">
      <c r="B655" s="13">
        <f>IF(I788="Silicon Bronze, ASTM-B584, C87600", IF(K788="Coating_Standard", "Y", "N"), "N")</f>
        <v/>
      </c>
      <c r="C655" t="inlineStr">
        <is>
          <t>Price_BOM_VL_VLS_Imp_461</t>
        </is>
      </c>
      <c r="D655">
        <f>IF(B788="Y", C788, "")</f>
        <v/>
      </c>
      <c r="E655" s="123" t="inlineStr">
        <is>
          <t>:3012-5_VL:3012-3_VL:3012-5_VLS:3012-3_VLS:</t>
        </is>
      </c>
      <c r="F655" s="123" t="inlineStr">
        <is>
          <t>:3012-5 VL:3012-5 VLS:</t>
        </is>
      </c>
      <c r="G655" s="123" t="inlineStr">
        <is>
          <t>XA</t>
        </is>
      </c>
      <c r="H655" s="123" t="inlineStr">
        <is>
          <t>ImpMatl_Cast_Iron_ASTM-A48_Cl30</t>
        </is>
      </c>
      <c r="I655" s="6" t="inlineStr">
        <is>
          <t>Cast Iron, ASTM-A48, CL 30</t>
        </is>
      </c>
      <c r="J655" s="6" t="inlineStr">
        <is>
          <t>C30</t>
        </is>
      </c>
      <c r="K655" s="6" t="inlineStr">
        <is>
          <t>Coating_Standard</t>
        </is>
      </c>
      <c r="L655" s="6" t="inlineStr">
        <is>
          <t>Stainless Steel, AISI-303</t>
        </is>
      </c>
      <c r="M655" s="6" t="inlineStr">
        <is>
          <t>Steel, Cold Drawn C1018</t>
        </is>
      </c>
      <c r="N655" s="6" t="inlineStr">
        <is>
          <t>RTF</t>
        </is>
      </c>
      <c r="O655" s="6" t="n"/>
      <c r="P655" s="6" t="inlineStr">
        <is>
          <t>A101844</t>
        </is>
      </c>
      <c r="Q655" s="6" t="n">
        <v>660</v>
      </c>
      <c r="R655" s="6" t="inlineStr">
        <is>
          <t>LT040</t>
        </is>
      </c>
      <c r="S655" s="6" t="n">
        <v>98</v>
      </c>
      <c r="U655" s="80" t="n"/>
    </row>
    <row r="656">
      <c r="B656" s="13">
        <f>IF(I789="Silicon Bronze, ASTM-B584, C87600", IF(K789="Coating_Standard", "Y", "N"), "N")</f>
        <v/>
      </c>
      <c r="C656" t="inlineStr">
        <is>
          <t>Price_BOM_VL_VLS_Imp_478</t>
        </is>
      </c>
      <c r="D656">
        <f>IF(B789="Y", C789, "")</f>
        <v/>
      </c>
      <c r="E656" s="123" t="inlineStr">
        <is>
          <t>:3070-7_VL:3070-7_VLS:</t>
        </is>
      </c>
      <c r="F656" s="123" t="inlineStr">
        <is>
          <t>:3070-7 VL:3070-7 VLS:</t>
        </is>
      </c>
      <c r="G656" s="123" t="inlineStr">
        <is>
          <t>X3</t>
        </is>
      </c>
      <c r="H656" s="123" t="inlineStr">
        <is>
          <t>ImpMatl_Cast_Iron_ASTM-A48_Cl30</t>
        </is>
      </c>
      <c r="I656" s="6" t="inlineStr">
        <is>
          <t>Cast Iron, ASTM-A48, CL 30</t>
        </is>
      </c>
      <c r="J656" s="6" t="inlineStr">
        <is>
          <t>C30</t>
        </is>
      </c>
      <c r="K656" s="6" t="inlineStr">
        <is>
          <t>Coating_Standard</t>
        </is>
      </c>
      <c r="L656" s="6" t="inlineStr">
        <is>
          <t>Stainless Steel, AISI-303</t>
        </is>
      </c>
      <c r="M656" s="6" t="inlineStr">
        <is>
          <t>Steel, Cold Drawn C1018</t>
        </is>
      </c>
      <c r="N656" s="6" t="inlineStr">
        <is>
          <t>RTF</t>
        </is>
      </c>
      <c r="O656" s="6" t="n"/>
      <c r="P656" s="6" t="inlineStr">
        <is>
          <t>A101809</t>
        </is>
      </c>
      <c r="Q656" s="6" t="n">
        <v>589</v>
      </c>
      <c r="R656" s="6" t="inlineStr">
        <is>
          <t>LT040</t>
        </is>
      </c>
      <c r="S656" s="6" t="n">
        <v>98</v>
      </c>
      <c r="U656" s="80" t="n"/>
    </row>
    <row r="657">
      <c r="B657" s="13">
        <f>IF(I790="Silicon Bronze, ASTM-B584, C87600", IF(K790="Coating_Standard", "Y", "N"), "N")</f>
        <v/>
      </c>
      <c r="C657" t="inlineStr">
        <is>
          <t>Price_BOM_VL_VLS_Imp_495</t>
        </is>
      </c>
      <c r="D657">
        <f>IF(B790="Y", C790, "")</f>
        <v/>
      </c>
      <c r="E657" s="123" t="inlineStr">
        <is>
          <t>:3070-7_VL:3070-7_VLS:</t>
        </is>
      </c>
      <c r="F657" s="123" t="inlineStr">
        <is>
          <t>:3070-7 VL:3070-7 VLS:</t>
        </is>
      </c>
      <c r="G657" s="123" t="inlineStr">
        <is>
          <t>X4</t>
        </is>
      </c>
      <c r="H657" s="123" t="inlineStr">
        <is>
          <t>ImpMatl_Cast_Iron_ASTM-A48_Cl30</t>
        </is>
      </c>
      <c r="I657" s="6" t="inlineStr">
        <is>
          <t>Cast Iron, ASTM-A48, CL 30</t>
        </is>
      </c>
      <c r="J657" s="6" t="inlineStr">
        <is>
          <t>C30</t>
        </is>
      </c>
      <c r="K657" s="6" t="inlineStr">
        <is>
          <t>Coating_Standard</t>
        </is>
      </c>
      <c r="L657" s="6" t="inlineStr">
        <is>
          <t>Stainless Steel, AISI-303</t>
        </is>
      </c>
      <c r="M657" s="6" t="inlineStr">
        <is>
          <t>Steel, Cold Drawn C1018</t>
        </is>
      </c>
      <c r="N657" s="6" t="inlineStr">
        <is>
          <t>RTF</t>
        </is>
      </c>
      <c r="O657" s="6" t="n"/>
      <c r="P657" s="6" t="inlineStr">
        <is>
          <t>A101816</t>
        </is>
      </c>
      <c r="Q657" s="6" t="n">
        <v>589</v>
      </c>
      <c r="R657" s="6" t="inlineStr">
        <is>
          <t>LT040</t>
        </is>
      </c>
      <c r="S657" s="6" t="n">
        <v>98</v>
      </c>
      <c r="U657" s="80" t="n"/>
    </row>
    <row r="658">
      <c r="B658" s="13">
        <f>IF(I791="Silicon Bronze, ASTM-B584, C87600", IF(K791="Coating_Standard", "Y", "N"), "N")</f>
        <v/>
      </c>
      <c r="C658" t="inlineStr">
        <is>
          <t>Price_BOM_VL_VLS_Imp_512</t>
        </is>
      </c>
      <c r="D658">
        <f>IF(B791="Y", C791, "")</f>
        <v/>
      </c>
      <c r="E658" s="123" t="inlineStr">
        <is>
          <t>:3095-7_VL:3095-7_VLS:</t>
        </is>
      </c>
      <c r="F658" s="123" t="inlineStr">
        <is>
          <t>:3095-7 VL:3095-7 VLS:</t>
        </is>
      </c>
      <c r="G658" s="123" t="inlineStr">
        <is>
          <t>X3</t>
        </is>
      </c>
      <c r="H658" s="123" t="inlineStr">
        <is>
          <t>ImpMatl_Cast_Iron_ASTM-A48_Cl30</t>
        </is>
      </c>
      <c r="I658" s="6" t="inlineStr">
        <is>
          <t>Cast Iron, ASTM-A48, CL 30</t>
        </is>
      </c>
      <c r="J658" s="6" t="inlineStr">
        <is>
          <t>C30</t>
        </is>
      </c>
      <c r="K658" s="6" t="inlineStr">
        <is>
          <t>Coating_Standard</t>
        </is>
      </c>
      <c r="L658" s="6" t="inlineStr">
        <is>
          <t>Stainless Steel, AISI-303</t>
        </is>
      </c>
      <c r="M658" s="6" t="inlineStr">
        <is>
          <t>Steel, Cold Drawn C1018</t>
        </is>
      </c>
      <c r="N658" s="6" t="inlineStr">
        <is>
          <t>RTF</t>
        </is>
      </c>
      <c r="O658" s="6" t="n"/>
      <c r="P658" s="6" t="inlineStr">
        <is>
          <t>A101823</t>
        </is>
      </c>
      <c r="Q658" s="6" t="n">
        <v>618</v>
      </c>
      <c r="R658" s="6" t="inlineStr">
        <is>
          <t>LT040</t>
        </is>
      </c>
      <c r="S658" s="6" t="n">
        <v>98</v>
      </c>
      <c r="U658" s="80" t="n"/>
    </row>
    <row r="659">
      <c r="B659" s="13">
        <f>IF(I792="Silicon Bronze, ASTM-B584, C87600", IF(K792="Coating_Standard", "Y", "N"), "N")</f>
        <v/>
      </c>
      <c r="C659" t="inlineStr">
        <is>
          <t>Price_BOM_VL_VLS_Imp_529</t>
        </is>
      </c>
      <c r="D659">
        <f>IF(B792="Y", C792, "")</f>
        <v/>
      </c>
      <c r="E659" s="123" t="inlineStr">
        <is>
          <t>:3095-7_VL:3095-7_VLS:</t>
        </is>
      </c>
      <c r="F659" s="123" t="inlineStr">
        <is>
          <t>:3095-7 VL:3095-7 VLS:</t>
        </is>
      </c>
      <c r="G659" s="123" t="inlineStr">
        <is>
          <t>X4</t>
        </is>
      </c>
      <c r="H659" s="123" t="inlineStr">
        <is>
          <t>ImpMatl_Cast_Iron_ASTM-A48_Cl30</t>
        </is>
      </c>
      <c r="I659" s="6" t="inlineStr">
        <is>
          <t>Cast Iron, ASTM-A48, CL 30</t>
        </is>
      </c>
      <c r="J659" s="6" t="inlineStr">
        <is>
          <t>C30</t>
        </is>
      </c>
      <c r="K659" s="6" t="inlineStr">
        <is>
          <t>Coating_Standard</t>
        </is>
      </c>
      <c r="L659" s="6" t="inlineStr">
        <is>
          <t>Stainless Steel, AISI-303</t>
        </is>
      </c>
      <c r="M659" s="6" t="inlineStr">
        <is>
          <t>Steel, Cold Drawn C1018</t>
        </is>
      </c>
      <c r="N659" s="6" t="inlineStr">
        <is>
          <t>RTF</t>
        </is>
      </c>
      <c r="O659" s="6" t="n"/>
      <c r="P659" s="6" t="inlineStr">
        <is>
          <t>A101830</t>
        </is>
      </c>
      <c r="Q659" s="6" t="n">
        <v>618</v>
      </c>
      <c r="R659" s="6" t="inlineStr">
        <is>
          <t>LT040</t>
        </is>
      </c>
      <c r="S659" s="6" t="n">
        <v>98</v>
      </c>
      <c r="U659" s="80" t="n"/>
    </row>
    <row r="660">
      <c r="B660" s="13">
        <f>IF(I793="Silicon Bronze, ASTM-B584, C87600", IF(K793="Coating_Standard", "Y", "N"), "N")</f>
        <v/>
      </c>
      <c r="C660" t="inlineStr">
        <is>
          <t>Price_BOM_VL_VLS_Imp_546</t>
        </is>
      </c>
      <c r="D660">
        <f>IF(B793="Y", C793, "")</f>
        <v/>
      </c>
      <c r="E660" s="123" t="inlineStr">
        <is>
          <t>:4012-1_VL:4012-1_VLS:</t>
        </is>
      </c>
      <c r="F660" s="123" t="inlineStr">
        <is>
          <t>:4012-1 VL:4012-1 VLS:</t>
        </is>
      </c>
      <c r="G660" s="123" t="inlineStr">
        <is>
          <t>XA</t>
        </is>
      </c>
      <c r="H660" s="123" t="inlineStr">
        <is>
          <t>ImpMatl_Cast_Iron_ASTM-A48_Cl30</t>
        </is>
      </c>
      <c r="I660" s="6" t="inlineStr">
        <is>
          <t>Cast Iron, ASTM-A48, CL 30</t>
        </is>
      </c>
      <c r="J660" s="6" t="inlineStr">
        <is>
          <t>C30</t>
        </is>
      </c>
      <c r="K660" s="6" t="inlineStr">
        <is>
          <t>Coating_Standard</t>
        </is>
      </c>
      <c r="L660" s="6" t="inlineStr">
        <is>
          <t>Stainless Steel, AISI-303</t>
        </is>
      </c>
      <c r="M660" s="6" t="inlineStr">
        <is>
          <t>Steel, Cold Drawn C1018</t>
        </is>
      </c>
      <c r="N660" s="6" t="inlineStr">
        <is>
          <t>RTF</t>
        </is>
      </c>
      <c r="O660" s="6" t="n"/>
      <c r="P660" s="6" t="inlineStr">
        <is>
          <t>A101886</t>
        </is>
      </c>
      <c r="Q660" s="6" t="n">
        <v>685</v>
      </c>
      <c r="R660" s="6" t="inlineStr">
        <is>
          <t>LT040</t>
        </is>
      </c>
      <c r="S660" s="6" t="n">
        <v>98</v>
      </c>
      <c r="U660" s="80" t="n"/>
    </row>
    <row r="661">
      <c r="B661" s="13">
        <f>IF(I794="Silicon Bronze, ASTM-B584, C87600", IF(K794="Coating_Standard", "Y", "N"), "N")</f>
        <v/>
      </c>
      <c r="C661" t="inlineStr">
        <is>
          <t>Price_BOM_VL_VLS_Imp_563</t>
        </is>
      </c>
      <c r="D661">
        <f>IF(B794="Y", C794, "")</f>
        <v/>
      </c>
      <c r="E661" s="123" t="inlineStr">
        <is>
          <t>:4012-9_VL:4012-7_VL:4012-9_VLS:4012-7_VLS:</t>
        </is>
      </c>
      <c r="F661" s="123" t="inlineStr">
        <is>
          <t>:4012-9 VL:4012-9 VLS:</t>
        </is>
      </c>
      <c r="G661" s="123" t="inlineStr">
        <is>
          <t>XA</t>
        </is>
      </c>
      <c r="H661" s="123" t="inlineStr">
        <is>
          <t>ImpMatl_Cast_Iron_ASTM-A48_Cl30</t>
        </is>
      </c>
      <c r="I661" s="6" t="inlineStr">
        <is>
          <t>Cast Iron, ASTM-A48, CL 30</t>
        </is>
      </c>
      <c r="J661" s="6" t="inlineStr">
        <is>
          <t>C30</t>
        </is>
      </c>
      <c r="K661" s="6" t="inlineStr">
        <is>
          <t>Coating_Standard</t>
        </is>
      </c>
      <c r="L661" s="6" t="inlineStr">
        <is>
          <t>Stainless Steel, AISI-303</t>
        </is>
      </c>
      <c r="M661" s="6" t="inlineStr">
        <is>
          <t>Steel, Cold Drawn C1018</t>
        </is>
      </c>
      <c r="N661" s="6" t="inlineStr">
        <is>
          <t>RTF</t>
        </is>
      </c>
      <c r="O661" s="6" t="n"/>
      <c r="P661" s="6" t="inlineStr">
        <is>
          <t>A101893</t>
        </is>
      </c>
      <c r="Q661" s="6" t="n">
        <v>685</v>
      </c>
      <c r="R661" s="6" t="inlineStr">
        <is>
          <t>LT040</t>
        </is>
      </c>
      <c r="S661" s="6" t="n">
        <v>98</v>
      </c>
      <c r="U661" s="80" t="n"/>
    </row>
    <row r="662">
      <c r="B662" s="13">
        <f>IF(I795="Silicon Bronze, ASTM-B584, C87600", IF(K795="Coating_Standard", "Y", "N"), "N")</f>
        <v/>
      </c>
      <c r="C662" t="inlineStr">
        <is>
          <t>Price_BOM_VL_VLS_Imp_594</t>
        </is>
      </c>
      <c r="D662">
        <f>IF(B795="Y", C795, "")</f>
        <v/>
      </c>
      <c r="E662" s="123" t="inlineStr">
        <is>
          <t>:4070-7_VL:4070-7_VLS:</t>
        </is>
      </c>
      <c r="F662" s="123" t="inlineStr">
        <is>
          <t>:4070-7 VL:4070-7 VLS:</t>
        </is>
      </c>
      <c r="G662" s="123" t="inlineStr">
        <is>
          <t>X3</t>
        </is>
      </c>
      <c r="H662" s="123" t="inlineStr">
        <is>
          <t>ImpMatl_Cast_Iron_ASTM-A48_Cl30</t>
        </is>
      </c>
      <c r="I662" s="6" t="inlineStr">
        <is>
          <t>Cast Iron, ASTM-A48, CL 30</t>
        </is>
      </c>
      <c r="J662" s="6" t="inlineStr">
        <is>
          <t>C30</t>
        </is>
      </c>
      <c r="K662" s="6" t="inlineStr">
        <is>
          <t>Coating_Standard</t>
        </is>
      </c>
      <c r="L662" s="6" t="inlineStr">
        <is>
          <t>Stainless Steel, AISI-303</t>
        </is>
      </c>
      <c r="M662" s="6" t="inlineStr">
        <is>
          <t>Steel, Cold Drawn C1018</t>
        </is>
      </c>
      <c r="N662" s="6" t="n">
        <v>96699294</v>
      </c>
      <c r="O662" s="6" t="n"/>
      <c r="P662" s="6" t="inlineStr">
        <is>
          <t>A101858</t>
        </is>
      </c>
      <c r="Q662" s="6" t="n">
        <v>604</v>
      </c>
      <c r="R662" s="6" t="inlineStr">
        <is>
          <t>LT040</t>
        </is>
      </c>
      <c r="S662" s="6" t="n">
        <v>98</v>
      </c>
      <c r="U662" s="80" t="n"/>
    </row>
    <row r="663">
      <c r="B663" s="13">
        <f>IF(I796="Silicon Bronze, ASTM-B584, C87600", IF(K796="Coating_Standard", "Y", "N"), "N")</f>
        <v/>
      </c>
      <c r="C663" t="inlineStr">
        <is>
          <t>Price_BOM_VL_VLS_Imp_611</t>
        </is>
      </c>
      <c r="D663">
        <f>IF(B796="Y", C796, "")</f>
        <v/>
      </c>
      <c r="E663" s="123" t="inlineStr">
        <is>
          <t>:4070-7_VL:4070-7_VLS:</t>
        </is>
      </c>
      <c r="F663" s="123" t="inlineStr">
        <is>
          <t>:4070-7 VL:4070-7 VLS:</t>
        </is>
      </c>
      <c r="G663" s="123" t="inlineStr">
        <is>
          <t>X4</t>
        </is>
      </c>
      <c r="H663" s="123" t="inlineStr">
        <is>
          <t>ImpMatl_Cast_Iron_ASTM-A48_Cl30</t>
        </is>
      </c>
      <c r="I663" s="6" t="inlineStr">
        <is>
          <t>Cast Iron, ASTM-A48, CL 30</t>
        </is>
      </c>
      <c r="J663" s="6" t="inlineStr">
        <is>
          <t>C30</t>
        </is>
      </c>
      <c r="K663" s="6" t="inlineStr">
        <is>
          <t>Coating_Standard</t>
        </is>
      </c>
      <c r="L663" s="6" t="inlineStr">
        <is>
          <t>Stainless Steel, AISI-303</t>
        </is>
      </c>
      <c r="M663" s="6" t="inlineStr">
        <is>
          <t>Steel, Cold Drawn C1018</t>
        </is>
      </c>
      <c r="N663" s="6" t="inlineStr">
        <is>
          <t>RTF</t>
        </is>
      </c>
      <c r="O663" s="6" t="n"/>
      <c r="P663" s="6" t="inlineStr">
        <is>
          <t>A101865</t>
        </is>
      </c>
      <c r="Q663" s="6" t="n">
        <v>604</v>
      </c>
      <c r="R663" s="6" t="inlineStr">
        <is>
          <t>LT040</t>
        </is>
      </c>
      <c r="S663" s="6" t="n">
        <v>98</v>
      </c>
      <c r="U663" s="80" t="n"/>
    </row>
    <row r="664">
      <c r="B664" s="13">
        <f>IF(I797="Silicon Bronze, ASTM-B584, C87600", IF(K797="Coating_Standard", "Y", "N"), "N")</f>
        <v/>
      </c>
      <c r="C664" t="inlineStr">
        <is>
          <t>Price_BOM_VL_VLS_Imp_628</t>
        </is>
      </c>
      <c r="D664">
        <f>IF(B797="Y", C797, "")</f>
        <v/>
      </c>
      <c r="E664" s="123" t="inlineStr">
        <is>
          <t>:4095-9_VL:4095-7_VL:4095-9_VLS:4095-7_VLS:</t>
        </is>
      </c>
      <c r="F664" s="123" t="inlineStr">
        <is>
          <t>:4095-9 VL:4095-9 VLS:</t>
        </is>
      </c>
      <c r="G664" s="123" t="inlineStr">
        <is>
          <t>X3</t>
        </is>
      </c>
      <c r="H664" s="123" t="inlineStr">
        <is>
          <t>ImpMatl_Cast_Iron_ASTM-A48_Cl30</t>
        </is>
      </c>
      <c r="I664" s="6" t="inlineStr">
        <is>
          <t>Cast Iron, ASTM-A48, CL 30</t>
        </is>
      </c>
      <c r="J664" s="6" t="inlineStr">
        <is>
          <t>C30</t>
        </is>
      </c>
      <c r="K664" s="6" t="inlineStr">
        <is>
          <t>Coating_Standard</t>
        </is>
      </c>
      <c r="L664" s="6" t="inlineStr">
        <is>
          <t>Stainless Steel, AISI-303</t>
        </is>
      </c>
      <c r="M664" s="6" t="inlineStr">
        <is>
          <t>Steel, Cold Drawn C1018</t>
        </is>
      </c>
      <c r="N664" s="6" t="inlineStr">
        <is>
          <t>RTF</t>
        </is>
      </c>
      <c r="O664" s="6" t="n"/>
      <c r="P664" s="6" t="inlineStr">
        <is>
          <t>A101872</t>
        </is>
      </c>
      <c r="Q664" s="6" t="n">
        <v>646</v>
      </c>
      <c r="R664" s="6" t="inlineStr">
        <is>
          <t>LT040</t>
        </is>
      </c>
      <c r="S664" s="6" t="n">
        <v>98</v>
      </c>
      <c r="U664" s="80" t="n"/>
    </row>
    <row r="665" customFormat="1" s="94">
      <c r="B665" s="13">
        <f>IF(I798="Silicon Bronze, ASTM-B584, C87600", IF(K798="Coating_Standard", "Y", "N"), "N")</f>
        <v/>
      </c>
      <c r="C665" t="inlineStr">
        <is>
          <t>Price_BOM_VL_VLS_Imp_645</t>
        </is>
      </c>
      <c r="D665">
        <f>IF(B798="Y", C798, "")</f>
        <v/>
      </c>
      <c r="E665" s="123" t="inlineStr">
        <is>
          <t>:4095-9_VL:4095-7_VL:4095-9_VLS:4095-7_VLS:</t>
        </is>
      </c>
      <c r="F665" s="123" t="inlineStr">
        <is>
          <t>:4095-9 VL:4095-9 VLS:</t>
        </is>
      </c>
      <c r="G665" s="123" t="inlineStr">
        <is>
          <t>XA</t>
        </is>
      </c>
      <c r="H665" s="123" t="inlineStr">
        <is>
          <t>ImpMatl_Cast_Iron_ASTM-A48_Cl30</t>
        </is>
      </c>
      <c r="I665" s="6" t="inlineStr">
        <is>
          <t>Cast Iron, ASTM-A48, CL 30</t>
        </is>
      </c>
      <c r="J665" s="6" t="inlineStr">
        <is>
          <t>C30</t>
        </is>
      </c>
      <c r="K665" s="6" t="inlineStr">
        <is>
          <t>Coating_Standard</t>
        </is>
      </c>
      <c r="L665" s="6" t="inlineStr">
        <is>
          <t>Stainless Steel, AISI-303</t>
        </is>
      </c>
      <c r="M665" s="6" t="inlineStr">
        <is>
          <t>Steel, Cold Drawn C1018</t>
        </is>
      </c>
      <c r="N665" s="6" t="inlineStr">
        <is>
          <t>RTF</t>
        </is>
      </c>
      <c r="O665" s="6" t="n"/>
      <c r="P665" s="6" t="inlineStr">
        <is>
          <t>A101879</t>
        </is>
      </c>
      <c r="Q665" s="6" t="n">
        <v>646</v>
      </c>
      <c r="R665" s="6" t="inlineStr">
        <is>
          <t>LT040</t>
        </is>
      </c>
      <c r="S665" s="6" t="n">
        <v>98</v>
      </c>
      <c r="U665" s="80" t="n"/>
    </row>
    <row r="666">
      <c r="B666" s="13">
        <f>IF(I799="Silicon Bronze, ASTM-B584, C87600", IF(K799="Coating_Standard", "Y", "N"), "N")</f>
        <v/>
      </c>
      <c r="C666" t="inlineStr">
        <is>
          <t>Price_BOM_VL_VLS_Imp_662</t>
        </is>
      </c>
      <c r="D666">
        <f>IF(B799="Y", C799, "")</f>
        <v/>
      </c>
      <c r="E666" s="123" t="inlineStr">
        <is>
          <t>:5012-9_VL:5012-9_VLS:</t>
        </is>
      </c>
      <c r="F666" s="123" t="inlineStr">
        <is>
          <t>:5012-9 VL:5012-9 VLS:</t>
        </is>
      </c>
      <c r="G666" s="123" t="inlineStr">
        <is>
          <t>XA</t>
        </is>
      </c>
      <c r="H666" s="123" t="inlineStr">
        <is>
          <t>ImpMatl_Cast_Iron_ASTM-A48_Cl30</t>
        </is>
      </c>
      <c r="I666" s="6" t="inlineStr">
        <is>
          <t>Cast Iron, ASTM-A48, CL 30</t>
        </is>
      </c>
      <c r="J666" s="6" t="inlineStr">
        <is>
          <t>C30</t>
        </is>
      </c>
      <c r="K666" s="6" t="inlineStr">
        <is>
          <t>Coating_Standard</t>
        </is>
      </c>
      <c r="L666" s="6" t="inlineStr">
        <is>
          <t>Stainless Steel, AISI-303</t>
        </is>
      </c>
      <c r="M666" s="6" t="inlineStr">
        <is>
          <t>Steel, Cold Drawn C1018</t>
        </is>
      </c>
      <c r="N666" s="6" t="inlineStr">
        <is>
          <t>RTF</t>
        </is>
      </c>
      <c r="O666" s="6" t="n"/>
      <c r="P666" s="6" t="inlineStr">
        <is>
          <t>A101942</t>
        </is>
      </c>
      <c r="Q666" s="6" t="n">
        <v>741</v>
      </c>
      <c r="R666" s="6" t="inlineStr">
        <is>
          <t>LT040</t>
        </is>
      </c>
      <c r="S666" s="6" t="n">
        <v>98</v>
      </c>
      <c r="U666" s="80" t="n"/>
    </row>
    <row r="667">
      <c r="B667" s="13">
        <f>IF(I800="Silicon Bronze, ASTM-B584, C87600", IF(K800="Coating_Standard", "Y", "N"), "N")</f>
        <v/>
      </c>
      <c r="C667" t="inlineStr">
        <is>
          <t>Price_BOM_VL_VLS_Imp_679</t>
        </is>
      </c>
      <c r="D667">
        <f>IF(B800="Y", C800, "")</f>
        <v/>
      </c>
      <c r="E667" s="123" t="inlineStr">
        <is>
          <t>:5012-C_VL:5012-A_VL:5012-C_VLS:5012-A_VLS:</t>
        </is>
      </c>
      <c r="F667" s="123" t="inlineStr">
        <is>
          <t>:5012-C VL:5012-C VLS:</t>
        </is>
      </c>
      <c r="G667" s="123" t="inlineStr">
        <is>
          <t>XA</t>
        </is>
      </c>
      <c r="H667" s="123" t="inlineStr">
        <is>
          <t>ImpMatl_Cast_Iron_ASTM-A48_Cl30</t>
        </is>
      </c>
      <c r="I667" s="6" t="inlineStr">
        <is>
          <t>Cast Iron, ASTM-A48, CL 30</t>
        </is>
      </c>
      <c r="J667" s="6" t="inlineStr">
        <is>
          <t>C30</t>
        </is>
      </c>
      <c r="K667" s="6" t="inlineStr">
        <is>
          <t>Coating_Standard</t>
        </is>
      </c>
      <c r="L667" s="6" t="inlineStr">
        <is>
          <t>Stainless Steel, AISI-303</t>
        </is>
      </c>
      <c r="M667" s="6" t="inlineStr">
        <is>
          <t>Steel, Cold Drawn C1018</t>
        </is>
      </c>
      <c r="N667" s="6" t="inlineStr">
        <is>
          <t>RTF</t>
        </is>
      </c>
      <c r="O667" s="6" t="n"/>
      <c r="P667" s="6" t="inlineStr">
        <is>
          <t>A101949</t>
        </is>
      </c>
      <c r="Q667" s="6" t="n">
        <v>741</v>
      </c>
      <c r="R667" s="6" t="inlineStr">
        <is>
          <t>LT040</t>
        </is>
      </c>
      <c r="S667" s="6" t="n">
        <v>98</v>
      </c>
      <c r="U667" s="80" t="n"/>
    </row>
    <row r="668">
      <c r="B668" s="13">
        <f>IF(I801="Silicon Bronze, ASTM-B584, C87600", IF(K801="Coating_Standard", "Y", "N"), "N")</f>
        <v/>
      </c>
      <c r="C668" t="inlineStr">
        <is>
          <t>Price_BOM_VL_VLS_Imp_726</t>
        </is>
      </c>
      <c r="D668">
        <f>IF(B801="Y", C801, "")</f>
        <v/>
      </c>
      <c r="E668" s="123" t="inlineStr">
        <is>
          <t>:5070-7_VL:</t>
        </is>
      </c>
      <c r="F668" s="123" t="inlineStr">
        <is>
          <t>:5070-7 VL:</t>
        </is>
      </c>
      <c r="G668" s="123" t="inlineStr">
        <is>
          <t>X4</t>
        </is>
      </c>
      <c r="H668" s="123" t="inlineStr">
        <is>
          <t>ImpMatl_Cast_Iron_ASTM-A48_Cl30</t>
        </is>
      </c>
      <c r="I668" s="6" t="inlineStr">
        <is>
          <t>Cast Iron, ASTM-A48, CL 30</t>
        </is>
      </c>
      <c r="J668" s="6" t="inlineStr">
        <is>
          <t>C30</t>
        </is>
      </c>
      <c r="K668" s="6" t="inlineStr">
        <is>
          <t>Coating_Standard</t>
        </is>
      </c>
      <c r="L668" s="6" t="inlineStr">
        <is>
          <t>Stainless Steel, AISI-303</t>
        </is>
      </c>
      <c r="M668" s="6" t="inlineStr">
        <is>
          <t>Steel, Cold Drawn C1018</t>
        </is>
      </c>
      <c r="N668" s="6" t="inlineStr">
        <is>
          <t>RTF</t>
        </is>
      </c>
      <c r="O668" s="6" t="n"/>
      <c r="P668" s="6" t="inlineStr">
        <is>
          <t>A101914</t>
        </is>
      </c>
      <c r="Q668" s="6" t="n">
        <v>627</v>
      </c>
      <c r="R668" s="6" t="inlineStr">
        <is>
          <t>LT040</t>
        </is>
      </c>
      <c r="S668" s="6" t="n">
        <v>98</v>
      </c>
      <c r="U668" s="80" t="n"/>
    </row>
    <row r="669">
      <c r="B669" s="13">
        <f>IF(I802="Silicon Bronze, ASTM-B584, C87600", IF(K802="Coating_Standard", "Y", "N"), "N")</f>
        <v/>
      </c>
      <c r="C669" t="inlineStr">
        <is>
          <t>Price_BOM_VL_VLS_Imp_743</t>
        </is>
      </c>
      <c r="D669">
        <f>IF(B802="Y", C802, "")</f>
        <v/>
      </c>
      <c r="E669" s="123" t="inlineStr">
        <is>
          <t>:5070-7_VL:5070-7_VLS:</t>
        </is>
      </c>
      <c r="F669" s="123" t="inlineStr">
        <is>
          <t>:5070-7 VL:5070-7 VLS:</t>
        </is>
      </c>
      <c r="G669" s="123" t="inlineStr">
        <is>
          <t>X3</t>
        </is>
      </c>
      <c r="H669" s="123" t="inlineStr">
        <is>
          <t>ImpMatl_Cast_Iron_ASTM-A48_Cl30</t>
        </is>
      </c>
      <c r="I669" s="6" t="inlineStr">
        <is>
          <t>Cast Iron, ASTM-A48, CL 30</t>
        </is>
      </c>
      <c r="J669" s="6" t="inlineStr">
        <is>
          <t>C30</t>
        </is>
      </c>
      <c r="K669" s="6" t="inlineStr">
        <is>
          <t>Coating_Standard</t>
        </is>
      </c>
      <c r="L669" s="6" t="inlineStr">
        <is>
          <t>Stainless Steel, AISI-303</t>
        </is>
      </c>
      <c r="M669" s="6" t="inlineStr">
        <is>
          <t>Steel, Cold Drawn C1018</t>
        </is>
      </c>
      <c r="N669" s="6" t="inlineStr">
        <is>
          <t>RTF</t>
        </is>
      </c>
      <c r="O669" s="6" t="n"/>
      <c r="P669" s="6" t="inlineStr">
        <is>
          <t>A101907</t>
        </is>
      </c>
      <c r="Q669" s="6" t="n">
        <v>627</v>
      </c>
      <c r="R669" s="6" t="inlineStr">
        <is>
          <t>LT040</t>
        </is>
      </c>
      <c r="S669" s="6" t="n">
        <v>98</v>
      </c>
      <c r="U669" s="80" t="n"/>
    </row>
    <row r="670">
      <c r="B670" s="13">
        <f>IF(I803="Silicon Bronze, ASTM-B584, C87600", IF(K803="Coating_Standard", "Y", "N"), "N")</f>
        <v/>
      </c>
      <c r="C670" t="inlineStr">
        <is>
          <t>Price_BOM_VL_VLS_Imp_760</t>
        </is>
      </c>
      <c r="D670">
        <f>IF(B803="Y", C803, "")</f>
        <v/>
      </c>
      <c r="E670" s="123" t="inlineStr">
        <is>
          <t>:5070-7_VLS:</t>
        </is>
      </c>
      <c r="F670" s="123" t="inlineStr">
        <is>
          <t>:5070-7 VLS:</t>
        </is>
      </c>
      <c r="G670" s="123" t="inlineStr">
        <is>
          <t>X4</t>
        </is>
      </c>
      <c r="H670" s="123" t="inlineStr">
        <is>
          <t>ImpMatl_Cast_Iron_ASTM-A48_Cl30</t>
        </is>
      </c>
      <c r="I670" s="6" t="inlineStr">
        <is>
          <t>Cast Iron, ASTM-A48, CL 30</t>
        </is>
      </c>
      <c r="J670" s="6" t="inlineStr">
        <is>
          <t>C30</t>
        </is>
      </c>
      <c r="K670" s="6" t="inlineStr">
        <is>
          <t>Coating_Standard</t>
        </is>
      </c>
      <c r="L670" s="6" t="inlineStr">
        <is>
          <t>Stainless Steel, AISI-303</t>
        </is>
      </c>
      <c r="M670" s="6" t="inlineStr">
        <is>
          <t>Steel, Cold Drawn C1018</t>
        </is>
      </c>
      <c r="N670" s="6" t="inlineStr">
        <is>
          <t>RTF</t>
        </is>
      </c>
      <c r="O670" s="6" t="n"/>
      <c r="P670" s="6" t="inlineStr">
        <is>
          <t>A101914</t>
        </is>
      </c>
      <c r="Q670" s="6" t="n">
        <v>627</v>
      </c>
      <c r="R670" s="6" t="inlineStr">
        <is>
          <t>LT040</t>
        </is>
      </c>
      <c r="S670" s="6" t="n">
        <v>98</v>
      </c>
      <c r="U670" s="80" t="n"/>
    </row>
    <row r="671">
      <c r="B671" s="13">
        <f>IF(I804="Silicon Bronze, ASTM-B584, C87600", IF(K804="Coating_Standard", "Y", "N"), "N")</f>
        <v/>
      </c>
      <c r="C671" t="inlineStr">
        <is>
          <t>Price_BOM_VL_VLS_Imp_777</t>
        </is>
      </c>
      <c r="D671">
        <f>IF(B804="Y", C804, "")</f>
        <v/>
      </c>
      <c r="E671" s="123" t="inlineStr">
        <is>
          <t>:5095-A_VL:5095-7_VL:5095-A_VLS:5095-7_VLS:</t>
        </is>
      </c>
      <c r="F671" s="123" t="inlineStr">
        <is>
          <t>:5095-A VL:5095-A VLS:</t>
        </is>
      </c>
      <c r="G671" s="123" t="inlineStr">
        <is>
          <t>X3</t>
        </is>
      </c>
      <c r="H671" s="123" t="inlineStr">
        <is>
          <t>ImpMatl_Cast_Iron_ASTM-A48_Cl30</t>
        </is>
      </c>
      <c r="I671" s="6" t="inlineStr">
        <is>
          <t>Cast Iron, ASTM-A48, CL 30</t>
        </is>
      </c>
      <c r="J671" s="6" t="inlineStr">
        <is>
          <t>C30</t>
        </is>
      </c>
      <c r="K671" s="6" t="inlineStr">
        <is>
          <t>Coating_Standard</t>
        </is>
      </c>
      <c r="L671" s="6" t="inlineStr">
        <is>
          <t>Stainless Steel, AISI-303</t>
        </is>
      </c>
      <c r="M671" s="6" t="inlineStr">
        <is>
          <t>Steel, Cold Drawn C1018</t>
        </is>
      </c>
      <c r="N671" s="6" t="inlineStr">
        <is>
          <t>RTF</t>
        </is>
      </c>
      <c r="O671" s="6" t="n"/>
      <c r="P671" s="6" t="inlineStr">
        <is>
          <t>A101921</t>
        </is>
      </c>
      <c r="Q671" s="6" t="n">
        <v>685</v>
      </c>
      <c r="R671" s="6" t="inlineStr">
        <is>
          <t>LT040</t>
        </is>
      </c>
      <c r="S671" s="6" t="n">
        <v>98</v>
      </c>
      <c r="U671" s="80" t="n"/>
    </row>
    <row r="672">
      <c r="B672" s="13">
        <f>IF(I805="Silicon Bronze, ASTM-B584, C87600", IF(K805="Coating_Standard", "Y", "N"), "N")</f>
        <v/>
      </c>
      <c r="C672" t="inlineStr">
        <is>
          <t>Price_BOM_VL_VLS_Imp_794</t>
        </is>
      </c>
      <c r="D672">
        <f>IF(B805="Y", C805, "")</f>
        <v/>
      </c>
      <c r="E672" s="123" t="inlineStr">
        <is>
          <t>:5095-A_VL:5095-7_VL:5095-A_VLS:5095-7_VLS:</t>
        </is>
      </c>
      <c r="F672" s="123" t="inlineStr">
        <is>
          <t>:5095-A VL:5095-A VLS:</t>
        </is>
      </c>
      <c r="G672" s="123" t="inlineStr">
        <is>
          <t>X4</t>
        </is>
      </c>
      <c r="H672" s="123" t="inlineStr">
        <is>
          <t>ImpMatl_Cast_Iron_ASTM-A48_Cl30</t>
        </is>
      </c>
      <c r="I672" s="6" t="inlineStr">
        <is>
          <t>Cast Iron, ASTM-A48, CL 30</t>
        </is>
      </c>
      <c r="J672" s="6" t="inlineStr">
        <is>
          <t>C30</t>
        </is>
      </c>
      <c r="K672" s="6" t="inlineStr">
        <is>
          <t>Coating_Standard</t>
        </is>
      </c>
      <c r="L672" s="6" t="inlineStr">
        <is>
          <t>Stainless Steel, AISI-303</t>
        </is>
      </c>
      <c r="M672" s="6" t="inlineStr">
        <is>
          <t>Steel, Cold Drawn C1018</t>
        </is>
      </c>
      <c r="N672" s="6" t="inlineStr">
        <is>
          <t>RTF</t>
        </is>
      </c>
      <c r="O672" s="6" t="n"/>
      <c r="P672" s="6" t="inlineStr">
        <is>
          <t>A101928</t>
        </is>
      </c>
      <c r="Q672" s="6" t="n">
        <v>685</v>
      </c>
      <c r="R672" s="6" t="inlineStr">
        <is>
          <t>LT040</t>
        </is>
      </c>
      <c r="S672" s="6" t="n">
        <v>98</v>
      </c>
      <c r="U672" s="80" t="n"/>
    </row>
    <row r="673">
      <c r="B673" s="13">
        <f>IF(I806="Silicon Bronze, ASTM-B584, C87600", IF(K806="Coating_Standard", "Y", "N"), "N")</f>
        <v/>
      </c>
      <c r="C673" s="6" t="inlineStr">
        <is>
          <t>Price_BOM_VL_VLS_Imp_817</t>
        </is>
      </c>
      <c r="D673">
        <f>IF(B806="Y", C806, "")</f>
        <v/>
      </c>
      <c r="E673" s="123" t="inlineStr">
        <is>
          <t>:5095-9_VL:5095-9_VLS:</t>
        </is>
      </c>
      <c r="F673" s="123" t="inlineStr">
        <is>
          <t>:5095-9 VL:5095-9 VLS:</t>
        </is>
      </c>
      <c r="G673" s="123" t="inlineStr">
        <is>
          <t>XA</t>
        </is>
      </c>
      <c r="H673" s="123" t="inlineStr">
        <is>
          <t>ImpMatl_Cast_Iron_ASTM-A48_Cl30</t>
        </is>
      </c>
      <c r="I673" s="6" t="inlineStr">
        <is>
          <t>Cast Iron, ASTM-A48, CL 30</t>
        </is>
      </c>
      <c r="J673" s="6" t="inlineStr">
        <is>
          <t>C30</t>
        </is>
      </c>
      <c r="K673" s="6" t="inlineStr">
        <is>
          <t>Coating_Standard</t>
        </is>
      </c>
      <c r="L673" s="6" t="inlineStr">
        <is>
          <t>Stainless Steel, AISI-303</t>
        </is>
      </c>
      <c r="M673" s="6" t="inlineStr">
        <is>
          <t>Steel, Cold Drawn C1018</t>
        </is>
      </c>
      <c r="N673" s="6" t="inlineStr">
        <is>
          <t>RTF</t>
        </is>
      </c>
      <c r="O673" s="6" t="n"/>
      <c r="P673" s="6" t="inlineStr">
        <is>
          <t>A101935</t>
        </is>
      </c>
      <c r="Q673" s="6" t="n">
        <v>685</v>
      </c>
      <c r="R673" s="6" t="inlineStr">
        <is>
          <t>LT040</t>
        </is>
      </c>
      <c r="S673" s="6" t="n">
        <v>98</v>
      </c>
      <c r="U673" s="80" t="n"/>
    </row>
    <row r="674">
      <c r="B674" s="13">
        <f>IF(I807="Silicon Bronze, ASTM-B584, C87600", IF(K807="Coating_Standard", "Y", "N"), "N")</f>
        <v/>
      </c>
      <c r="C674" s="6" t="inlineStr">
        <is>
          <t>Price_BOM_VL_VLS_Imp_833</t>
        </is>
      </c>
      <c r="D674">
        <f>IF(B807="Y", C807, "")</f>
        <v/>
      </c>
      <c r="E674" s="123" t="inlineStr">
        <is>
          <t>:6012-5_VL:6012-5_VLS:</t>
        </is>
      </c>
      <c r="F674" s="123" t="inlineStr">
        <is>
          <t>:6012-5 VL:6012-5 VLS:</t>
        </is>
      </c>
      <c r="G674" s="123" t="inlineStr">
        <is>
          <t>X5</t>
        </is>
      </c>
      <c r="H674" s="123" t="inlineStr">
        <is>
          <t>ImpMatl_Cast_Iron_ASTM-A48_Cl30</t>
        </is>
      </c>
      <c r="I674" s="6" t="inlineStr">
        <is>
          <t>Cast Iron, ASTM-A48, CL 30</t>
        </is>
      </c>
      <c r="J674" s="6" t="inlineStr">
        <is>
          <t>C30</t>
        </is>
      </c>
      <c r="K674" s="6" t="inlineStr">
        <is>
          <t>Coating_Standard</t>
        </is>
      </c>
      <c r="L674" s="6" t="inlineStr">
        <is>
          <t>Anodized Steel</t>
        </is>
      </c>
      <c r="M674" s="6" t="inlineStr">
        <is>
          <t>Steel, Cold Drawn C1018</t>
        </is>
      </c>
      <c r="N674" s="6" t="inlineStr">
        <is>
          <t>RTF</t>
        </is>
      </c>
      <c r="O674" s="6" t="n"/>
      <c r="P674" s="6" t="inlineStr">
        <is>
          <t>A101984</t>
        </is>
      </c>
      <c r="Q674" s="6" t="n">
        <v>798</v>
      </c>
      <c r="R674" s="6" t="inlineStr">
        <is>
          <t>LT040</t>
        </is>
      </c>
      <c r="S674" s="6" t="n">
        <v>98</v>
      </c>
      <c r="U674" s="80" t="n"/>
    </row>
    <row r="675">
      <c r="B675" s="13">
        <f>IF(I808="Silicon Bronze, ASTM-B584, C87600", IF(K808="Coating_Standard", "Y", "N"), "N")</f>
        <v/>
      </c>
      <c r="C675" s="6" t="inlineStr">
        <is>
          <t>Price_BOM_VL_VLS_Imp_849</t>
        </is>
      </c>
      <c r="D675">
        <f>IF(B808="Y", C808, "")</f>
        <v/>
      </c>
      <c r="E675" s="123" t="inlineStr">
        <is>
          <t>:6012-5_VL:6012-5_VLS:</t>
        </is>
      </c>
      <c r="F675" s="123" t="inlineStr">
        <is>
          <t>:6012-5 VL:6012-5 VLS:</t>
        </is>
      </c>
      <c r="G675" s="123" t="inlineStr">
        <is>
          <t>XA</t>
        </is>
      </c>
      <c r="H675" s="123" t="inlineStr">
        <is>
          <t>ImpMatl_Cast_Iron_ASTM-A48_Cl30</t>
        </is>
      </c>
      <c r="I675" s="6" t="inlineStr">
        <is>
          <t>Cast Iron, ASTM-A48, CL 30</t>
        </is>
      </c>
      <c r="J675" s="6" t="inlineStr">
        <is>
          <t>C30</t>
        </is>
      </c>
      <c r="K675" s="6" t="inlineStr">
        <is>
          <t>Coating_Standard</t>
        </is>
      </c>
      <c r="L675" s="6" t="inlineStr">
        <is>
          <t>Stainless Steel, AISI-303</t>
        </is>
      </c>
      <c r="M675" s="6" t="inlineStr">
        <is>
          <t>Steel, Cold Drawn C1018</t>
        </is>
      </c>
      <c r="N675" s="6" t="inlineStr">
        <is>
          <t>RTF</t>
        </is>
      </c>
      <c r="O675" s="6" t="n"/>
      <c r="P675" s="6" t="inlineStr">
        <is>
          <t>A101977</t>
        </is>
      </c>
      <c r="Q675" s="6" t="n">
        <v>798</v>
      </c>
      <c r="R675" s="6" t="inlineStr">
        <is>
          <t>LT040</t>
        </is>
      </c>
      <c r="S675" s="6" t="n">
        <v>98</v>
      </c>
      <c r="U675" s="80" t="n"/>
    </row>
    <row r="676">
      <c r="B676" s="13">
        <f>IF(I809="Silicon Bronze, ASTM-B584, C87600", IF(K809="Coating_Standard", "Y", "N"), "N")</f>
        <v/>
      </c>
      <c r="C676" s="6" t="inlineStr">
        <is>
          <t>Price_BOM_VL_VLS_Imp_880</t>
        </is>
      </c>
      <c r="D676">
        <f>IF(B809="Y", C809, "")</f>
        <v/>
      </c>
      <c r="E676" s="123" t="inlineStr">
        <is>
          <t>:6095-7_VL:6095-7_VLS:</t>
        </is>
      </c>
      <c r="F676" s="123" t="inlineStr">
        <is>
          <t>:6095-7 VL:6095-7 VLS:</t>
        </is>
      </c>
      <c r="G676" s="123" t="inlineStr">
        <is>
          <t>X4</t>
        </is>
      </c>
      <c r="H676" s="123" t="inlineStr">
        <is>
          <t>ImpMatl_Cast_Iron_ASTM-A48_Cl30</t>
        </is>
      </c>
      <c r="I676" s="6" t="inlineStr">
        <is>
          <t>Cast Iron, ASTM-A48, CL 30</t>
        </is>
      </c>
      <c r="J676" s="6" t="inlineStr">
        <is>
          <t>C30</t>
        </is>
      </c>
      <c r="K676" s="6" t="inlineStr">
        <is>
          <t>Coating_Standard</t>
        </is>
      </c>
      <c r="L676" s="6" t="inlineStr">
        <is>
          <t>Stainless Steel, AISI-303</t>
        </is>
      </c>
      <c r="M676" s="6" t="inlineStr">
        <is>
          <t>Steel, Cold Drawn C1018</t>
        </is>
      </c>
      <c r="N676" s="6" t="inlineStr">
        <is>
          <t>RTF</t>
        </is>
      </c>
      <c r="O676" s="6" t="n"/>
      <c r="P676" s="6" t="inlineStr">
        <is>
          <t>A101970</t>
        </is>
      </c>
      <c r="Q676" s="6" t="n">
        <v>727</v>
      </c>
      <c r="R676" s="6" t="inlineStr">
        <is>
          <t>LT040</t>
        </is>
      </c>
      <c r="S676" s="6" t="n">
        <v>98</v>
      </c>
      <c r="U676" s="80" t="n"/>
    </row>
    <row r="677">
      <c r="B677" s="13">
        <f>IF(I810="Silicon Bronze, ASTM-B584, C87600", IF(K810="Coating_Standard", "Y", "N"), "N")</f>
        <v/>
      </c>
      <c r="C677" s="6" t="inlineStr">
        <is>
          <t>Price_BOM_VL_VLS_Imp_896</t>
        </is>
      </c>
      <c r="D677">
        <f>IF(B810="Y", C810, "")</f>
        <v/>
      </c>
      <c r="E677" s="123" t="inlineStr">
        <is>
          <t>:8012-3_VL:8012-3_VLS:</t>
        </is>
      </c>
      <c r="F677" s="123" t="inlineStr">
        <is>
          <t>:8012-3 VL:8012-3 VLS:</t>
        </is>
      </c>
      <c r="G677" s="123" t="inlineStr">
        <is>
          <t>X5</t>
        </is>
      </c>
      <c r="H677" s="123" t="inlineStr">
        <is>
          <t>ImpMatl_Cast_Iron_ASTM-A48_Cl30</t>
        </is>
      </c>
      <c r="I677" s="6" t="inlineStr">
        <is>
          <t>Cast Iron, ASTM-A48, CL 30</t>
        </is>
      </c>
      <c r="J677" s="6" t="inlineStr">
        <is>
          <t>C30</t>
        </is>
      </c>
      <c r="K677" s="6" t="inlineStr">
        <is>
          <t>Coating_Standard</t>
        </is>
      </c>
      <c r="L677" s="6" t="inlineStr">
        <is>
          <t>Anodized Steel</t>
        </is>
      </c>
      <c r="M677" s="6" t="inlineStr">
        <is>
          <t>Steel, Cold Drawn C1018</t>
        </is>
      </c>
      <c r="N677" s="6" t="inlineStr">
        <is>
          <t>RTF</t>
        </is>
      </c>
      <c r="O677" s="6" t="n"/>
      <c r="P677" s="6" t="inlineStr">
        <is>
          <t>A102012</t>
        </is>
      </c>
      <c r="Q677" s="6" t="n">
        <v>856</v>
      </c>
      <c r="R677" s="6" t="inlineStr">
        <is>
          <t>LT041</t>
        </is>
      </c>
      <c r="S677" s="6" t="n">
        <v>126</v>
      </c>
      <c r="U677" s="80" t="n"/>
    </row>
    <row r="678">
      <c r="B678" s="13">
        <f>IF(I811="Silicon Bronze, ASTM-B584, C87600", IF(K811="Coating_Standard", "Y", "N"), "N")</f>
        <v/>
      </c>
      <c r="C678" s="6" t="inlineStr">
        <is>
          <t>Price_BOM_VL_VLS_Imp_912</t>
        </is>
      </c>
      <c r="D678">
        <f>IF(B811="Y", C811, "")</f>
        <v/>
      </c>
      <c r="E678" s="123" t="inlineStr">
        <is>
          <t>:8012-3_VL:8012-3_VLS:</t>
        </is>
      </c>
      <c r="F678" s="123" t="inlineStr">
        <is>
          <t>:8012-3 VL:8012-3 VLS:</t>
        </is>
      </c>
      <c r="G678" s="123" t="inlineStr">
        <is>
          <t>XA</t>
        </is>
      </c>
      <c r="H678" s="123" t="inlineStr">
        <is>
          <t>ImpMatl_Cast_Iron_ASTM-A48_Cl30</t>
        </is>
      </c>
      <c r="I678" s="6" t="inlineStr">
        <is>
          <t>Cast Iron, ASTM-A48, CL 30</t>
        </is>
      </c>
      <c r="J678" s="6" t="inlineStr">
        <is>
          <t>C30</t>
        </is>
      </c>
      <c r="K678" s="6" t="inlineStr">
        <is>
          <t>Coating_Standard</t>
        </is>
      </c>
      <c r="L678" s="6" t="inlineStr">
        <is>
          <t>Stainless Steel, AISI-303</t>
        </is>
      </c>
      <c r="M678" s="6" t="inlineStr">
        <is>
          <t>Steel, Cold Drawn C1018</t>
        </is>
      </c>
      <c r="N678" s="6" t="inlineStr">
        <is>
          <t>RTF</t>
        </is>
      </c>
      <c r="O678" s="6" t="n"/>
      <c r="P678" s="6" t="inlineStr">
        <is>
          <t>A102005</t>
        </is>
      </c>
      <c r="Q678" s="6" t="n">
        <v>856</v>
      </c>
      <c r="R678" s="6" t="inlineStr">
        <is>
          <t>LT041</t>
        </is>
      </c>
      <c r="S678" s="6" t="n">
        <v>126</v>
      </c>
      <c r="U678" s="80" t="n"/>
    </row>
    <row r="679">
      <c r="B679" s="13">
        <f>IF(I812="Silicon Bronze, ASTM-B584, C87600", IF(K812="Coating_Standard", "Y", "N"), "N")</f>
        <v/>
      </c>
      <c r="C679" s="6" t="inlineStr">
        <is>
          <t>Price_BOM_VL_VLS_Imp_958</t>
        </is>
      </c>
      <c r="D679">
        <f>IF(B812="Y", C812, "")</f>
        <v/>
      </c>
      <c r="E679" s="123" t="inlineStr">
        <is>
          <t>:8095-1_VL:8095-1_VLS:</t>
        </is>
      </c>
      <c r="F679" s="123" t="inlineStr">
        <is>
          <t>:8095-1 VL:8095-1 VLS:</t>
        </is>
      </c>
      <c r="G679" s="123" t="inlineStr">
        <is>
          <t>XA</t>
        </is>
      </c>
      <c r="H679" s="123" t="inlineStr">
        <is>
          <t>ImpMatl_Cast_Iron_ASTM-A48_Cl30</t>
        </is>
      </c>
      <c r="I679" s="6" t="inlineStr">
        <is>
          <t>Cast Iron, ASTM-A48, CL 30</t>
        </is>
      </c>
      <c r="J679" s="6" t="inlineStr">
        <is>
          <t>C30</t>
        </is>
      </c>
      <c r="K679" s="6" t="inlineStr">
        <is>
          <t>Coating_Standard</t>
        </is>
      </c>
      <c r="L679" s="6" t="inlineStr">
        <is>
          <t>Stainless Steel, AISI-303</t>
        </is>
      </c>
      <c r="M679" s="6" t="inlineStr">
        <is>
          <t>Steel, Cold Drawn C1018</t>
        </is>
      </c>
      <c r="N679" s="6" t="inlineStr">
        <is>
          <t>RTF</t>
        </is>
      </c>
      <c r="O679" s="6" t="n"/>
      <c r="P679" s="6" t="inlineStr">
        <is>
          <t>A101998</t>
        </is>
      </c>
      <c r="Q679" s="6" t="n">
        <v>769</v>
      </c>
      <c r="R679" s="6" t="inlineStr">
        <is>
          <t>LT040</t>
        </is>
      </c>
      <c r="S679" s="6" t="n">
        <v>98</v>
      </c>
      <c r="U679" s="80" t="n"/>
    </row>
    <row r="680">
      <c r="B680" s="13" t="n"/>
      <c r="C680" s="6" t="n"/>
      <c r="E680" s="123" t="n"/>
      <c r="F680" s="123" t="n"/>
      <c r="G680" s="123" t="n"/>
      <c r="H680" s="123" t="n"/>
      <c r="I680" s="6" t="n"/>
      <c r="J680" s="6" t="n"/>
      <c r="K680" s="6" t="n"/>
      <c r="L680" s="6" t="n"/>
      <c r="M680" s="6" t="n"/>
      <c r="N680" s="6" t="n"/>
      <c r="O680" s="6" t="n"/>
      <c r="P680" s="6" t="n"/>
      <c r="Q680" s="6" t="n"/>
      <c r="R680" s="6" t="n"/>
      <c r="S680" s="6" t="n"/>
      <c r="U680" s="80" t="n"/>
    </row>
    <row r="681">
      <c r="A681" s="120" t="n"/>
      <c r="C681" s="121" t="inlineStr">
        <is>
          <t>Removing B20, B23 &amp; B27 impellers, Issue 22571</t>
        </is>
      </c>
    </row>
    <row r="682">
      <c r="C682" t="inlineStr">
        <is>
          <t>Price_BOM_VL_VLS_Imp_3</t>
        </is>
      </c>
      <c r="E682" s="123" t="inlineStr">
        <is>
          <t>:1270-7_VL:</t>
        </is>
      </c>
      <c r="F682" s="123" t="n"/>
      <c r="G682" s="123" t="inlineStr">
        <is>
          <t>X0</t>
        </is>
      </c>
      <c r="H682" s="123" t="inlineStr">
        <is>
          <t>ImpMatl_AlBrz_ASTM_B-148_C95200</t>
        </is>
      </c>
      <c r="I682" s="6" t="inlineStr">
        <is>
          <t>Aluminum Bronze, ASTM-B148, C95200</t>
        </is>
      </c>
      <c r="J682" s="6" t="inlineStr">
        <is>
          <t>B20</t>
        </is>
      </c>
      <c r="K682" s="6" t="inlineStr">
        <is>
          <t>Coating_Standard</t>
        </is>
      </c>
      <c r="L682" s="6" t="inlineStr">
        <is>
          <t>ImpellerCapscrew_X0_None</t>
        </is>
      </c>
      <c r="M682" s="6" t="inlineStr">
        <is>
          <t>ImpellerKey_None</t>
        </is>
      </c>
      <c r="N682" s="1" t="inlineStr">
        <is>
          <t>96699289</t>
        </is>
      </c>
      <c r="O682" s="6" t="inlineStr">
        <is>
          <t>IMP,L,10707,X0,B20</t>
        </is>
      </c>
      <c r="P682" s="6" t="inlineStr">
        <is>
          <t>A101680</t>
        </is>
      </c>
      <c r="Q682" s="6" t="n"/>
      <c r="R682" s="6" t="inlineStr">
        <is>
          <t>LT040</t>
        </is>
      </c>
      <c r="S682" s="6" t="n">
        <v>98</v>
      </c>
    </row>
    <row r="683">
      <c r="C683" t="inlineStr">
        <is>
          <t>Price_BOM_VL_VLS_Imp_7</t>
        </is>
      </c>
      <c r="E683" s="123" t="inlineStr">
        <is>
          <t>:1270-7_VL:1270-7_VLS:</t>
        </is>
      </c>
      <c r="F683" s="123" t="n"/>
      <c r="G683" s="123" t="inlineStr">
        <is>
          <t>X3</t>
        </is>
      </c>
      <c r="H683" s="123" t="inlineStr">
        <is>
          <t>ImpMatl_AlBrz_ASTM_B-148_C95200</t>
        </is>
      </c>
      <c r="I683" s="6" t="inlineStr">
        <is>
          <t>Aluminum Bronze, ASTM-B148, C95200</t>
        </is>
      </c>
      <c r="J683" s="6" t="inlineStr">
        <is>
          <t>B20</t>
        </is>
      </c>
      <c r="K683" s="6" t="inlineStr">
        <is>
          <t>Coating_Standard</t>
        </is>
      </c>
      <c r="L683" s="6" t="inlineStr">
        <is>
          <t>Stainless Steel, AISI-303</t>
        </is>
      </c>
      <c r="M683" s="6" t="inlineStr">
        <is>
          <t>Steel, Cold Drawn C1018</t>
        </is>
      </c>
      <c r="N683" s="1" t="inlineStr">
        <is>
          <t>96699292</t>
        </is>
      </c>
      <c r="O683" s="6" t="inlineStr">
        <is>
          <t>IMP,L,10707,X3,B20</t>
        </is>
      </c>
      <c r="P683" s="6" t="inlineStr">
        <is>
          <t>A101686</t>
        </is>
      </c>
      <c r="Q683" s="6" t="n"/>
      <c r="R683" s="6" t="inlineStr">
        <is>
          <t>LT040</t>
        </is>
      </c>
      <c r="S683" s="6" t="n">
        <v>98</v>
      </c>
    </row>
    <row r="684">
      <c r="C684" t="inlineStr">
        <is>
          <t>Price_BOM_VL_VLS_Imp_11</t>
        </is>
      </c>
      <c r="E684" s="123" t="inlineStr">
        <is>
          <t>:1570-9_VL:1570-9_VLS:</t>
        </is>
      </c>
      <c r="F684" s="123" t="n"/>
      <c r="G684" s="123" t="inlineStr">
        <is>
          <t>X3</t>
        </is>
      </c>
      <c r="H684" s="123" t="inlineStr">
        <is>
          <t>ImpMatl_AlBrz_ASTM_B-148_C95200</t>
        </is>
      </c>
      <c r="I684" s="6" t="inlineStr">
        <is>
          <t>Aluminum Bronze, ASTM-B148, C95200</t>
        </is>
      </c>
      <c r="J684" s="6" t="inlineStr">
        <is>
          <t>B20</t>
        </is>
      </c>
      <c r="K684" s="6" t="inlineStr">
        <is>
          <t>Coating_Standard</t>
        </is>
      </c>
      <c r="L684" s="6" t="inlineStr">
        <is>
          <t>Stainless Steel, AISI-303</t>
        </is>
      </c>
      <c r="M684" s="6" t="inlineStr">
        <is>
          <t>Steel, Cold Drawn C1018</t>
        </is>
      </c>
      <c r="N684" s="1" t="inlineStr">
        <is>
          <t>96699301</t>
        </is>
      </c>
      <c r="O684" s="6" t="inlineStr">
        <is>
          <t>IMP,L,12709,X3,B20</t>
        </is>
      </c>
      <c r="P684" s="6" t="inlineStr">
        <is>
          <t>A101706</t>
        </is>
      </c>
      <c r="Q684" s="6" t="n"/>
      <c r="R684" s="6" t="inlineStr">
        <is>
          <t>LT040</t>
        </is>
      </c>
      <c r="S684" s="6" t="n">
        <v>98</v>
      </c>
    </row>
    <row r="685">
      <c r="C685" t="inlineStr">
        <is>
          <t>Price_BOM_VL_VLS_Imp_15</t>
        </is>
      </c>
      <c r="E685" s="123" t="inlineStr">
        <is>
          <t>:2070-5_VL:2070-5_VLS:</t>
        </is>
      </c>
      <c r="F685" s="123" t="n"/>
      <c r="G685" s="123" t="inlineStr">
        <is>
          <t>X3</t>
        </is>
      </c>
      <c r="H685" s="123" t="inlineStr">
        <is>
          <t>ImpMatl_AlBrz_ASTM_B-148_C95200</t>
        </is>
      </c>
      <c r="I685" s="6" t="inlineStr">
        <is>
          <t>Aluminum Bronze, ASTM-B148, C95200</t>
        </is>
      </c>
      <c r="J685" s="6" t="inlineStr">
        <is>
          <t>B20</t>
        </is>
      </c>
      <c r="K685" s="6" t="inlineStr">
        <is>
          <t>Coating_Standard</t>
        </is>
      </c>
      <c r="L685" s="6" t="inlineStr">
        <is>
          <t>Stainless Steel, AISI-303</t>
        </is>
      </c>
      <c r="M685" s="6" t="inlineStr">
        <is>
          <t>Steel, Cold Drawn C1018</t>
        </is>
      </c>
      <c r="N685" s="1" t="inlineStr">
        <is>
          <t>96699307</t>
        </is>
      </c>
      <c r="O685" s="6" t="inlineStr">
        <is>
          <t>IMP,L,15705,X3,B20</t>
        </is>
      </c>
      <c r="P685" s="6" t="inlineStr">
        <is>
          <t>A101717</t>
        </is>
      </c>
      <c r="Q685" s="6" t="n"/>
      <c r="R685" s="6" t="inlineStr">
        <is>
          <t>LT040</t>
        </is>
      </c>
      <c r="S685" s="6" t="n">
        <v>98</v>
      </c>
    </row>
    <row r="686">
      <c r="C686" t="inlineStr">
        <is>
          <t>Price_BOM_VL_VLS_Imp_20</t>
        </is>
      </c>
      <c r="E686" s="123" t="inlineStr">
        <is>
          <t>:2095-A_VL:2095-1_VL:2095-A_VLS:2095-1_VLS:</t>
        </is>
      </c>
      <c r="F686" s="123" t="n"/>
      <c r="G686" s="123" t="inlineStr">
        <is>
          <t>X3</t>
        </is>
      </c>
      <c r="H686" s="123" t="inlineStr">
        <is>
          <t>ImpMatl_AlBrz_ASTM_B-148_C95200</t>
        </is>
      </c>
      <c r="I686" s="6" t="inlineStr">
        <is>
          <t>Aluminum Bronze, ASTM-B148, C95200</t>
        </is>
      </c>
      <c r="J686" s="6" t="inlineStr">
        <is>
          <t>B20</t>
        </is>
      </c>
      <c r="K686" s="6" t="inlineStr">
        <is>
          <t>Coating_Standard</t>
        </is>
      </c>
      <c r="L686" s="6" t="inlineStr">
        <is>
          <t>Stainless Steel, AISI-303</t>
        </is>
      </c>
      <c r="M686" s="6" t="inlineStr">
        <is>
          <t>Steel, Cold Drawn C1018</t>
        </is>
      </c>
      <c r="N686" s="1" t="inlineStr">
        <is>
          <t>96699310</t>
        </is>
      </c>
      <c r="O686" s="6" t="inlineStr">
        <is>
          <t>IMP,L,15951,X3,B20</t>
        </is>
      </c>
      <c r="P686" s="6" t="inlineStr">
        <is>
          <t>A101724</t>
        </is>
      </c>
      <c r="Q686" s="6" t="n"/>
      <c r="R686" s="6" t="inlineStr">
        <is>
          <t>LT040</t>
        </is>
      </c>
      <c r="S686" s="6" t="n">
        <v>98</v>
      </c>
    </row>
    <row r="687">
      <c r="C687" t="inlineStr">
        <is>
          <t>Price_BOM_VL_VLS_Imp_24</t>
        </is>
      </c>
      <c r="E687" s="123" t="inlineStr">
        <is>
          <t>:2095-A_VL:2095-1_VL:2095-A_VLS:2095-1_VLS:</t>
        </is>
      </c>
      <c r="F687" s="123" t="n"/>
      <c r="G687" s="123" t="inlineStr">
        <is>
          <t>X4</t>
        </is>
      </c>
      <c r="H687" s="123" t="inlineStr">
        <is>
          <t>ImpMatl_AlBrz_ASTM_B-148_C95200</t>
        </is>
      </c>
      <c r="I687" s="6" t="inlineStr">
        <is>
          <t>Aluminum Bronze, ASTM-B148, C95200</t>
        </is>
      </c>
      <c r="J687" s="6" t="inlineStr">
        <is>
          <t>B20</t>
        </is>
      </c>
      <c r="K687" s="6" t="inlineStr">
        <is>
          <t>Coating_Standard</t>
        </is>
      </c>
      <c r="L687" s="6" t="inlineStr">
        <is>
          <t>Stainless Steel, AISI-303</t>
        </is>
      </c>
      <c r="M687" s="6" t="inlineStr">
        <is>
          <t>Steel, Cold Drawn C1018</t>
        </is>
      </c>
      <c r="N687" s="1" t="inlineStr">
        <is>
          <t>96699313</t>
        </is>
      </c>
      <c r="O687" s="6" t="inlineStr">
        <is>
          <t>IMP,L,15951,X4,B20</t>
        </is>
      </c>
      <c r="P687" s="6" t="inlineStr">
        <is>
          <t>A101730</t>
        </is>
      </c>
      <c r="Q687" s="6" t="n"/>
      <c r="R687" s="6" t="inlineStr">
        <is>
          <t>LT040</t>
        </is>
      </c>
      <c r="S687" s="6" t="n">
        <v>98</v>
      </c>
    </row>
    <row r="688">
      <c r="C688" t="inlineStr">
        <is>
          <t>Price_BOM_VL_VLS_Imp_28</t>
        </is>
      </c>
      <c r="E688" s="123" t="inlineStr">
        <is>
          <t>:2095-5_VL:2095-5_VLS:</t>
        </is>
      </c>
      <c r="F688" s="123" t="n"/>
      <c r="G688" s="123" t="inlineStr">
        <is>
          <t>X3</t>
        </is>
      </c>
      <c r="H688" s="123" t="inlineStr">
        <is>
          <t>ImpMatl_AlBrz_ASTM_B-148_C95200</t>
        </is>
      </c>
      <c r="I688" s="6" t="inlineStr">
        <is>
          <t>Aluminum Bronze, ASTM-B148, C95200</t>
        </is>
      </c>
      <c r="J688" s="6" t="inlineStr">
        <is>
          <t>B20</t>
        </is>
      </c>
      <c r="K688" s="6" t="inlineStr">
        <is>
          <t>Coating_Standard</t>
        </is>
      </c>
      <c r="L688" s="6" t="inlineStr">
        <is>
          <t>Stainless Steel, AISI-303</t>
        </is>
      </c>
      <c r="M688" s="6" t="inlineStr">
        <is>
          <t>Steel, Cold Drawn C1018</t>
        </is>
      </c>
      <c r="N688" s="1" t="inlineStr">
        <is>
          <t>96699316</t>
        </is>
      </c>
      <c r="O688" s="6" t="inlineStr">
        <is>
          <t>IMP,L,15955,X3,B20</t>
        </is>
      </c>
      <c r="P688" s="6" t="inlineStr">
        <is>
          <t>A101736</t>
        </is>
      </c>
      <c r="Q688" s="6" t="n"/>
      <c r="R688" s="6" t="inlineStr">
        <is>
          <t>LT040</t>
        </is>
      </c>
      <c r="S688" s="6" t="n">
        <v>98</v>
      </c>
    </row>
    <row r="689">
      <c r="C689" t="inlineStr">
        <is>
          <t>Price_BOM_VL_VLS_Imp_32</t>
        </is>
      </c>
      <c r="E689" s="123" t="inlineStr">
        <is>
          <t>:2095-5_VL:2095-5_VLS:</t>
        </is>
      </c>
      <c r="F689" s="123" t="n"/>
      <c r="G689" s="123" t="inlineStr">
        <is>
          <t>X4</t>
        </is>
      </c>
      <c r="H689" s="123" t="inlineStr">
        <is>
          <t>ImpMatl_AlBrz_ASTM_B-148_C95200</t>
        </is>
      </c>
      <c r="I689" s="6" t="inlineStr">
        <is>
          <t>Aluminum Bronze, ASTM-B148, C95200</t>
        </is>
      </c>
      <c r="J689" s="6" t="inlineStr">
        <is>
          <t>B20</t>
        </is>
      </c>
      <c r="K689" s="6" t="inlineStr">
        <is>
          <t>Coating_Standard</t>
        </is>
      </c>
      <c r="L689" s="6" t="inlineStr">
        <is>
          <t>Stainless Steel, AISI-303</t>
        </is>
      </c>
      <c r="M689" s="6" t="inlineStr">
        <is>
          <t>Steel, Cold Drawn C1018</t>
        </is>
      </c>
      <c r="N689" s="1" t="inlineStr">
        <is>
          <t>96699319</t>
        </is>
      </c>
      <c r="O689" s="6" t="inlineStr">
        <is>
          <t>IMP,L,15955,X4,B20</t>
        </is>
      </c>
      <c r="P689" s="6" t="inlineStr">
        <is>
          <t>A101742</t>
        </is>
      </c>
      <c r="Q689" s="6" t="n"/>
      <c r="R689" s="6" t="inlineStr">
        <is>
          <t>LT040</t>
        </is>
      </c>
      <c r="S689" s="6" t="n">
        <v>98</v>
      </c>
    </row>
    <row r="690">
      <c r="C690" t="inlineStr">
        <is>
          <t>Price_BOM_VL_VLS_Imp_36</t>
        </is>
      </c>
      <c r="E690" s="123" t="inlineStr">
        <is>
          <t>:2095-9_VL:2095-9_VLS:</t>
        </is>
      </c>
      <c r="F690" s="123" t="n"/>
      <c r="G690" s="123" t="inlineStr">
        <is>
          <t>X3</t>
        </is>
      </c>
      <c r="H690" s="123" t="inlineStr">
        <is>
          <t>ImpMatl_AlBrz_ASTM_B-148_C95200</t>
        </is>
      </c>
      <c r="I690" s="6" t="inlineStr">
        <is>
          <t>Aluminum Bronze, ASTM-B148, C95200</t>
        </is>
      </c>
      <c r="J690" s="6" t="inlineStr">
        <is>
          <t>B20</t>
        </is>
      </c>
      <c r="K690" s="6" t="inlineStr">
        <is>
          <t>Coating_Standard</t>
        </is>
      </c>
      <c r="L690" s="6" t="inlineStr">
        <is>
          <t>Stainless Steel, AISI-303</t>
        </is>
      </c>
      <c r="M690" s="6" t="inlineStr">
        <is>
          <t>Steel, Cold Drawn C1018</t>
        </is>
      </c>
      <c r="N690" s="1" t="inlineStr">
        <is>
          <t>96699322</t>
        </is>
      </c>
      <c r="O690" s="6" t="inlineStr">
        <is>
          <t>IMP,L,15959,X3,B20</t>
        </is>
      </c>
      <c r="P690" s="6" t="inlineStr">
        <is>
          <t>A101748</t>
        </is>
      </c>
      <c r="Q690" s="6" t="n"/>
      <c r="R690" s="6" t="inlineStr">
        <is>
          <t>LT040</t>
        </is>
      </c>
      <c r="S690" s="6" t="n">
        <v>98</v>
      </c>
    </row>
    <row r="691">
      <c r="C691" t="inlineStr">
        <is>
          <t>Price_BOM_VL_VLS_Imp_40</t>
        </is>
      </c>
      <c r="E691" s="123" t="inlineStr">
        <is>
          <t>:2095-9_VL:2095-9_VLS:</t>
        </is>
      </c>
      <c r="F691" s="123" t="n"/>
      <c r="G691" s="123" t="inlineStr">
        <is>
          <t>X4</t>
        </is>
      </c>
      <c r="H691" s="123" t="inlineStr">
        <is>
          <t>ImpMatl_AlBrz_ASTM_B-148_C95200</t>
        </is>
      </c>
      <c r="I691" s="6" t="inlineStr">
        <is>
          <t>Aluminum Bronze, ASTM-B148, C95200</t>
        </is>
      </c>
      <c r="J691" s="6" t="inlineStr">
        <is>
          <t>B20</t>
        </is>
      </c>
      <c r="K691" s="6" t="inlineStr">
        <is>
          <t>Coating_Standard</t>
        </is>
      </c>
      <c r="L691" s="6" t="inlineStr">
        <is>
          <t>Stainless Steel, AISI-303</t>
        </is>
      </c>
      <c r="M691" s="6" t="inlineStr">
        <is>
          <t>Steel, Cold Drawn C1018</t>
        </is>
      </c>
      <c r="N691" s="1" t="inlineStr">
        <is>
          <t>96699325</t>
        </is>
      </c>
      <c r="O691" s="6" t="inlineStr">
        <is>
          <t>IMP,L,15959,X4,B20</t>
        </is>
      </c>
      <c r="P691" s="6" t="inlineStr">
        <is>
          <t>A101754</t>
        </is>
      </c>
      <c r="Q691" s="6" t="n"/>
      <c r="R691" s="6" t="inlineStr">
        <is>
          <t>LT040</t>
        </is>
      </c>
      <c r="S691" s="6" t="n">
        <v>98</v>
      </c>
    </row>
    <row r="692">
      <c r="C692" t="inlineStr">
        <is>
          <t>Price_BOM_VL_VLS_Imp_44</t>
        </is>
      </c>
      <c r="E692" s="123" t="inlineStr">
        <is>
          <t>:2570-9_VL:2570-9_VLS:</t>
        </is>
      </c>
      <c r="F692" s="123" t="n"/>
      <c r="G692" s="123" t="inlineStr">
        <is>
          <t>X3</t>
        </is>
      </c>
      <c r="H692" s="123" t="inlineStr">
        <is>
          <t>ImpMatl_AlBrz_ASTM_B-148_C95200</t>
        </is>
      </c>
      <c r="I692" s="6" t="inlineStr">
        <is>
          <t>Aluminum Bronze, ASTM-B148, C95200</t>
        </is>
      </c>
      <c r="J692" s="6" t="inlineStr">
        <is>
          <t>B20</t>
        </is>
      </c>
      <c r="K692" s="6" t="inlineStr">
        <is>
          <t>Coating_Standard</t>
        </is>
      </c>
      <c r="L692" s="6" t="inlineStr">
        <is>
          <t>Stainless Steel, AISI-303</t>
        </is>
      </c>
      <c r="M692" s="6" t="inlineStr">
        <is>
          <t>Steel, Cold Drawn C1018</t>
        </is>
      </c>
      <c r="N692" s="6" t="inlineStr">
        <is>
          <t>RTF</t>
        </is>
      </c>
      <c r="O692" s="6" t="inlineStr">
        <is>
          <t>IMP,L,20709,X3,B20</t>
        </is>
      </c>
      <c r="P692" s="6" t="inlineStr">
        <is>
          <t>A101766</t>
        </is>
      </c>
      <c r="Q692" s="6" t="n"/>
      <c r="R692" s="6" t="inlineStr">
        <is>
          <t>LT040</t>
        </is>
      </c>
      <c r="S692" s="6" t="n">
        <v>98</v>
      </c>
    </row>
    <row r="693">
      <c r="C693" t="inlineStr">
        <is>
          <t>Price_BOM_VL_VLS_Imp_48</t>
        </is>
      </c>
      <c r="E693" s="123" t="inlineStr">
        <is>
          <t>:2570-9_VL:2570-9_VLS:</t>
        </is>
      </c>
      <c r="F693" s="123" t="n"/>
      <c r="G693" s="123" t="inlineStr">
        <is>
          <t>X4</t>
        </is>
      </c>
      <c r="H693" s="123" t="inlineStr">
        <is>
          <t>ImpMatl_AlBrz_ASTM_B-148_C95200</t>
        </is>
      </c>
      <c r="I693" s="6" t="inlineStr">
        <is>
          <t>Aluminum Bronze, ASTM-B148, C95200</t>
        </is>
      </c>
      <c r="J693" s="6" t="inlineStr">
        <is>
          <t>B20</t>
        </is>
      </c>
      <c r="K693" s="6" t="inlineStr">
        <is>
          <t>Coating_Standard</t>
        </is>
      </c>
      <c r="L693" s="6" t="inlineStr">
        <is>
          <t>Stainless Steel, AISI-303</t>
        </is>
      </c>
      <c r="M693" s="6" t="inlineStr">
        <is>
          <t>Steel, Cold Drawn C1018</t>
        </is>
      </c>
      <c r="N693" s="6" t="inlineStr">
        <is>
          <t>RTF</t>
        </is>
      </c>
      <c r="O693" s="6" t="inlineStr">
        <is>
          <t>IMP,L,20709,X4,B20</t>
        </is>
      </c>
      <c r="P693" s="6" t="inlineStr">
        <is>
          <t>A101772</t>
        </is>
      </c>
      <c r="Q693" s="6" t="n"/>
      <c r="R693" s="6" t="inlineStr">
        <is>
          <t>LT040</t>
        </is>
      </c>
      <c r="S693" s="6" t="n">
        <v>98</v>
      </c>
    </row>
    <row r="694">
      <c r="C694" t="inlineStr">
        <is>
          <t>Price_BOM_VL_VLS_Imp_53</t>
        </is>
      </c>
      <c r="E694" s="123" t="inlineStr">
        <is>
          <t>:2595-3_VL:2595-3_VLS:</t>
        </is>
      </c>
      <c r="F694" s="123" t="n"/>
      <c r="G694" s="123" t="inlineStr">
        <is>
          <t>X3</t>
        </is>
      </c>
      <c r="H694" s="123" t="inlineStr">
        <is>
          <t>ImpMatl_AlBrz_ASTM_B-148_C95200</t>
        </is>
      </c>
      <c r="I694" s="6" t="inlineStr">
        <is>
          <t>Aluminum Bronze, ASTM-B148, C95200</t>
        </is>
      </c>
      <c r="J694" s="6" t="inlineStr">
        <is>
          <t>B20</t>
        </is>
      </c>
      <c r="K694" s="6" t="inlineStr">
        <is>
          <t>Coating_Standard</t>
        </is>
      </c>
      <c r="L694" s="6" t="inlineStr">
        <is>
          <t>Stainless Steel, AISI-303</t>
        </is>
      </c>
      <c r="M694" s="6" t="inlineStr">
        <is>
          <t>Steel, Cold Drawn C1018</t>
        </is>
      </c>
      <c r="N694" s="6" t="n">
        <v>96769174</v>
      </c>
      <c r="O694" s="6" t="inlineStr">
        <is>
          <t>IMP,L,20953,X3,B20</t>
        </is>
      </c>
      <c r="P694" s="6" t="inlineStr">
        <is>
          <t>A101779</t>
        </is>
      </c>
      <c r="Q694" s="6" t="n"/>
      <c r="R694" s="6" t="inlineStr">
        <is>
          <t>LT040</t>
        </is>
      </c>
      <c r="S694" s="6" t="n">
        <v>98</v>
      </c>
      <c r="T694" s="6" t="n"/>
    </row>
    <row r="695">
      <c r="C695" t="inlineStr">
        <is>
          <t>Price_BOM_VL_VLS_Imp_58</t>
        </is>
      </c>
      <c r="E695" s="123" t="inlineStr">
        <is>
          <t>:2595-3_VL:2595-3_VLS:</t>
        </is>
      </c>
      <c r="F695" s="123" t="n"/>
      <c r="G695" s="123" t="inlineStr">
        <is>
          <t>X4</t>
        </is>
      </c>
      <c r="H695" s="123" t="inlineStr">
        <is>
          <t>ImpMatl_AlBrz_ASTM_B-148_C95200</t>
        </is>
      </c>
      <c r="I695" s="6" t="inlineStr">
        <is>
          <t>Aluminum Bronze, ASTM-B148, C95200</t>
        </is>
      </c>
      <c r="J695" s="6" t="inlineStr">
        <is>
          <t>B20</t>
        </is>
      </c>
      <c r="K695" s="6" t="inlineStr">
        <is>
          <t>Coating_Standard</t>
        </is>
      </c>
      <c r="L695" s="6" t="inlineStr">
        <is>
          <t>Stainless Steel, AISI-303</t>
        </is>
      </c>
      <c r="M695" s="6" t="inlineStr">
        <is>
          <t>Steel, Cold Drawn C1018</t>
        </is>
      </c>
      <c r="N695" s="6" t="n">
        <v>96769177</v>
      </c>
      <c r="O695" s="6" t="inlineStr">
        <is>
          <t>IMP,L,20953,X4,B20</t>
        </is>
      </c>
      <c r="P695" s="6" t="inlineStr">
        <is>
          <t>A101786</t>
        </is>
      </c>
      <c r="Q695" s="6" t="n"/>
      <c r="R695" s="6" t="inlineStr">
        <is>
          <t>LT040</t>
        </is>
      </c>
      <c r="S695" s="6" t="n">
        <v>98</v>
      </c>
    </row>
    <row r="696">
      <c r="C696" t="inlineStr">
        <is>
          <t>Price_BOM_VL_VLS_Imp_63</t>
        </is>
      </c>
      <c r="E696" s="123" t="inlineStr">
        <is>
          <t>:2512-1_VL:2512-1_VLS:</t>
        </is>
      </c>
      <c r="F696" s="123" t="n"/>
      <c r="G696" s="123" t="inlineStr">
        <is>
          <t>X3</t>
        </is>
      </c>
      <c r="H696" s="123" t="inlineStr">
        <is>
          <t>ImpMatl_AlBrz_ASTM_B-148_C95200</t>
        </is>
      </c>
      <c r="I696" s="6" t="inlineStr">
        <is>
          <t>Aluminum Bronze, ASTM-B148, C95200</t>
        </is>
      </c>
      <c r="J696" s="6" t="inlineStr">
        <is>
          <t>B20</t>
        </is>
      </c>
      <c r="K696" s="6" t="inlineStr">
        <is>
          <t>Coating_Standard</t>
        </is>
      </c>
      <c r="L696" s="6" t="inlineStr">
        <is>
          <t>Stainless Steel, AISI-303</t>
        </is>
      </c>
      <c r="M696" s="6" t="inlineStr">
        <is>
          <t>Steel, Cold Drawn C1018</t>
        </is>
      </c>
      <c r="N696" s="6" t="n">
        <v>96769180</v>
      </c>
      <c r="O696" s="6" t="inlineStr">
        <is>
          <t>IMP,L,20121,X3,B20</t>
        </is>
      </c>
      <c r="P696" s="6" t="inlineStr">
        <is>
          <t>A101793</t>
        </is>
      </c>
      <c r="Q696" s="6" t="n"/>
      <c r="R696" s="6" t="inlineStr">
        <is>
          <t>LT040</t>
        </is>
      </c>
      <c r="S696" s="6" t="n">
        <v>98</v>
      </c>
    </row>
    <row r="697">
      <c r="C697" t="inlineStr">
        <is>
          <t>Price_BOM_VL_VLS_Imp_68</t>
        </is>
      </c>
      <c r="E697" s="123" t="inlineStr">
        <is>
          <t>:2512-1_VL:2512-1_VLS:</t>
        </is>
      </c>
      <c r="F697" s="123" t="n"/>
      <c r="G697" s="123" t="inlineStr">
        <is>
          <t>XA</t>
        </is>
      </c>
      <c r="H697" s="123" t="inlineStr">
        <is>
          <t>ImpMatl_AlBrz_ASTM_B-148_C95200</t>
        </is>
      </c>
      <c r="I697" s="6" t="inlineStr">
        <is>
          <t>Aluminum Bronze, ASTM-B148, C95200</t>
        </is>
      </c>
      <c r="J697" s="6" t="inlineStr">
        <is>
          <t>B20</t>
        </is>
      </c>
      <c r="K697" s="6" t="inlineStr">
        <is>
          <t>Coating_Standard</t>
        </is>
      </c>
      <c r="L697" s="6" t="inlineStr">
        <is>
          <t>Stainless Steel, AISI-303</t>
        </is>
      </c>
      <c r="M697" s="6" t="inlineStr">
        <is>
          <t>Steel, Cold Drawn C1018</t>
        </is>
      </c>
      <c r="N697" s="6" t="n">
        <v>96769183</v>
      </c>
      <c r="O697" s="6" t="inlineStr">
        <is>
          <t>IMP,L,20121,XA,B20</t>
        </is>
      </c>
      <c r="P697" s="6" t="inlineStr">
        <is>
          <t>A101800</t>
        </is>
      </c>
      <c r="Q697" s="6" t="n"/>
      <c r="R697" s="6" t="inlineStr">
        <is>
          <t>LT040</t>
        </is>
      </c>
      <c r="S697" s="6" t="n">
        <v>98</v>
      </c>
    </row>
    <row r="698">
      <c r="C698" t="inlineStr">
        <is>
          <t>Price_BOM_VL_VLS_Imp_73</t>
        </is>
      </c>
      <c r="E698" s="123" t="inlineStr">
        <is>
          <t>:3070-7_VL:3070-7_VLS:</t>
        </is>
      </c>
      <c r="F698" s="123" t="n"/>
      <c r="G698" s="123" t="inlineStr">
        <is>
          <t>X3</t>
        </is>
      </c>
      <c r="H698" s="123" t="inlineStr">
        <is>
          <t>ImpMatl_AlBrz_ASTM_B-148_C95200</t>
        </is>
      </c>
      <c r="I698" s="6" t="inlineStr">
        <is>
          <t>Aluminum Bronze, ASTM-B148, C95200</t>
        </is>
      </c>
      <c r="J698" s="6" t="inlineStr">
        <is>
          <t>B20</t>
        </is>
      </c>
      <c r="K698" s="6" t="inlineStr">
        <is>
          <t>Coating_Standard</t>
        </is>
      </c>
      <c r="L698" s="6" t="inlineStr">
        <is>
          <t>Stainless Steel, AISI-303</t>
        </is>
      </c>
      <c r="M698" s="6" t="inlineStr">
        <is>
          <t>Steel, Cold Drawn C1018</t>
        </is>
      </c>
      <c r="N698" s="6" t="n">
        <v>96769186</v>
      </c>
      <c r="O698" s="6" t="inlineStr">
        <is>
          <t>IMP,L,25707,X3,B20</t>
        </is>
      </c>
      <c r="P698" s="6" t="inlineStr">
        <is>
          <t>A101807</t>
        </is>
      </c>
      <c r="Q698" s="6" t="n"/>
      <c r="R698" s="6" t="inlineStr">
        <is>
          <t>LT040</t>
        </is>
      </c>
      <c r="S698" s="6" t="n">
        <v>98</v>
      </c>
    </row>
    <row r="699">
      <c r="C699" t="inlineStr">
        <is>
          <t>Price_BOM_VL_VLS_Imp_78</t>
        </is>
      </c>
      <c r="E699" s="123" t="inlineStr">
        <is>
          <t>:3070-7_VL:3070-7_VLS:</t>
        </is>
      </c>
      <c r="F699" s="123" t="n"/>
      <c r="G699" s="123" t="inlineStr">
        <is>
          <t>X4</t>
        </is>
      </c>
      <c r="H699" s="123" t="inlineStr">
        <is>
          <t>ImpMatl_AlBrz_ASTM_B-148_C95200</t>
        </is>
      </c>
      <c r="I699" s="6" t="inlineStr">
        <is>
          <t>Aluminum Bronze, ASTM-B148, C95200</t>
        </is>
      </c>
      <c r="J699" s="6" t="inlineStr">
        <is>
          <t>B20</t>
        </is>
      </c>
      <c r="K699" s="6" t="inlineStr">
        <is>
          <t>Coating_Standard</t>
        </is>
      </c>
      <c r="L699" s="6" t="inlineStr">
        <is>
          <t>Stainless Steel, AISI-303</t>
        </is>
      </c>
      <c r="M699" s="6" t="inlineStr">
        <is>
          <t>Steel, Cold Drawn C1018</t>
        </is>
      </c>
      <c r="N699" s="6" t="n">
        <v>96769189</v>
      </c>
      <c r="O699" s="6" t="inlineStr">
        <is>
          <t>IMP,L,25707,X4,B20</t>
        </is>
      </c>
      <c r="P699" s="6" t="inlineStr">
        <is>
          <t>A101814</t>
        </is>
      </c>
      <c r="Q699" s="6" t="n"/>
      <c r="R699" s="6" t="inlineStr">
        <is>
          <t>LT040</t>
        </is>
      </c>
      <c r="S699" s="6" t="n">
        <v>98</v>
      </c>
    </row>
    <row r="700">
      <c r="C700" t="inlineStr">
        <is>
          <t>Price_BOM_VL_VLS_Imp_83</t>
        </is>
      </c>
      <c r="E700" s="123" t="inlineStr">
        <is>
          <t>:3095-7_VL:3095-7_VLS:</t>
        </is>
      </c>
      <c r="F700" s="123" t="n"/>
      <c r="G700" s="123" t="inlineStr">
        <is>
          <t>X3</t>
        </is>
      </c>
      <c r="H700" s="123" t="inlineStr">
        <is>
          <t>ImpMatl_AlBrz_ASTM_B-148_C95200</t>
        </is>
      </c>
      <c r="I700" s="6" t="inlineStr">
        <is>
          <t>Aluminum Bronze, ASTM-B148, C95200</t>
        </is>
      </c>
      <c r="J700" s="6" t="inlineStr">
        <is>
          <t>B20</t>
        </is>
      </c>
      <c r="K700" s="6" t="inlineStr">
        <is>
          <t>Coating_Standard</t>
        </is>
      </c>
      <c r="L700" s="6" t="inlineStr">
        <is>
          <t>Stainless Steel, AISI-303</t>
        </is>
      </c>
      <c r="M700" s="6" t="inlineStr">
        <is>
          <t>Steel, Cold Drawn C1018</t>
        </is>
      </c>
      <c r="N700" s="6" t="n">
        <v>96769192</v>
      </c>
      <c r="O700" s="6" t="inlineStr">
        <is>
          <t>IMP,L,25957,X3,B20</t>
        </is>
      </c>
      <c r="P700" s="6" t="inlineStr">
        <is>
          <t>A101821</t>
        </is>
      </c>
      <c r="Q700" s="6" t="n"/>
      <c r="R700" s="6" t="inlineStr">
        <is>
          <t>LT040</t>
        </is>
      </c>
      <c r="S700" s="6" t="n">
        <v>98</v>
      </c>
    </row>
    <row r="701">
      <c r="C701" t="inlineStr">
        <is>
          <t>Price_BOM_VL_VLS_Imp_88</t>
        </is>
      </c>
      <c r="E701" s="123" t="inlineStr">
        <is>
          <t>:3095-7_VL:3095-7_VLS:</t>
        </is>
      </c>
      <c r="F701" s="123" t="n"/>
      <c r="G701" s="123" t="inlineStr">
        <is>
          <t>X4</t>
        </is>
      </c>
      <c r="H701" s="123" t="inlineStr">
        <is>
          <t>ImpMatl_AlBrz_ASTM_B-148_C95200</t>
        </is>
      </c>
      <c r="I701" s="6" t="inlineStr">
        <is>
          <t>Aluminum Bronze, ASTM-B148, C95200</t>
        </is>
      </c>
      <c r="J701" s="6" t="inlineStr">
        <is>
          <t>B20</t>
        </is>
      </c>
      <c r="K701" s="6" t="inlineStr">
        <is>
          <t>Coating_Standard</t>
        </is>
      </c>
      <c r="L701" s="6" t="inlineStr">
        <is>
          <t>Stainless Steel, AISI-303</t>
        </is>
      </c>
      <c r="M701" s="6" t="inlineStr">
        <is>
          <t>Steel, Cold Drawn C1018</t>
        </is>
      </c>
      <c r="N701" s="6" t="n">
        <v>96769195</v>
      </c>
      <c r="O701" s="6" t="inlineStr">
        <is>
          <t>IMP,L,25957,X4,B20</t>
        </is>
      </c>
      <c r="P701" s="6" t="inlineStr">
        <is>
          <t>A101828</t>
        </is>
      </c>
      <c r="Q701" s="6" t="n"/>
      <c r="R701" s="6" t="inlineStr">
        <is>
          <t>LT040</t>
        </is>
      </c>
      <c r="S701" s="6" t="n">
        <v>98</v>
      </c>
    </row>
    <row r="702">
      <c r="C702" t="inlineStr">
        <is>
          <t>Price_BOM_VL_VLS_Imp_93</t>
        </is>
      </c>
      <c r="E702" s="123" t="inlineStr">
        <is>
          <t>:3012-5_VL:3012-3_VL:3012-5_VLS:3012-3_VLS:</t>
        </is>
      </c>
      <c r="F702" s="123" t="n"/>
      <c r="G702" s="123" t="inlineStr">
        <is>
          <t>X3</t>
        </is>
      </c>
      <c r="H702" s="123" t="inlineStr">
        <is>
          <t>ImpMatl_AlBrz_ASTM_B-148_C95200</t>
        </is>
      </c>
      <c r="I702" s="6" t="inlineStr">
        <is>
          <t>Aluminum Bronze, ASTM-B148, C95200</t>
        </is>
      </c>
      <c r="J702" s="6" t="inlineStr">
        <is>
          <t>B20</t>
        </is>
      </c>
      <c r="K702" s="6" t="inlineStr">
        <is>
          <t>Coating_Standard</t>
        </is>
      </c>
      <c r="L702" s="6" t="inlineStr">
        <is>
          <t>Stainless Steel, AISI-303</t>
        </is>
      </c>
      <c r="M702" s="6" t="inlineStr">
        <is>
          <t>Steel, Cold Drawn C1018</t>
        </is>
      </c>
      <c r="N702" s="6" t="n">
        <v>96769198</v>
      </c>
      <c r="O702" s="6" t="inlineStr">
        <is>
          <t>IMP,L,25123,X3,B20</t>
        </is>
      </c>
      <c r="P702" s="6" t="inlineStr">
        <is>
          <t>A101835</t>
        </is>
      </c>
      <c r="Q702" s="6" t="n"/>
      <c r="R702" s="6" t="inlineStr">
        <is>
          <t>LT040</t>
        </is>
      </c>
      <c r="S702" s="6" t="n">
        <v>98</v>
      </c>
    </row>
    <row r="703">
      <c r="C703" t="inlineStr">
        <is>
          <t>Price_BOM_VL_VLS_Imp_98</t>
        </is>
      </c>
      <c r="E703" s="123" t="inlineStr">
        <is>
          <t>:3012-5_VL:3012-3_VL:3012-5_VLS:3012-3_VLS:</t>
        </is>
      </c>
      <c r="F703" s="123" t="n"/>
      <c r="G703" s="123" t="inlineStr">
        <is>
          <t>XA</t>
        </is>
      </c>
      <c r="H703" s="123" t="inlineStr">
        <is>
          <t>ImpMatl_AlBrz_ASTM_B-148_C95200</t>
        </is>
      </c>
      <c r="I703" s="6" t="inlineStr">
        <is>
          <t>Aluminum Bronze, ASTM-B148, C95200</t>
        </is>
      </c>
      <c r="J703" s="6" t="inlineStr">
        <is>
          <t>B20</t>
        </is>
      </c>
      <c r="K703" s="6" t="inlineStr">
        <is>
          <t>Coating_Standard</t>
        </is>
      </c>
      <c r="L703" s="6" t="inlineStr">
        <is>
          <t>Stainless Steel, AISI-303</t>
        </is>
      </c>
      <c r="M703" s="6" t="inlineStr">
        <is>
          <t>Steel, Cold Drawn C1018</t>
        </is>
      </c>
      <c r="N703" s="6" t="n">
        <v>96769201</v>
      </c>
      <c r="O703" s="6" t="inlineStr">
        <is>
          <t>IMP,L,25123,XA,B20</t>
        </is>
      </c>
      <c r="P703" s="6" t="inlineStr">
        <is>
          <t>A101842</t>
        </is>
      </c>
      <c r="Q703" s="6" t="n"/>
      <c r="R703" s="6" t="inlineStr">
        <is>
          <t>LT040</t>
        </is>
      </c>
      <c r="S703" s="6" t="n">
        <v>98</v>
      </c>
    </row>
    <row r="704">
      <c r="C704" t="inlineStr">
        <is>
          <t>Price_BOM_VL_VLS_Imp_103</t>
        </is>
      </c>
      <c r="E704" s="123" t="inlineStr">
        <is>
          <t>:4070-7_VL:4070-7_VLS:</t>
        </is>
      </c>
      <c r="F704" s="123" t="n"/>
      <c r="G704" s="123" t="inlineStr">
        <is>
          <t>X3</t>
        </is>
      </c>
      <c r="H704" s="123" t="inlineStr">
        <is>
          <t>ImpMatl_AlBrz_ASTM_B-148_C95200</t>
        </is>
      </c>
      <c r="I704" s="6" t="inlineStr">
        <is>
          <t>Aluminum Bronze, ASTM-B148, C95200</t>
        </is>
      </c>
      <c r="J704" s="6" t="inlineStr">
        <is>
          <t>B20</t>
        </is>
      </c>
      <c r="K704" s="6" t="inlineStr">
        <is>
          <t>Coating_Standard</t>
        </is>
      </c>
      <c r="L704" s="6" t="inlineStr">
        <is>
          <t>Stainless Steel, AISI-303</t>
        </is>
      </c>
      <c r="M704" s="6" t="inlineStr">
        <is>
          <t>Steel, Cold Drawn C1018</t>
        </is>
      </c>
      <c r="N704" s="6" t="n">
        <v>96769207</v>
      </c>
      <c r="O704" s="6" t="inlineStr">
        <is>
          <t>IMP,L,30707,X3,B20</t>
        </is>
      </c>
      <c r="P704" s="6" t="inlineStr">
        <is>
          <t>A101856</t>
        </is>
      </c>
      <c r="Q704" s="6" t="n"/>
      <c r="R704" s="6" t="inlineStr">
        <is>
          <t>LT040</t>
        </is>
      </c>
      <c r="S704" s="6" t="n">
        <v>98</v>
      </c>
    </row>
    <row r="705">
      <c r="C705" t="inlineStr">
        <is>
          <t>Price_BOM_VL_VLS_Imp_108</t>
        </is>
      </c>
      <c r="E705" s="123" t="inlineStr">
        <is>
          <t>:4070-7_VL:4070-7_VLS:</t>
        </is>
      </c>
      <c r="F705" s="123" t="n"/>
      <c r="G705" s="123" t="inlineStr">
        <is>
          <t>X4</t>
        </is>
      </c>
      <c r="H705" s="123" t="inlineStr">
        <is>
          <t>ImpMatl_AlBrz_ASTM_B-148_C95200</t>
        </is>
      </c>
      <c r="I705" s="6" t="inlineStr">
        <is>
          <t>Aluminum Bronze, ASTM-B148, C95200</t>
        </is>
      </c>
      <c r="J705" s="6" t="inlineStr">
        <is>
          <t>B20</t>
        </is>
      </c>
      <c r="K705" s="6" t="inlineStr">
        <is>
          <t>Coating_Standard</t>
        </is>
      </c>
      <c r="L705" s="6" t="inlineStr">
        <is>
          <t>Stainless Steel, AISI-303</t>
        </is>
      </c>
      <c r="M705" s="6" t="inlineStr">
        <is>
          <t>Steel, Cold Drawn C1018</t>
        </is>
      </c>
      <c r="N705" s="6" t="n">
        <v>96769210</v>
      </c>
      <c r="O705" s="6" t="inlineStr">
        <is>
          <t>IMP,L,30707,X4,B20</t>
        </is>
      </c>
      <c r="P705" s="6" t="inlineStr">
        <is>
          <t>A101863</t>
        </is>
      </c>
      <c r="Q705" s="6" t="n"/>
      <c r="R705" s="6" t="inlineStr">
        <is>
          <t>LT040</t>
        </is>
      </c>
      <c r="S705" s="6" t="n">
        <v>98</v>
      </c>
    </row>
    <row r="706">
      <c r="C706" t="inlineStr">
        <is>
          <t>Price_BOM_VL_VLS_Imp_113</t>
        </is>
      </c>
      <c r="E706" s="123" t="inlineStr">
        <is>
          <t>:4095-9_VL:4095-7_VL:4095-9_VLS:4095-7_VLS:</t>
        </is>
      </c>
      <c r="F706" s="123" t="n"/>
      <c r="G706" s="123" t="inlineStr">
        <is>
          <t>X3</t>
        </is>
      </c>
      <c r="H706" s="123" t="inlineStr">
        <is>
          <t>ImpMatl_AlBrz_ASTM_B-148_C95200</t>
        </is>
      </c>
      <c r="I706" s="6" t="inlineStr">
        <is>
          <t>Aluminum Bronze, ASTM-B148, C95200</t>
        </is>
      </c>
      <c r="J706" s="6" t="inlineStr">
        <is>
          <t>B20</t>
        </is>
      </c>
      <c r="K706" s="6" t="inlineStr">
        <is>
          <t>Coating_Standard</t>
        </is>
      </c>
      <c r="L706" s="6" t="inlineStr">
        <is>
          <t>Stainless Steel, AISI-303</t>
        </is>
      </c>
      <c r="M706" s="6" t="inlineStr">
        <is>
          <t>Steel, Cold Drawn C1018</t>
        </is>
      </c>
      <c r="N706" s="6" t="n">
        <v>96769213</v>
      </c>
      <c r="O706" s="6" t="inlineStr">
        <is>
          <t>IMP,L,30957,X3,B20</t>
        </is>
      </c>
      <c r="P706" s="6" t="inlineStr">
        <is>
          <t>A101870</t>
        </is>
      </c>
      <c r="Q706" s="6" t="n"/>
      <c r="R706" s="6" t="inlineStr">
        <is>
          <t>LT040</t>
        </is>
      </c>
      <c r="S706" s="6" t="n">
        <v>98</v>
      </c>
    </row>
    <row r="707">
      <c r="C707" t="inlineStr">
        <is>
          <t>Price_BOM_VL_VLS_Imp_118</t>
        </is>
      </c>
      <c r="E707" s="123" t="inlineStr">
        <is>
          <t>:4095-9_VL:4095-7_VL:4095-9_VLS:4095-7_VLS:</t>
        </is>
      </c>
      <c r="F707" s="123" t="n"/>
      <c r="G707" s="123" t="inlineStr">
        <is>
          <t>XA</t>
        </is>
      </c>
      <c r="H707" s="123" t="inlineStr">
        <is>
          <t>ImpMatl_AlBrz_ASTM_B-148_C95200</t>
        </is>
      </c>
      <c r="I707" s="6" t="inlineStr">
        <is>
          <t>Aluminum Bronze, ASTM-B148, C95200</t>
        </is>
      </c>
      <c r="J707" s="6" t="inlineStr">
        <is>
          <t>B20</t>
        </is>
      </c>
      <c r="K707" s="6" t="inlineStr">
        <is>
          <t>Coating_Standard</t>
        </is>
      </c>
      <c r="L707" s="6" t="inlineStr">
        <is>
          <t>Stainless Steel, AISI-303</t>
        </is>
      </c>
      <c r="M707" s="6" t="inlineStr">
        <is>
          <t>Steel, Cold Drawn C1018</t>
        </is>
      </c>
      <c r="N707" s="6" t="n">
        <v>96769216</v>
      </c>
      <c r="O707" s="6" t="inlineStr">
        <is>
          <t>IMP,L,30957,XA,B20</t>
        </is>
      </c>
      <c r="P707" s="6" t="inlineStr">
        <is>
          <t>A101877</t>
        </is>
      </c>
      <c r="Q707" s="6" t="n"/>
      <c r="R707" s="6" t="inlineStr">
        <is>
          <t>LT040</t>
        </is>
      </c>
      <c r="S707" s="6" t="n">
        <v>98</v>
      </c>
    </row>
    <row r="708">
      <c r="C708" t="inlineStr">
        <is>
          <t>Price_BOM_VL_VLS_Imp_123</t>
        </is>
      </c>
      <c r="E708" s="123" t="inlineStr">
        <is>
          <t>:4012-1_VL:4012-1_VLS:</t>
        </is>
      </c>
      <c r="F708" s="123" t="n"/>
      <c r="G708" s="123" t="inlineStr">
        <is>
          <t>XA</t>
        </is>
      </c>
      <c r="H708" s="123" t="inlineStr">
        <is>
          <t>ImpMatl_AlBrz_ASTM_B-148_C95200</t>
        </is>
      </c>
      <c r="I708" s="6" t="inlineStr">
        <is>
          <t>Aluminum Bronze, ASTM-B148, C95200</t>
        </is>
      </c>
      <c r="J708" s="6" t="inlineStr">
        <is>
          <t>B20</t>
        </is>
      </c>
      <c r="K708" s="6" t="inlineStr">
        <is>
          <t>Coating_Standard</t>
        </is>
      </c>
      <c r="L708" s="6" t="inlineStr">
        <is>
          <t>Stainless Steel, AISI-303</t>
        </is>
      </c>
      <c r="M708" s="6" t="inlineStr">
        <is>
          <t>Steel, Cold Drawn C1018</t>
        </is>
      </c>
      <c r="N708" s="6" t="n">
        <v>96769219</v>
      </c>
      <c r="O708" s="6" t="inlineStr">
        <is>
          <t>IMP,L,30121,XA,B20</t>
        </is>
      </c>
      <c r="P708" s="6" t="inlineStr">
        <is>
          <t>A101884</t>
        </is>
      </c>
      <c r="Q708" s="6" t="n"/>
      <c r="R708" s="6" t="inlineStr">
        <is>
          <t>LT040</t>
        </is>
      </c>
      <c r="S708" s="6" t="n">
        <v>98</v>
      </c>
    </row>
    <row r="709">
      <c r="C709" t="inlineStr">
        <is>
          <t>Price_BOM_VL_VLS_Imp_128</t>
        </is>
      </c>
      <c r="E709" s="123" t="inlineStr">
        <is>
          <t>:4012-9_VL:4012-7_VL:4012-9_VLS:4012-7_VLS:</t>
        </is>
      </c>
      <c r="F709" s="123" t="n"/>
      <c r="G709" s="123" t="inlineStr">
        <is>
          <t>XA</t>
        </is>
      </c>
      <c r="H709" s="123" t="inlineStr">
        <is>
          <t>ImpMatl_AlBrz_ASTM_B-148_C95200</t>
        </is>
      </c>
      <c r="I709" s="6" t="inlineStr">
        <is>
          <t>Aluminum Bronze, ASTM-B148, C95200</t>
        </is>
      </c>
      <c r="J709" s="6" t="inlineStr">
        <is>
          <t>B20</t>
        </is>
      </c>
      <c r="K709" s="6" t="inlineStr">
        <is>
          <t>Coating_Standard</t>
        </is>
      </c>
      <c r="L709" s="6" t="inlineStr">
        <is>
          <t>Stainless Steel, AISI-303</t>
        </is>
      </c>
      <c r="M709" s="6" t="inlineStr">
        <is>
          <t>Steel, Cold Drawn C1018</t>
        </is>
      </c>
      <c r="N709" s="6" t="n">
        <v>96769222</v>
      </c>
      <c r="O709" s="6" t="inlineStr">
        <is>
          <t>IMP,L,30127,XA,B20</t>
        </is>
      </c>
      <c r="P709" s="6" t="inlineStr">
        <is>
          <t>A101891</t>
        </is>
      </c>
      <c r="Q709" s="6" t="n"/>
      <c r="R709" s="6" t="inlineStr">
        <is>
          <t>LT040</t>
        </is>
      </c>
      <c r="S709" s="6" t="n">
        <v>98</v>
      </c>
    </row>
    <row r="710">
      <c r="C710" t="inlineStr">
        <is>
          <t>Price_BOM_VL_VLS_Imp_133</t>
        </is>
      </c>
      <c r="E710" s="123" t="inlineStr">
        <is>
          <t>:5070-7_VL:5070-7_VLS:</t>
        </is>
      </c>
      <c r="F710" s="123" t="n"/>
      <c r="G710" s="123" t="inlineStr">
        <is>
          <t>X3</t>
        </is>
      </c>
      <c r="H710" s="123" t="inlineStr">
        <is>
          <t>ImpMatl_AlBrz_ASTM_B-148_C95200</t>
        </is>
      </c>
      <c r="I710" s="6" t="inlineStr">
        <is>
          <t>Aluminum Bronze, ASTM-B148, C95200</t>
        </is>
      </c>
      <c r="J710" s="6" t="inlineStr">
        <is>
          <t>B20</t>
        </is>
      </c>
      <c r="K710" s="6" t="inlineStr">
        <is>
          <t>Coating_Standard</t>
        </is>
      </c>
      <c r="L710" s="6" t="inlineStr">
        <is>
          <t>Stainless Steel, AISI-303</t>
        </is>
      </c>
      <c r="M710" s="6" t="inlineStr">
        <is>
          <t>Steel, Cold Drawn C1018</t>
        </is>
      </c>
      <c r="N710" s="6" t="n">
        <v>96769228</v>
      </c>
      <c r="O710" s="6" t="inlineStr">
        <is>
          <t>IMP,L,40707,X3,B20</t>
        </is>
      </c>
      <c r="P710" s="6" t="inlineStr">
        <is>
          <t>A101905</t>
        </is>
      </c>
      <c r="Q710" s="6" t="n"/>
      <c r="R710" s="6" t="inlineStr">
        <is>
          <t>LT040</t>
        </is>
      </c>
      <c r="S710" s="6" t="n">
        <v>98</v>
      </c>
    </row>
    <row r="711">
      <c r="C711" t="inlineStr">
        <is>
          <t>Price_BOM_VL_VLS_Imp_140</t>
        </is>
      </c>
      <c r="E711" s="123" t="inlineStr">
        <is>
          <t>:5070-7_VL:</t>
        </is>
      </c>
      <c r="F711" s="123" t="n"/>
      <c r="G711" s="123" t="inlineStr">
        <is>
          <t>X4</t>
        </is>
      </c>
      <c r="H711" s="123" t="inlineStr">
        <is>
          <t>ImpMatl_AlBrz_ASTM_B-148_C95200</t>
        </is>
      </c>
      <c r="I711" s="6" t="inlineStr">
        <is>
          <t>Aluminum Bronze, ASTM-B148, C95200</t>
        </is>
      </c>
      <c r="J711" s="6" t="inlineStr">
        <is>
          <t>B20</t>
        </is>
      </c>
      <c r="K711" s="6" t="inlineStr">
        <is>
          <t>Coating_Standard</t>
        </is>
      </c>
      <c r="L711" s="6" t="inlineStr">
        <is>
          <t>Stainless Steel, AISI-303</t>
        </is>
      </c>
      <c r="M711" s="6" t="inlineStr">
        <is>
          <t>Steel, Cold Drawn C1018</t>
        </is>
      </c>
      <c r="N711" s="6" t="n">
        <v>96769231</v>
      </c>
      <c r="O711" s="6" t="inlineStr">
        <is>
          <t>IMP,L,40707,X4,B20</t>
        </is>
      </c>
      <c r="P711" s="6" t="inlineStr">
        <is>
          <t>A101912</t>
        </is>
      </c>
      <c r="Q711" s="6" t="n"/>
      <c r="R711" s="6" t="inlineStr">
        <is>
          <t>LT040</t>
        </is>
      </c>
      <c r="S711" s="6" t="n">
        <v>98</v>
      </c>
    </row>
    <row r="712">
      <c r="C712" t="inlineStr">
        <is>
          <t>Price_BOM_VL_VLS_Imp_141</t>
        </is>
      </c>
      <c r="E712" s="123" t="inlineStr">
        <is>
          <t>:5070-7_VLS:</t>
        </is>
      </c>
      <c r="F712" s="123" t="n"/>
      <c r="G712" s="123" t="inlineStr">
        <is>
          <t>X4</t>
        </is>
      </c>
      <c r="H712" s="123" t="inlineStr">
        <is>
          <t>ImpMatl_AlBrz_ASTM_B-148_C95200</t>
        </is>
      </c>
      <c r="I712" s="6" t="inlineStr">
        <is>
          <t>Aluminum Bronze, ASTM-B148, C95200</t>
        </is>
      </c>
      <c r="J712" s="6" t="inlineStr">
        <is>
          <t>B20</t>
        </is>
      </c>
      <c r="K712" s="6" t="inlineStr">
        <is>
          <t>Coating_Standard</t>
        </is>
      </c>
      <c r="L712" s="6" t="inlineStr">
        <is>
          <t>Stainless Steel, AISI-303</t>
        </is>
      </c>
      <c r="M712" s="6" t="inlineStr">
        <is>
          <t>Steel, Cold Drawn C1018</t>
        </is>
      </c>
      <c r="N712" s="123" t="n">
        <v>96772228</v>
      </c>
      <c r="O712" s="6" t="inlineStr">
        <is>
          <t>IMP,VLS,50707,X4,B20</t>
        </is>
      </c>
      <c r="P712" s="6" t="inlineStr">
        <is>
          <t>A101912</t>
        </is>
      </c>
      <c r="Q712" s="6" t="n"/>
      <c r="R712" s="6" t="inlineStr">
        <is>
          <t>LT040</t>
        </is>
      </c>
      <c r="S712" s="6" t="n">
        <v>98</v>
      </c>
    </row>
    <row r="713">
      <c r="C713" t="inlineStr">
        <is>
          <t>Price_BOM_VL_VLS_Imp_148</t>
        </is>
      </c>
      <c r="E713" s="123" t="inlineStr">
        <is>
          <t>:5095-A_VL:5095-7_VL:5095-A_VLS:5095-7_VLS:</t>
        </is>
      </c>
      <c r="F713" s="123" t="n"/>
      <c r="G713" s="123" t="inlineStr">
        <is>
          <t>X3</t>
        </is>
      </c>
      <c r="H713" s="123" t="inlineStr">
        <is>
          <t>ImpMatl_AlBrz_ASTM_B-148_C95200</t>
        </is>
      </c>
      <c r="I713" s="6" t="inlineStr">
        <is>
          <t>Aluminum Bronze, ASTM-B148, C95200</t>
        </is>
      </c>
      <c r="J713" s="6" t="inlineStr">
        <is>
          <t>B20</t>
        </is>
      </c>
      <c r="K713" s="6" t="inlineStr">
        <is>
          <t>Coating_Standard</t>
        </is>
      </c>
      <c r="L713" s="6" t="inlineStr">
        <is>
          <t>Stainless Steel, AISI-303</t>
        </is>
      </c>
      <c r="M713" s="6" t="inlineStr">
        <is>
          <t>Steel, Cold Drawn C1018</t>
        </is>
      </c>
      <c r="N713" s="6" t="n">
        <v>96769234</v>
      </c>
      <c r="O713" s="6" t="inlineStr">
        <is>
          <t>IMP,L,40957,X3,B20</t>
        </is>
      </c>
      <c r="P713" s="6" t="inlineStr">
        <is>
          <t>A101919</t>
        </is>
      </c>
      <c r="Q713" s="6" t="n"/>
      <c r="R713" s="6" t="inlineStr">
        <is>
          <t>LT040</t>
        </is>
      </c>
      <c r="S713" s="6" t="n">
        <v>98</v>
      </c>
    </row>
    <row r="714">
      <c r="C714" t="inlineStr">
        <is>
          <t>Price_BOM_VL_VLS_Imp_153</t>
        </is>
      </c>
      <c r="E714" s="123" t="inlineStr">
        <is>
          <t>:5095-A_VL:5095-7_VL:5095-A_VLS:5095-7_VLS:</t>
        </is>
      </c>
      <c r="F714" s="123" t="n"/>
      <c r="G714" s="123" t="inlineStr">
        <is>
          <t>X4</t>
        </is>
      </c>
      <c r="H714" s="123" t="inlineStr">
        <is>
          <t>ImpMatl_AlBrz_ASTM_B-148_C95200</t>
        </is>
      </c>
      <c r="I714" s="6" t="inlineStr">
        <is>
          <t>Aluminum Bronze, ASTM-B148, C95200</t>
        </is>
      </c>
      <c r="J714" s="6" t="inlineStr">
        <is>
          <t>B20</t>
        </is>
      </c>
      <c r="K714" s="6" t="inlineStr">
        <is>
          <t>Coating_Standard</t>
        </is>
      </c>
      <c r="L714" s="6" t="inlineStr">
        <is>
          <t>Stainless Steel, AISI-303</t>
        </is>
      </c>
      <c r="M714" s="6" t="inlineStr">
        <is>
          <t>Steel, Cold Drawn C1018</t>
        </is>
      </c>
      <c r="N714" s="6" t="n">
        <v>96769237</v>
      </c>
      <c r="O714" s="6" t="inlineStr">
        <is>
          <t>IMP,L,40957,X4,B20</t>
        </is>
      </c>
      <c r="P714" s="6" t="inlineStr">
        <is>
          <t>A101926</t>
        </is>
      </c>
      <c r="Q714" s="6" t="n"/>
      <c r="R714" s="6" t="inlineStr">
        <is>
          <t>LT040</t>
        </is>
      </c>
      <c r="S714" s="6" t="n">
        <v>98</v>
      </c>
    </row>
    <row r="715">
      <c r="C715" t="inlineStr">
        <is>
          <t>Price_BOM_VL_VLS_Imp_158</t>
        </is>
      </c>
      <c r="E715" s="123" t="inlineStr">
        <is>
          <t>:5095-9_VL:5095-9_VLS:</t>
        </is>
      </c>
      <c r="F715" s="123" t="n"/>
      <c r="G715" s="123" t="inlineStr">
        <is>
          <t>XA</t>
        </is>
      </c>
      <c r="H715" s="123" t="inlineStr">
        <is>
          <t>ImpMatl_AlBrz_ASTM_B-148_C95200</t>
        </is>
      </c>
      <c r="I715" s="6" t="inlineStr">
        <is>
          <t>Aluminum Bronze, ASTM-B148, C95200</t>
        </is>
      </c>
      <c r="J715" s="6" t="inlineStr">
        <is>
          <t>B20</t>
        </is>
      </c>
      <c r="K715" s="6" t="inlineStr">
        <is>
          <t>Coating_Standard</t>
        </is>
      </c>
      <c r="L715" s="6" t="inlineStr">
        <is>
          <t>Stainless Steel, AISI-303</t>
        </is>
      </c>
      <c r="M715" s="6" t="inlineStr">
        <is>
          <t>Steel, Cold Drawn C1018</t>
        </is>
      </c>
      <c r="N715" s="6" t="n">
        <v>96769240</v>
      </c>
      <c r="O715" s="6" t="inlineStr">
        <is>
          <t>IMP,L,40959,XA,B20</t>
        </is>
      </c>
      <c r="P715" s="6" t="inlineStr">
        <is>
          <t>A101933</t>
        </is>
      </c>
      <c r="Q715" s="6" t="n"/>
      <c r="R715" s="6" t="inlineStr">
        <is>
          <t>LT040</t>
        </is>
      </c>
      <c r="S715" s="6" t="n">
        <v>98</v>
      </c>
    </row>
    <row r="716">
      <c r="C716" t="inlineStr">
        <is>
          <t>Price_BOM_VL_VLS_Imp_163</t>
        </is>
      </c>
      <c r="E716" s="123" t="inlineStr">
        <is>
          <t>:5012-9_VL:5012-9_VLS:</t>
        </is>
      </c>
      <c r="F716" s="123" t="n"/>
      <c r="G716" s="123" t="inlineStr">
        <is>
          <t>XA</t>
        </is>
      </c>
      <c r="H716" s="123" t="inlineStr">
        <is>
          <t>ImpMatl_AlBrz_ASTM_B-148_C95200</t>
        </is>
      </c>
      <c r="I716" s="6" t="inlineStr">
        <is>
          <t>Aluminum Bronze, ASTM-B148, C95200</t>
        </is>
      </c>
      <c r="J716" s="6" t="inlineStr">
        <is>
          <t>B20</t>
        </is>
      </c>
      <c r="K716" s="6" t="inlineStr">
        <is>
          <t>Coating_Standard</t>
        </is>
      </c>
      <c r="L716" s="6" t="inlineStr">
        <is>
          <t>Stainless Steel, AISI-303</t>
        </is>
      </c>
      <c r="M716" s="6" t="inlineStr">
        <is>
          <t>Steel, Cold Drawn C1018</t>
        </is>
      </c>
      <c r="N716" s="6" t="n">
        <v>96769243</v>
      </c>
      <c r="O716" s="6" t="inlineStr">
        <is>
          <t>IMP,L,40129,XA,B20</t>
        </is>
      </c>
      <c r="P716" s="6" t="inlineStr">
        <is>
          <t>A101940</t>
        </is>
      </c>
      <c r="Q716" s="6" t="n"/>
      <c r="R716" s="6" t="inlineStr">
        <is>
          <t>LT040</t>
        </is>
      </c>
      <c r="S716" s="6" t="n">
        <v>98</v>
      </c>
    </row>
    <row r="717">
      <c r="C717" t="inlineStr">
        <is>
          <t>Price_BOM_VL_VLS_Imp_168</t>
        </is>
      </c>
      <c r="E717" s="123" t="inlineStr">
        <is>
          <t>:5012-C_VL:5012-A_VL:5012-C_VLS:5012-A_VLS:</t>
        </is>
      </c>
      <c r="F717" s="123" t="n"/>
      <c r="G717" s="123" t="inlineStr">
        <is>
          <t>XA</t>
        </is>
      </c>
      <c r="H717" s="123" t="inlineStr">
        <is>
          <t>ImpMatl_AlBrz_ASTM_B-148_C95200</t>
        </is>
      </c>
      <c r="I717" s="6" t="inlineStr">
        <is>
          <t>Aluminum Bronze, ASTM-B148, C95200</t>
        </is>
      </c>
      <c r="J717" s="6" t="inlineStr">
        <is>
          <t>B20</t>
        </is>
      </c>
      <c r="K717" s="6" t="inlineStr">
        <is>
          <t>Coating_Standard</t>
        </is>
      </c>
      <c r="L717" s="6" t="inlineStr">
        <is>
          <t>Stainless Steel, AISI-303</t>
        </is>
      </c>
      <c r="M717" s="6" t="inlineStr">
        <is>
          <t>Steel, Cold Drawn C1018</t>
        </is>
      </c>
      <c r="N717" s="6" t="n">
        <v>96769246</v>
      </c>
      <c r="O717" s="6" t="inlineStr">
        <is>
          <t>IMP,L,4012A,XA,B20</t>
        </is>
      </c>
      <c r="P717" s="6" t="inlineStr">
        <is>
          <t>A101947</t>
        </is>
      </c>
      <c r="Q717" s="6" t="n"/>
      <c r="R717" s="6" t="inlineStr">
        <is>
          <t>LT040</t>
        </is>
      </c>
      <c r="S717" s="6" t="n">
        <v>98</v>
      </c>
    </row>
    <row r="718">
      <c r="C718" t="inlineStr">
        <is>
          <t>Price_BOM_VL_VLS_Imp_173</t>
        </is>
      </c>
      <c r="E718" s="123" t="inlineStr">
        <is>
          <t>:6095-7_VL:6095-7_VLS:</t>
        </is>
      </c>
      <c r="F718" s="123" t="n"/>
      <c r="G718" s="123" t="inlineStr">
        <is>
          <t>X4</t>
        </is>
      </c>
      <c r="H718" s="123" t="inlineStr">
        <is>
          <t>ImpMatl_AlBrz_ASTM_B-148_C95200</t>
        </is>
      </c>
      <c r="I718" s="6" t="inlineStr">
        <is>
          <t>Aluminum Bronze, ASTM-B148, C95200</t>
        </is>
      </c>
      <c r="J718" s="6" t="inlineStr">
        <is>
          <t>B20</t>
        </is>
      </c>
      <c r="K718" s="6" t="inlineStr">
        <is>
          <t>Coating_Standard</t>
        </is>
      </c>
      <c r="L718" s="6" t="inlineStr">
        <is>
          <t>Stainless Steel, AISI-303</t>
        </is>
      </c>
      <c r="M718" s="6" t="inlineStr">
        <is>
          <t>Steel, Cold Drawn C1018</t>
        </is>
      </c>
      <c r="N718" s="123" t="n">
        <v>96772231</v>
      </c>
      <c r="O718" s="6" t="inlineStr">
        <is>
          <t>IMP,VL,60957,X4,B20</t>
        </is>
      </c>
      <c r="P718" s="6" t="inlineStr">
        <is>
          <t>A101968</t>
        </is>
      </c>
      <c r="Q718" s="6" t="n"/>
      <c r="R718" s="6" t="inlineStr">
        <is>
          <t>LT040</t>
        </is>
      </c>
      <c r="S718" s="6" t="n">
        <v>98</v>
      </c>
    </row>
    <row r="719">
      <c r="C719" t="inlineStr">
        <is>
          <t>Price_BOM_VL_VLS_Imp_178</t>
        </is>
      </c>
      <c r="E719" s="123" t="inlineStr">
        <is>
          <t>:6012-5_VL:6012-5_VLS:</t>
        </is>
      </c>
      <c r="F719" s="123" t="n"/>
      <c r="G719" s="123" t="inlineStr">
        <is>
          <t>XA</t>
        </is>
      </c>
      <c r="H719" s="123" t="inlineStr">
        <is>
          <t>ImpMatl_AlBrz_ASTM_B-148_C95200</t>
        </is>
      </c>
      <c r="I719" s="6" t="inlineStr">
        <is>
          <t>Aluminum Bronze, ASTM-B148, C95200</t>
        </is>
      </c>
      <c r="J719" s="6" t="inlineStr">
        <is>
          <t>B20</t>
        </is>
      </c>
      <c r="K719" s="6" t="inlineStr">
        <is>
          <t>Coating_Standard</t>
        </is>
      </c>
      <c r="L719" s="6" t="inlineStr">
        <is>
          <t>Stainless Steel, AISI-303</t>
        </is>
      </c>
      <c r="M719" s="6" t="inlineStr">
        <is>
          <t>Steel, Cold Drawn C1018</t>
        </is>
      </c>
      <c r="N719" s="6" t="n">
        <v>96769258</v>
      </c>
      <c r="O719" s="6" t="inlineStr">
        <is>
          <t>IMP,L,50123,XA,B20</t>
        </is>
      </c>
      <c r="P719" s="6" t="inlineStr">
        <is>
          <t>A101975</t>
        </is>
      </c>
      <c r="Q719" s="6" t="n"/>
      <c r="R719" s="6" t="inlineStr">
        <is>
          <t>LT040</t>
        </is>
      </c>
      <c r="S719" s="6" t="n">
        <v>98</v>
      </c>
      <c r="U719" s="80" t="n"/>
    </row>
    <row r="720">
      <c r="C720" t="inlineStr">
        <is>
          <t>Price_BOM_VL_VLS_Imp_183</t>
        </is>
      </c>
      <c r="E720" s="123" t="inlineStr">
        <is>
          <t>:6012-5_VL:6012-5_VLS:</t>
        </is>
      </c>
      <c r="F720" s="123" t="n"/>
      <c r="G720" s="123" t="inlineStr">
        <is>
          <t>X5</t>
        </is>
      </c>
      <c r="H720" s="123" t="inlineStr">
        <is>
          <t>ImpMatl_AlBrz_ASTM_B-148_C95200</t>
        </is>
      </c>
      <c r="I720" s="6" t="inlineStr">
        <is>
          <t>Aluminum Bronze, ASTM-B148, C95200</t>
        </is>
      </c>
      <c r="J720" s="6" t="inlineStr">
        <is>
          <t>B20</t>
        </is>
      </c>
      <c r="K720" s="6" t="inlineStr">
        <is>
          <t>Coating_Standard</t>
        </is>
      </c>
      <c r="L720" s="6" t="inlineStr">
        <is>
          <t>Anodized Steel</t>
        </is>
      </c>
      <c r="M720" s="6" t="inlineStr">
        <is>
          <t>Steel, Cold Drawn C1018</t>
        </is>
      </c>
      <c r="N720" s="6" t="n">
        <v>96769261</v>
      </c>
      <c r="O720" s="6" t="inlineStr">
        <is>
          <t>IMP,L,50123,X5,B20</t>
        </is>
      </c>
      <c r="P720" s="6" t="inlineStr">
        <is>
          <t>A101982</t>
        </is>
      </c>
      <c r="Q720" s="6" t="n"/>
      <c r="R720" s="6" t="inlineStr">
        <is>
          <t>LT040</t>
        </is>
      </c>
      <c r="S720" s="6" t="n">
        <v>98</v>
      </c>
    </row>
    <row r="721">
      <c r="C721" t="inlineStr">
        <is>
          <t>Price_BOM_VL_VLS_Imp_188</t>
        </is>
      </c>
      <c r="E721" s="123" t="inlineStr">
        <is>
          <t>:8095-1_VL:8095-1_VLS:</t>
        </is>
      </c>
      <c r="F721" s="123" t="n"/>
      <c r="G721" s="123" t="inlineStr">
        <is>
          <t>XA</t>
        </is>
      </c>
      <c r="H721" s="123" t="inlineStr">
        <is>
          <t>ImpMatl_AlBrz_ASTM_B-148_C95200</t>
        </is>
      </c>
      <c r="I721" s="6" t="inlineStr">
        <is>
          <t>Aluminum Bronze, ASTM-B148, C95200</t>
        </is>
      </c>
      <c r="J721" s="6" t="inlineStr">
        <is>
          <t>B20</t>
        </is>
      </c>
      <c r="K721" s="6" t="inlineStr">
        <is>
          <t>Coating_Standard</t>
        </is>
      </c>
      <c r="L721" s="6" t="inlineStr">
        <is>
          <t>Stainless Steel, AISI-303</t>
        </is>
      </c>
      <c r="M721" s="6" t="inlineStr">
        <is>
          <t>Steel, Cold Drawn C1018</t>
        </is>
      </c>
      <c r="N721" s="6" t="n">
        <v>96769267</v>
      </c>
      <c r="O721" s="6" t="inlineStr">
        <is>
          <t>IMP,L,60951,XA,B20</t>
        </is>
      </c>
      <c r="P721" s="6" t="inlineStr">
        <is>
          <t>A101996</t>
        </is>
      </c>
      <c r="Q721" s="6" t="n"/>
      <c r="R721" s="6" t="inlineStr">
        <is>
          <t>LT040</t>
        </is>
      </c>
      <c r="S721" s="6" t="n">
        <v>98</v>
      </c>
    </row>
    <row r="722">
      <c r="C722" t="inlineStr">
        <is>
          <t>Price_BOM_VL_VLS_Imp_193</t>
        </is>
      </c>
      <c r="E722" s="123" t="inlineStr">
        <is>
          <t>:8012-3_VL:8012-3_VLS:</t>
        </is>
      </c>
      <c r="F722" s="123" t="n"/>
      <c r="G722" s="123" t="inlineStr">
        <is>
          <t>XA</t>
        </is>
      </c>
      <c r="H722" s="123" t="inlineStr">
        <is>
          <t>ImpMatl_AlBrz_ASTM_B-148_C95200</t>
        </is>
      </c>
      <c r="I722" s="6" t="inlineStr">
        <is>
          <t>Aluminum Bronze, ASTM-B148, C95200</t>
        </is>
      </c>
      <c r="J722" s="6" t="inlineStr">
        <is>
          <t>B20</t>
        </is>
      </c>
      <c r="K722" s="6" t="inlineStr">
        <is>
          <t>Coating_Standard</t>
        </is>
      </c>
      <c r="L722" s="6" t="inlineStr">
        <is>
          <t>Stainless Steel, AISI-303</t>
        </is>
      </c>
      <c r="M722" s="6" t="inlineStr">
        <is>
          <t>Steel, Cold Drawn C1018</t>
        </is>
      </c>
      <c r="N722" s="6" t="n">
        <v>96769270</v>
      </c>
      <c r="O722" s="6" t="inlineStr">
        <is>
          <t>IMP,L,60123,XA,B20</t>
        </is>
      </c>
      <c r="P722" s="6" t="inlineStr">
        <is>
          <t>A102003</t>
        </is>
      </c>
      <c r="Q722" s="6" t="n"/>
      <c r="R722" s="6" t="inlineStr">
        <is>
          <t>LT040</t>
        </is>
      </c>
      <c r="S722" s="6" t="n">
        <v>98</v>
      </c>
    </row>
    <row r="723">
      <c r="C723" t="inlineStr">
        <is>
          <t>Price_BOM_VL_VLS_Imp_198</t>
        </is>
      </c>
      <c r="E723" s="123" t="inlineStr">
        <is>
          <t>:8012-3_VL:8012-3_VLS:</t>
        </is>
      </c>
      <c r="F723" s="123" t="n"/>
      <c r="G723" s="123" t="inlineStr">
        <is>
          <t>X5</t>
        </is>
      </c>
      <c r="H723" s="123" t="inlineStr">
        <is>
          <t>ImpMatl_AlBrz_ASTM_B-148_C95200</t>
        </is>
      </c>
      <c r="I723" s="6" t="inlineStr">
        <is>
          <t>Aluminum Bronze, ASTM-B148, C95200</t>
        </is>
      </c>
      <c r="J723" s="6" t="inlineStr">
        <is>
          <t>B20</t>
        </is>
      </c>
      <c r="K723" s="6" t="inlineStr">
        <is>
          <t>Coating_Standard</t>
        </is>
      </c>
      <c r="L723" s="6" t="inlineStr">
        <is>
          <t>Anodized Steel</t>
        </is>
      </c>
      <c r="M723" s="6" t="inlineStr">
        <is>
          <t>Steel, Cold Drawn C1018</t>
        </is>
      </c>
      <c r="N723" s="6" t="n">
        <v>96769273</v>
      </c>
      <c r="O723" s="6" t="inlineStr">
        <is>
          <t>IMP,L,60123,X5,B20</t>
        </is>
      </c>
      <c r="P723" s="6" t="inlineStr">
        <is>
          <t>A102010</t>
        </is>
      </c>
      <c r="Q723" s="6" t="n"/>
      <c r="R723" s="6" t="inlineStr">
        <is>
          <t>LT040</t>
        </is>
      </c>
      <c r="S723" s="6" t="n">
        <v>98</v>
      </c>
      <c r="U723" s="80" t="n"/>
    </row>
    <row r="724">
      <c r="C724" t="inlineStr">
        <is>
          <t>Price_BOM_VL_VLS_Imp_203</t>
        </is>
      </c>
      <c r="E724" s="123" t="inlineStr">
        <is>
          <t>:1012-3_VL:1012-3_VLS:</t>
        </is>
      </c>
      <c r="F724" s="123" t="n"/>
      <c r="G724" s="123" t="inlineStr">
        <is>
          <t>X5</t>
        </is>
      </c>
      <c r="H724" s="123" t="inlineStr">
        <is>
          <t>ImpMatl_AlBrz_ASTM_B-148_C95200</t>
        </is>
      </c>
      <c r="I724" s="6" t="inlineStr">
        <is>
          <t>Aluminum Bronze, ASTM-B148, C95200</t>
        </is>
      </c>
      <c r="J724" s="6" t="inlineStr">
        <is>
          <t>B20</t>
        </is>
      </c>
      <c r="K724" s="6" t="inlineStr">
        <is>
          <t>Coating_Standard</t>
        </is>
      </c>
      <c r="L724" s="6" t="inlineStr">
        <is>
          <t>Anodized Steel</t>
        </is>
      </c>
      <c r="M724" s="6" t="inlineStr">
        <is>
          <t>Steel, Cold Drawn C1018</t>
        </is>
      </c>
      <c r="N724" s="6" t="n">
        <v>96769282</v>
      </c>
      <c r="O724" s="6" t="inlineStr">
        <is>
          <t>IMP,L,80123,X5,B20</t>
        </is>
      </c>
      <c r="P724" s="6" t="inlineStr">
        <is>
          <t>A102031</t>
        </is>
      </c>
      <c r="Q724" s="6" t="n"/>
      <c r="R724" s="6" t="inlineStr">
        <is>
          <t>LT040</t>
        </is>
      </c>
      <c r="S724" s="6" t="n">
        <v>98</v>
      </c>
    </row>
    <row r="725">
      <c r="C725" t="inlineStr">
        <is>
          <t>Price_BOM_VL_VLS_Imp_295</t>
        </is>
      </c>
      <c r="E725" s="123" t="inlineStr">
        <is>
          <t>:1570-9_VL:</t>
        </is>
      </c>
      <c r="F725" s="123" t="n"/>
      <c r="G725" s="123" t="inlineStr">
        <is>
          <t>X0</t>
        </is>
      </c>
      <c r="H725" s="123" t="inlineStr">
        <is>
          <t>ImpMatl_AlBrz_ASTM_B-148_C95200</t>
        </is>
      </c>
      <c r="I725" s="6" t="inlineStr">
        <is>
          <t>Aluminum Bronze, ASTM-B148, C95200</t>
        </is>
      </c>
      <c r="J725" s="6" t="inlineStr">
        <is>
          <t>B20</t>
        </is>
      </c>
      <c r="K725" s="6" t="inlineStr">
        <is>
          <t>Coating_Standard</t>
        </is>
      </c>
      <c r="L725" s="6" t="inlineStr">
        <is>
          <t>ImpellerCapscrew_X0_None</t>
        </is>
      </c>
      <c r="M725" s="6" t="inlineStr">
        <is>
          <t>ImpellerKey_None</t>
        </is>
      </c>
      <c r="N725" s="123" t="n">
        <v>96778077</v>
      </c>
      <c r="O725" s="123" t="inlineStr">
        <is>
          <t>IMP,L,12709,X0,B20</t>
        </is>
      </c>
      <c r="P725" t="inlineStr">
        <is>
          <t>A102072</t>
        </is>
      </c>
      <c r="R725" s="6" t="inlineStr">
        <is>
          <t>LT040</t>
        </is>
      </c>
      <c r="S725" s="80" t="n">
        <v>98</v>
      </c>
    </row>
    <row r="726">
      <c r="C726" t="inlineStr">
        <is>
          <t>Price_BOM_VL_VLS_Imp_301</t>
        </is>
      </c>
      <c r="E726" s="123" t="inlineStr">
        <is>
          <t>:2070-5_VL:</t>
        </is>
      </c>
      <c r="F726" s="123" t="n"/>
      <c r="G726" s="123" t="inlineStr">
        <is>
          <t>X0</t>
        </is>
      </c>
      <c r="H726" s="123" t="inlineStr">
        <is>
          <t>ImpMatl_AlBrz_ASTM_B-148_C95200</t>
        </is>
      </c>
      <c r="I726" s="6" t="inlineStr">
        <is>
          <t>Aluminum Bronze, ASTM-B148, C95200</t>
        </is>
      </c>
      <c r="J726" s="6" t="inlineStr">
        <is>
          <t>B20</t>
        </is>
      </c>
      <c r="K726" s="6" t="inlineStr">
        <is>
          <t>Coating_Standard</t>
        </is>
      </c>
      <c r="L726" s="6" t="inlineStr">
        <is>
          <t>ImpellerCapscrew_X0_None</t>
        </is>
      </c>
      <c r="M726" s="6" t="inlineStr">
        <is>
          <t>ImpellerKey_None</t>
        </is>
      </c>
      <c r="N726" s="123" t="n">
        <v>96778080</v>
      </c>
      <c r="O726" s="123" t="inlineStr">
        <is>
          <t>IMP,L,15705,X0,B20</t>
        </is>
      </c>
      <c r="P726" t="inlineStr">
        <is>
          <t>A102078</t>
        </is>
      </c>
      <c r="R726" s="6" t="inlineStr">
        <is>
          <t>LT040</t>
        </is>
      </c>
      <c r="S726" s="80" t="n">
        <v>98</v>
      </c>
    </row>
    <row r="727">
      <c r="C727" t="inlineStr">
        <is>
          <t>Price_BOM_VL_VLS_Imp_4</t>
        </is>
      </c>
      <c r="E727" s="123" t="inlineStr">
        <is>
          <t>:1270-7_VL:</t>
        </is>
      </c>
      <c r="F727" s="123" t="n"/>
      <c r="G727" s="123" t="inlineStr">
        <is>
          <t>X0</t>
        </is>
      </c>
      <c r="H727" s="123" t="inlineStr">
        <is>
          <t>ImpMatl_NiAl-Bronze_B-148_C95800</t>
        </is>
      </c>
      <c r="I727" s="6" t="inlineStr">
        <is>
          <t>Ni-Aluminum -Bronze, ASTM-B148, C95800</t>
        </is>
      </c>
      <c r="J727" s="6" t="inlineStr">
        <is>
          <t>B23</t>
        </is>
      </c>
      <c r="K727" s="6" t="inlineStr">
        <is>
          <t>Coating_Standard</t>
        </is>
      </c>
      <c r="L727" s="6" t="inlineStr">
        <is>
          <t>ImpellerCapscrew_X0_None</t>
        </is>
      </c>
      <c r="M727" s="6" t="inlineStr">
        <is>
          <t>ImpellerKey_None</t>
        </is>
      </c>
      <c r="N727" s="1" t="inlineStr">
        <is>
          <t>RTF</t>
        </is>
      </c>
      <c r="O727" s="6" t="n"/>
      <c r="P727" s="6" t="inlineStr">
        <is>
          <t>A101681</t>
        </is>
      </c>
      <c r="Q727" s="6" t="n"/>
      <c r="R727" s="6" t="inlineStr">
        <is>
          <t>LT040</t>
        </is>
      </c>
      <c r="S727" s="6" t="n">
        <v>98</v>
      </c>
    </row>
    <row r="728">
      <c r="C728" t="inlineStr">
        <is>
          <t>Price_BOM_VL_VLS_Imp_8</t>
        </is>
      </c>
      <c r="E728" s="123" t="inlineStr">
        <is>
          <t>:1270-7_VL:1270-7_VLS:</t>
        </is>
      </c>
      <c r="F728" s="123" t="n"/>
      <c r="G728" s="123" t="inlineStr">
        <is>
          <t>X3</t>
        </is>
      </c>
      <c r="H728" s="123" t="inlineStr">
        <is>
          <t>ImpMatl_NiAl-Bronze_B-148_C95800</t>
        </is>
      </c>
      <c r="I728" s="6" t="inlineStr">
        <is>
          <t>Ni-Aluminum -Bronze, ASTM-B148, C95800</t>
        </is>
      </c>
      <c r="J728" s="6" t="inlineStr">
        <is>
          <t>B23</t>
        </is>
      </c>
      <c r="K728" s="6" t="inlineStr">
        <is>
          <t>Coating_Standard</t>
        </is>
      </c>
      <c r="L728" s="6" t="inlineStr">
        <is>
          <t>Stainless Steel, AISI-303</t>
        </is>
      </c>
      <c r="M728" s="6" t="inlineStr">
        <is>
          <t>Steel, Cold Drawn C1018</t>
        </is>
      </c>
      <c r="N728" s="1" t="inlineStr">
        <is>
          <t>RTF</t>
        </is>
      </c>
      <c r="O728" s="6" t="n"/>
      <c r="P728" s="6" t="inlineStr">
        <is>
          <t>A101687</t>
        </is>
      </c>
      <c r="Q728" s="6" t="n"/>
      <c r="R728" s="6" t="inlineStr">
        <is>
          <t>LT040</t>
        </is>
      </c>
      <c r="S728" s="6" t="n">
        <v>98</v>
      </c>
    </row>
    <row r="729" customFormat="1" s="94">
      <c r="C729" t="inlineStr">
        <is>
          <t>Price_BOM_VL_VLS_Imp_12</t>
        </is>
      </c>
      <c r="E729" s="123" t="inlineStr">
        <is>
          <t>:1570-9_VL:1570-9_VLS:</t>
        </is>
      </c>
      <c r="F729" s="123" t="n"/>
      <c r="G729" s="123" t="inlineStr">
        <is>
          <t>X3</t>
        </is>
      </c>
      <c r="H729" s="123" t="inlineStr">
        <is>
          <t>ImpMatl_NiAl-Bronze_B-148_C95800</t>
        </is>
      </c>
      <c r="I729" s="6" t="inlineStr">
        <is>
          <t>Ni-Aluminum -Bronze, ASTM-B148, C95800</t>
        </is>
      </c>
      <c r="J729" s="6" t="inlineStr">
        <is>
          <t>B23</t>
        </is>
      </c>
      <c r="K729" s="6" t="inlineStr">
        <is>
          <t>Coating_Standard</t>
        </is>
      </c>
      <c r="L729" s="6" t="inlineStr">
        <is>
          <t>Stainless Steel, AISI-303</t>
        </is>
      </c>
      <c r="M729" s="6" t="inlineStr">
        <is>
          <t>Steel, Cold Drawn C1018</t>
        </is>
      </c>
      <c r="N729" s="1" t="inlineStr">
        <is>
          <t>RTF</t>
        </is>
      </c>
      <c r="O729" s="6" t="n"/>
      <c r="P729" s="6" t="inlineStr">
        <is>
          <t>A101707</t>
        </is>
      </c>
      <c r="Q729" s="6" t="n"/>
      <c r="R729" s="6" t="inlineStr">
        <is>
          <t>LT040</t>
        </is>
      </c>
      <c r="S729" s="6" t="n">
        <v>98</v>
      </c>
    </row>
    <row r="730">
      <c r="C730" t="inlineStr">
        <is>
          <t>Price_BOM_VL_VLS_Imp_16</t>
        </is>
      </c>
      <c r="E730" s="123" t="inlineStr">
        <is>
          <t>:2070-5_VL:2070-5_VLS:</t>
        </is>
      </c>
      <c r="F730" s="123" t="n"/>
      <c r="G730" s="123" t="inlineStr">
        <is>
          <t>X3</t>
        </is>
      </c>
      <c r="H730" s="123" t="inlineStr">
        <is>
          <t>ImpMatl_NiAl-Bronze_B-148_C95800</t>
        </is>
      </c>
      <c r="I730" s="6" t="inlineStr">
        <is>
          <t>Ni-Aluminum -Bronze, ASTM-B148, C95800</t>
        </is>
      </c>
      <c r="J730" s="6" t="inlineStr">
        <is>
          <t>B23</t>
        </is>
      </c>
      <c r="K730" s="6" t="inlineStr">
        <is>
          <t>Coating_Standard</t>
        </is>
      </c>
      <c r="L730" s="6" t="inlineStr">
        <is>
          <t>Stainless Steel, AISI-303</t>
        </is>
      </c>
      <c r="M730" s="6" t="inlineStr">
        <is>
          <t>Steel, Cold Drawn C1018</t>
        </is>
      </c>
      <c r="N730" s="1" t="inlineStr">
        <is>
          <t>RTF</t>
        </is>
      </c>
      <c r="O730" s="6" t="n"/>
      <c r="P730" s="6" t="inlineStr">
        <is>
          <t>A101718</t>
        </is>
      </c>
      <c r="Q730" s="6" t="n"/>
      <c r="R730" s="6" t="inlineStr">
        <is>
          <t>LT040</t>
        </is>
      </c>
      <c r="S730" s="6" t="n">
        <v>98</v>
      </c>
    </row>
    <row r="731">
      <c r="C731" t="inlineStr">
        <is>
          <t>Price_BOM_VL_VLS_Imp_21</t>
        </is>
      </c>
      <c r="E731" s="123" t="inlineStr">
        <is>
          <t>:2095-A_VL:2095-1_VL:2095-A_VLS:2095-1_VLS:</t>
        </is>
      </c>
      <c r="F731" s="123" t="n"/>
      <c r="G731" s="123" t="inlineStr">
        <is>
          <t>X3</t>
        </is>
      </c>
      <c r="H731" s="123" t="inlineStr">
        <is>
          <t>ImpMatl_NiAl-Bronze_B-148_C95800</t>
        </is>
      </c>
      <c r="I731" s="6" t="inlineStr">
        <is>
          <t>Ni-Aluminum -Bronze, ASTM-B148, C95800</t>
        </is>
      </c>
      <c r="J731" s="6" t="inlineStr">
        <is>
          <t>B23</t>
        </is>
      </c>
      <c r="K731" s="6" t="inlineStr">
        <is>
          <t>Coating_Standard</t>
        </is>
      </c>
      <c r="L731" s="6" t="inlineStr">
        <is>
          <t>Stainless Steel, AISI-303</t>
        </is>
      </c>
      <c r="M731" s="6" t="inlineStr">
        <is>
          <t>Steel, Cold Drawn C1018</t>
        </is>
      </c>
      <c r="N731" s="1" t="inlineStr">
        <is>
          <t>RTF</t>
        </is>
      </c>
      <c r="O731" s="6" t="n"/>
      <c r="P731" s="6" t="inlineStr">
        <is>
          <t>A101725</t>
        </is>
      </c>
      <c r="Q731" s="6" t="n"/>
      <c r="R731" s="6" t="inlineStr">
        <is>
          <t>LT040</t>
        </is>
      </c>
      <c r="S731" s="6" t="n">
        <v>98</v>
      </c>
    </row>
    <row r="732">
      <c r="C732" t="inlineStr">
        <is>
          <t>Price_BOM_VL_VLS_Imp_25</t>
        </is>
      </c>
      <c r="E732" s="123" t="inlineStr">
        <is>
          <t>:2095-A_VL:2095-1_VL:2095-A_VLS:2095-1_VLS:</t>
        </is>
      </c>
      <c r="F732" s="123" t="n"/>
      <c r="G732" s="123" t="inlineStr">
        <is>
          <t>X4</t>
        </is>
      </c>
      <c r="H732" s="123" t="inlineStr">
        <is>
          <t>ImpMatl_NiAl-Bronze_B-148_C95800</t>
        </is>
      </c>
      <c r="I732" s="6" t="inlineStr">
        <is>
          <t>Ni-Aluminum -Bronze, ASTM-B148, C95800</t>
        </is>
      </c>
      <c r="J732" s="6" t="inlineStr">
        <is>
          <t>B23</t>
        </is>
      </c>
      <c r="K732" s="6" t="inlineStr">
        <is>
          <t>Coating_Standard</t>
        </is>
      </c>
      <c r="L732" s="6" t="inlineStr">
        <is>
          <t>Stainless Steel, AISI-303</t>
        </is>
      </c>
      <c r="M732" s="6" t="inlineStr">
        <is>
          <t>Steel, Cold Drawn C1018</t>
        </is>
      </c>
      <c r="N732" s="1" t="inlineStr">
        <is>
          <t>RTF</t>
        </is>
      </c>
      <c r="O732" s="6" t="n"/>
      <c r="P732" s="6" t="inlineStr">
        <is>
          <t>A101731</t>
        </is>
      </c>
      <c r="Q732" s="6" t="n"/>
      <c r="R732" s="6" t="inlineStr">
        <is>
          <t>LT040</t>
        </is>
      </c>
      <c r="S732" s="6" t="n">
        <v>98</v>
      </c>
    </row>
    <row r="733">
      <c r="C733" t="inlineStr">
        <is>
          <t>Price_BOM_VL_VLS_Imp_29</t>
        </is>
      </c>
      <c r="E733" s="123" t="inlineStr">
        <is>
          <t>:2095-5_VL:2095-5_VLS:</t>
        </is>
      </c>
      <c r="F733" s="123" t="n"/>
      <c r="G733" s="123" t="inlineStr">
        <is>
          <t>X3</t>
        </is>
      </c>
      <c r="H733" s="123" t="inlineStr">
        <is>
          <t>ImpMatl_NiAl-Bronze_B-148_C95800</t>
        </is>
      </c>
      <c r="I733" s="6" t="inlineStr">
        <is>
          <t>Ni-Aluminum -Bronze, ASTM-B148, C95800</t>
        </is>
      </c>
      <c r="J733" s="6" t="inlineStr">
        <is>
          <t>B23</t>
        </is>
      </c>
      <c r="K733" s="6" t="inlineStr">
        <is>
          <t>Coating_Standard</t>
        </is>
      </c>
      <c r="L733" s="6" t="inlineStr">
        <is>
          <t>Stainless Steel, AISI-303</t>
        </is>
      </c>
      <c r="M733" s="6" t="inlineStr">
        <is>
          <t>Steel, Cold Drawn C1018</t>
        </is>
      </c>
      <c r="N733" s="1" t="inlineStr">
        <is>
          <t>RTF</t>
        </is>
      </c>
      <c r="O733" s="6" t="n"/>
      <c r="P733" s="6" t="inlineStr">
        <is>
          <t>A101737</t>
        </is>
      </c>
      <c r="Q733" s="6" t="n"/>
      <c r="R733" s="6" t="inlineStr">
        <is>
          <t>LT040</t>
        </is>
      </c>
      <c r="S733" s="6" t="n">
        <v>98</v>
      </c>
    </row>
    <row r="734">
      <c r="C734" t="inlineStr">
        <is>
          <t>Price_BOM_VL_VLS_Imp_33</t>
        </is>
      </c>
      <c r="E734" s="123" t="inlineStr">
        <is>
          <t>:2095-5_VL:2095-5_VLS:</t>
        </is>
      </c>
      <c r="F734" s="123" t="n"/>
      <c r="G734" s="123" t="inlineStr">
        <is>
          <t>X4</t>
        </is>
      </c>
      <c r="H734" s="123" t="inlineStr">
        <is>
          <t>ImpMatl_NiAl-Bronze_B-148_C95800</t>
        </is>
      </c>
      <c r="I734" s="6" t="inlineStr">
        <is>
          <t>Ni-Aluminum -Bronze, ASTM-B148, C95800</t>
        </is>
      </c>
      <c r="J734" s="6" t="inlineStr">
        <is>
          <t>B23</t>
        </is>
      </c>
      <c r="K734" s="6" t="inlineStr">
        <is>
          <t>Coating_Standard</t>
        </is>
      </c>
      <c r="L734" s="6" t="inlineStr">
        <is>
          <t>Stainless Steel, AISI-303</t>
        </is>
      </c>
      <c r="M734" s="6" t="inlineStr">
        <is>
          <t>Steel, Cold Drawn C1018</t>
        </is>
      </c>
      <c r="N734" s="1" t="inlineStr">
        <is>
          <t>RTF</t>
        </is>
      </c>
      <c r="O734" s="6" t="n"/>
      <c r="P734" s="6" t="inlineStr">
        <is>
          <t>A101743</t>
        </is>
      </c>
      <c r="Q734" s="6" t="n"/>
      <c r="R734" s="6" t="inlineStr">
        <is>
          <t>LT040</t>
        </is>
      </c>
      <c r="S734" s="6" t="n">
        <v>98</v>
      </c>
    </row>
    <row r="735">
      <c r="C735" t="inlineStr">
        <is>
          <t>Price_BOM_VL_VLS_Imp_37</t>
        </is>
      </c>
      <c r="E735" s="123" t="inlineStr">
        <is>
          <t>:2095-9_VL:2095-9_VLS:</t>
        </is>
      </c>
      <c r="F735" s="123" t="n"/>
      <c r="G735" s="123" t="inlineStr">
        <is>
          <t>X3</t>
        </is>
      </c>
      <c r="H735" s="123" t="inlineStr">
        <is>
          <t>ImpMatl_NiAl-Bronze_B-148_C95800</t>
        </is>
      </c>
      <c r="I735" s="6" t="inlineStr">
        <is>
          <t>Ni-Aluminum -Bronze, ASTM-B148, C95800</t>
        </is>
      </c>
      <c r="J735" s="6" t="inlineStr">
        <is>
          <t>B23</t>
        </is>
      </c>
      <c r="K735" s="6" t="inlineStr">
        <is>
          <t>Coating_Standard</t>
        </is>
      </c>
      <c r="L735" s="6" t="inlineStr">
        <is>
          <t>Stainless Steel, AISI-303</t>
        </is>
      </c>
      <c r="M735" s="6" t="inlineStr">
        <is>
          <t>Steel, Cold Drawn C1018</t>
        </is>
      </c>
      <c r="N735" s="1" t="inlineStr">
        <is>
          <t>RTF</t>
        </is>
      </c>
      <c r="O735" s="6" t="n"/>
      <c r="P735" s="6" t="inlineStr">
        <is>
          <t>A101749</t>
        </is>
      </c>
      <c r="Q735" s="6" t="n"/>
      <c r="R735" s="6" t="inlineStr">
        <is>
          <t>LT040</t>
        </is>
      </c>
      <c r="S735" s="6" t="n">
        <v>98</v>
      </c>
    </row>
    <row r="736">
      <c r="C736" t="inlineStr">
        <is>
          <t>Price_BOM_VL_VLS_Imp_41</t>
        </is>
      </c>
      <c r="E736" s="123" t="inlineStr">
        <is>
          <t>:2095-9_VL:2095-9_VLS:</t>
        </is>
      </c>
      <c r="F736" s="123" t="n"/>
      <c r="G736" s="123" t="inlineStr">
        <is>
          <t>X4</t>
        </is>
      </c>
      <c r="H736" s="123" t="inlineStr">
        <is>
          <t>ImpMatl_NiAl-Bronze_B-148_C95800</t>
        </is>
      </c>
      <c r="I736" s="6" t="inlineStr">
        <is>
          <t>Ni-Aluminum -Bronze, ASTM-B148, C95800</t>
        </is>
      </c>
      <c r="J736" s="6" t="inlineStr">
        <is>
          <t>B23</t>
        </is>
      </c>
      <c r="K736" s="6" t="inlineStr">
        <is>
          <t>Coating_Standard</t>
        </is>
      </c>
      <c r="L736" s="6" t="inlineStr">
        <is>
          <t>Stainless Steel, AISI-303</t>
        </is>
      </c>
      <c r="M736" s="6" t="inlineStr">
        <is>
          <t>Steel, Cold Drawn C1018</t>
        </is>
      </c>
      <c r="N736" s="1" t="inlineStr">
        <is>
          <t>RTF</t>
        </is>
      </c>
      <c r="O736" s="6" t="n"/>
      <c r="P736" s="6" t="inlineStr">
        <is>
          <t>A101755</t>
        </is>
      </c>
      <c r="Q736" s="6" t="n"/>
      <c r="R736" s="6" t="inlineStr">
        <is>
          <t>LT040</t>
        </is>
      </c>
      <c r="S736" s="6" t="n">
        <v>98</v>
      </c>
    </row>
    <row r="737">
      <c r="C737" t="inlineStr">
        <is>
          <t>Price_BOM_VL_VLS_Imp_45</t>
        </is>
      </c>
      <c r="E737" s="123" t="inlineStr">
        <is>
          <t>:2570-9_VL:2570-9_VLS:</t>
        </is>
      </c>
      <c r="F737" s="123" t="n"/>
      <c r="G737" s="123" t="inlineStr">
        <is>
          <t>X3</t>
        </is>
      </c>
      <c r="H737" s="123" t="inlineStr">
        <is>
          <t>ImpMatl_NiAl-Bronze_B-148_C95800</t>
        </is>
      </c>
      <c r="I737" s="6" t="inlineStr">
        <is>
          <t>Ni-Aluminum -Bronze, ASTM-B148, C95800</t>
        </is>
      </c>
      <c r="J737" s="6" t="inlineStr">
        <is>
          <t>B23</t>
        </is>
      </c>
      <c r="K737" s="6" t="inlineStr">
        <is>
          <t>Coating_Standard</t>
        </is>
      </c>
      <c r="L737" s="6" t="inlineStr">
        <is>
          <t>Stainless Steel, AISI-303</t>
        </is>
      </c>
      <c r="M737" s="6" t="inlineStr">
        <is>
          <t>Steel, Cold Drawn C1018</t>
        </is>
      </c>
      <c r="N737" s="6" t="inlineStr">
        <is>
          <t>RTF</t>
        </is>
      </c>
      <c r="O737" s="6" t="n"/>
      <c r="P737" s="6" t="inlineStr">
        <is>
          <t>A101767</t>
        </is>
      </c>
      <c r="Q737" s="6" t="n"/>
      <c r="R737" s="6" t="inlineStr">
        <is>
          <t>LT040</t>
        </is>
      </c>
      <c r="S737" s="6" t="n">
        <v>98</v>
      </c>
    </row>
    <row r="738">
      <c r="C738" t="inlineStr">
        <is>
          <t>Price_BOM_VL_VLS_Imp_49</t>
        </is>
      </c>
      <c r="E738" s="123" t="inlineStr">
        <is>
          <t>:2570-9_VL:2570-9_VLS:</t>
        </is>
      </c>
      <c r="F738" s="123" t="n"/>
      <c r="G738" s="123" t="inlineStr">
        <is>
          <t>X4</t>
        </is>
      </c>
      <c r="H738" s="123" t="inlineStr">
        <is>
          <t>ImpMatl_NiAl-Bronze_B-148_C95800</t>
        </is>
      </c>
      <c r="I738" s="6" t="inlineStr">
        <is>
          <t>Ni-Aluminum -Bronze, ASTM-B148, C95800</t>
        </is>
      </c>
      <c r="J738" s="6" t="inlineStr">
        <is>
          <t>B23</t>
        </is>
      </c>
      <c r="K738" s="6" t="inlineStr">
        <is>
          <t>Coating_Standard</t>
        </is>
      </c>
      <c r="L738" s="6" t="inlineStr">
        <is>
          <t>Stainless Steel, AISI-303</t>
        </is>
      </c>
      <c r="M738" s="6" t="inlineStr">
        <is>
          <t>Steel, Cold Drawn C1018</t>
        </is>
      </c>
      <c r="N738" s="6" t="inlineStr">
        <is>
          <t>RTF</t>
        </is>
      </c>
      <c r="O738" s="6" t="n"/>
      <c r="P738" s="6" t="inlineStr">
        <is>
          <t>A101773</t>
        </is>
      </c>
      <c r="Q738" s="6" t="n"/>
      <c r="R738" s="6" t="inlineStr">
        <is>
          <t>LT040</t>
        </is>
      </c>
      <c r="S738" s="6" t="n">
        <v>98</v>
      </c>
    </row>
    <row r="739">
      <c r="C739" t="inlineStr">
        <is>
          <t>Price_BOM_VL_VLS_Imp_54</t>
        </is>
      </c>
      <c r="E739" s="123" t="inlineStr">
        <is>
          <t>:2595-3_VL:2595-3_VLS:</t>
        </is>
      </c>
      <c r="F739" s="123" t="n"/>
      <c r="G739" s="123" t="inlineStr">
        <is>
          <t>X3</t>
        </is>
      </c>
      <c r="H739" s="123" t="inlineStr">
        <is>
          <t>ImpMatl_NiAl-Bronze_B-148_C95800</t>
        </is>
      </c>
      <c r="I739" s="6" t="inlineStr">
        <is>
          <t>Ni-Aluminum -Bronze, ASTM-B148, C95800</t>
        </is>
      </c>
      <c r="J739" s="6" t="inlineStr">
        <is>
          <t>B23</t>
        </is>
      </c>
      <c r="K739" s="6" t="inlineStr">
        <is>
          <t>Coating_Standard</t>
        </is>
      </c>
      <c r="L739" s="6" t="inlineStr">
        <is>
          <t>Stainless Steel, AISI-303</t>
        </is>
      </c>
      <c r="M739" s="6" t="inlineStr">
        <is>
          <t>Steel, Cold Drawn C1018</t>
        </is>
      </c>
      <c r="N739" s="6" t="inlineStr">
        <is>
          <t>RTF</t>
        </is>
      </c>
      <c r="O739" s="6" t="n"/>
      <c r="P739" s="6" t="inlineStr">
        <is>
          <t>A101780</t>
        </is>
      </c>
      <c r="Q739" s="6" t="n"/>
      <c r="R739" s="6" t="inlineStr">
        <is>
          <t>LT040</t>
        </is>
      </c>
      <c r="S739" s="6" t="n">
        <v>98</v>
      </c>
    </row>
    <row r="740">
      <c r="C740" t="inlineStr">
        <is>
          <t>Price_BOM_VL_VLS_Imp_59</t>
        </is>
      </c>
      <c r="E740" s="123" t="inlineStr">
        <is>
          <t>:2595-3_VL:2595-3_VLS:</t>
        </is>
      </c>
      <c r="F740" s="123" t="n"/>
      <c r="G740" s="123" t="inlineStr">
        <is>
          <t>X4</t>
        </is>
      </c>
      <c r="H740" s="123" t="inlineStr">
        <is>
          <t>ImpMatl_NiAl-Bronze_B-148_C95800</t>
        </is>
      </c>
      <c r="I740" s="6" t="inlineStr">
        <is>
          <t>Ni-Aluminum -Bronze, ASTM-B148, C95800</t>
        </is>
      </c>
      <c r="J740" s="6" t="inlineStr">
        <is>
          <t>B23</t>
        </is>
      </c>
      <c r="K740" s="6" t="inlineStr">
        <is>
          <t>Coating_Standard</t>
        </is>
      </c>
      <c r="L740" s="6" t="inlineStr">
        <is>
          <t>Stainless Steel, AISI-303</t>
        </is>
      </c>
      <c r="M740" s="6" t="inlineStr">
        <is>
          <t>Steel, Cold Drawn C1018</t>
        </is>
      </c>
      <c r="N740" s="6" t="inlineStr">
        <is>
          <t>RTF</t>
        </is>
      </c>
      <c r="O740" s="6" t="n"/>
      <c r="P740" s="6" t="inlineStr">
        <is>
          <t>A101787</t>
        </is>
      </c>
      <c r="Q740" s="6" t="n"/>
      <c r="R740" s="6" t="inlineStr">
        <is>
          <t>LT040</t>
        </is>
      </c>
      <c r="S740" s="6" t="n">
        <v>98</v>
      </c>
    </row>
    <row r="741">
      <c r="C741" t="inlineStr">
        <is>
          <t>Price_BOM_VL_VLS_Imp_64</t>
        </is>
      </c>
      <c r="E741" s="123" t="inlineStr">
        <is>
          <t>:2512-1_VL:2512-1_VLS:</t>
        </is>
      </c>
      <c r="F741" s="123" t="n"/>
      <c r="G741" s="123" t="inlineStr">
        <is>
          <t>X3</t>
        </is>
      </c>
      <c r="H741" s="123" t="inlineStr">
        <is>
          <t>ImpMatl_NiAl-Bronze_B-148_C95800</t>
        </is>
      </c>
      <c r="I741" s="6" t="inlineStr">
        <is>
          <t>Ni-Aluminum -Bronze, ASTM-B148, C95800</t>
        </is>
      </c>
      <c r="J741" s="6" t="inlineStr">
        <is>
          <t>B23</t>
        </is>
      </c>
      <c r="K741" s="6" t="inlineStr">
        <is>
          <t>Coating_Standard</t>
        </is>
      </c>
      <c r="L741" s="6" t="inlineStr">
        <is>
          <t>Stainless Steel, AISI-303</t>
        </is>
      </c>
      <c r="M741" s="6" t="inlineStr">
        <is>
          <t>Steel, Cold Drawn C1018</t>
        </is>
      </c>
      <c r="N741" s="6" t="inlineStr">
        <is>
          <t>RTF</t>
        </is>
      </c>
      <c r="O741" s="6" t="n"/>
      <c r="P741" s="6" t="inlineStr">
        <is>
          <t>A101794</t>
        </is>
      </c>
      <c r="Q741" s="6" t="n"/>
      <c r="R741" s="6" t="inlineStr">
        <is>
          <t>LT040</t>
        </is>
      </c>
      <c r="S741" s="6" t="n">
        <v>98</v>
      </c>
    </row>
    <row r="742">
      <c r="C742" t="inlineStr">
        <is>
          <t>Price_BOM_VL_VLS_Imp_69</t>
        </is>
      </c>
      <c r="E742" s="123" t="inlineStr">
        <is>
          <t>:2512-1_VL:2512-1_VLS:</t>
        </is>
      </c>
      <c r="F742" s="123" t="n"/>
      <c r="G742" s="123" t="inlineStr">
        <is>
          <t>XA</t>
        </is>
      </c>
      <c r="H742" s="123" t="inlineStr">
        <is>
          <t>ImpMatl_NiAl-Bronze_B-148_C95800</t>
        </is>
      </c>
      <c r="I742" s="6" t="inlineStr">
        <is>
          <t>Ni-Aluminum -Bronze, ASTM-B148, C95800</t>
        </is>
      </c>
      <c r="J742" s="6" t="inlineStr">
        <is>
          <t>B23</t>
        </is>
      </c>
      <c r="K742" s="6" t="inlineStr">
        <is>
          <t>Coating_Standard</t>
        </is>
      </c>
      <c r="L742" s="6" t="inlineStr">
        <is>
          <t>Stainless Steel, AISI-303</t>
        </is>
      </c>
      <c r="M742" s="6" t="inlineStr">
        <is>
          <t>Steel, Cold Drawn C1018</t>
        </is>
      </c>
      <c r="N742" s="6" t="inlineStr">
        <is>
          <t>RTF</t>
        </is>
      </c>
      <c r="O742" s="6" t="n"/>
      <c r="P742" s="6" t="inlineStr">
        <is>
          <t>A101801</t>
        </is>
      </c>
      <c r="Q742" s="6" t="n"/>
      <c r="R742" s="6" t="inlineStr">
        <is>
          <t>LT040</t>
        </is>
      </c>
      <c r="S742" s="6" t="n">
        <v>98</v>
      </c>
    </row>
    <row r="743">
      <c r="C743" t="inlineStr">
        <is>
          <t>Price_BOM_VL_VLS_Imp_74</t>
        </is>
      </c>
      <c r="E743" s="123" t="inlineStr">
        <is>
          <t>:3070-7_VL:3070-7_VLS:</t>
        </is>
      </c>
      <c r="F743" s="123" t="n"/>
      <c r="G743" s="123" t="inlineStr">
        <is>
          <t>X3</t>
        </is>
      </c>
      <c r="H743" s="123" t="inlineStr">
        <is>
          <t>ImpMatl_NiAl-Bronze_B-148_C95800</t>
        </is>
      </c>
      <c r="I743" s="6" t="inlineStr">
        <is>
          <t>Ni-Aluminum -Bronze, ASTM-B148, C95800</t>
        </is>
      </c>
      <c r="J743" s="6" t="inlineStr">
        <is>
          <t>B23</t>
        </is>
      </c>
      <c r="K743" s="6" t="inlineStr">
        <is>
          <t>Coating_Standard</t>
        </is>
      </c>
      <c r="L743" s="6" t="inlineStr">
        <is>
          <t>Stainless Steel, AISI-303</t>
        </is>
      </c>
      <c r="M743" s="6" t="inlineStr">
        <is>
          <t>Steel, Cold Drawn C1018</t>
        </is>
      </c>
      <c r="N743" s="6" t="inlineStr">
        <is>
          <t>RTF</t>
        </is>
      </c>
      <c r="O743" s="6" t="n"/>
      <c r="P743" s="6" t="inlineStr">
        <is>
          <t>A101808</t>
        </is>
      </c>
      <c r="Q743" s="6" t="n"/>
      <c r="R743" s="6" t="inlineStr">
        <is>
          <t>LT040</t>
        </is>
      </c>
      <c r="S743" s="6" t="n">
        <v>98</v>
      </c>
    </row>
    <row r="744">
      <c r="C744" t="inlineStr">
        <is>
          <t>Price_BOM_VL_VLS_Imp_79</t>
        </is>
      </c>
      <c r="E744" s="123" t="inlineStr">
        <is>
          <t>:3070-7_VL:3070-7_VLS:</t>
        </is>
      </c>
      <c r="F744" s="123" t="n"/>
      <c r="G744" s="123" t="inlineStr">
        <is>
          <t>X4</t>
        </is>
      </c>
      <c r="H744" s="123" t="inlineStr">
        <is>
          <t>ImpMatl_NiAl-Bronze_B-148_C95800</t>
        </is>
      </c>
      <c r="I744" s="6" t="inlineStr">
        <is>
          <t>Ni-Aluminum -Bronze, ASTM-B148, C95800</t>
        </is>
      </c>
      <c r="J744" s="6" t="inlineStr">
        <is>
          <t>B23</t>
        </is>
      </c>
      <c r="K744" s="6" t="inlineStr">
        <is>
          <t>Coating_Standard</t>
        </is>
      </c>
      <c r="L744" s="6" t="inlineStr">
        <is>
          <t>Stainless Steel, AISI-303</t>
        </is>
      </c>
      <c r="M744" s="6" t="inlineStr">
        <is>
          <t>Steel, Cold Drawn C1018</t>
        </is>
      </c>
      <c r="N744" s="6" t="inlineStr">
        <is>
          <t>RTF</t>
        </is>
      </c>
      <c r="O744" s="6" t="n"/>
      <c r="P744" s="6" t="inlineStr">
        <is>
          <t>A101815</t>
        </is>
      </c>
      <c r="Q744" s="6" t="n"/>
      <c r="R744" s="6" t="inlineStr">
        <is>
          <t>LT040</t>
        </is>
      </c>
      <c r="S744" s="6" t="n">
        <v>98</v>
      </c>
    </row>
    <row r="745" customFormat="1" s="94">
      <c r="C745" t="inlineStr">
        <is>
          <t>Price_BOM_VL_VLS_Imp_84</t>
        </is>
      </c>
      <c r="E745" s="123" t="inlineStr">
        <is>
          <t>:3095-7_VL:3095-7_VLS:</t>
        </is>
      </c>
      <c r="F745" s="123" t="n"/>
      <c r="G745" s="123" t="inlineStr">
        <is>
          <t>X3</t>
        </is>
      </c>
      <c r="H745" s="123" t="inlineStr">
        <is>
          <t>ImpMatl_NiAl-Bronze_B-148_C95800</t>
        </is>
      </c>
      <c r="I745" s="6" t="inlineStr">
        <is>
          <t>Ni-Aluminum -Bronze, ASTM-B148, C95800</t>
        </is>
      </c>
      <c r="J745" s="6" t="inlineStr">
        <is>
          <t>B23</t>
        </is>
      </c>
      <c r="K745" s="6" t="inlineStr">
        <is>
          <t>Coating_Standard</t>
        </is>
      </c>
      <c r="L745" s="6" t="inlineStr">
        <is>
          <t>Stainless Steel, AISI-303</t>
        </is>
      </c>
      <c r="M745" s="6" t="inlineStr">
        <is>
          <t>Steel, Cold Drawn C1018</t>
        </is>
      </c>
      <c r="N745" s="6" t="inlineStr">
        <is>
          <t>RTF</t>
        </is>
      </c>
      <c r="O745" s="6" t="n"/>
      <c r="P745" s="6" t="inlineStr">
        <is>
          <t>A101822</t>
        </is>
      </c>
      <c r="Q745" s="6" t="n"/>
      <c r="R745" s="6" t="inlineStr">
        <is>
          <t>LT040</t>
        </is>
      </c>
      <c r="S745" s="6" t="n">
        <v>98</v>
      </c>
    </row>
    <row r="746">
      <c r="C746" t="inlineStr">
        <is>
          <t>Price_BOM_VL_VLS_Imp_89</t>
        </is>
      </c>
      <c r="E746" s="123" t="inlineStr">
        <is>
          <t>:3095-7_VL:3095-7_VLS:</t>
        </is>
      </c>
      <c r="F746" s="123" t="n"/>
      <c r="G746" s="123" t="inlineStr">
        <is>
          <t>X4</t>
        </is>
      </c>
      <c r="H746" s="123" t="inlineStr">
        <is>
          <t>ImpMatl_NiAl-Bronze_B-148_C95800</t>
        </is>
      </c>
      <c r="I746" s="6" t="inlineStr">
        <is>
          <t>Ni-Aluminum -Bronze, ASTM-B148, C95800</t>
        </is>
      </c>
      <c r="J746" s="6" t="inlineStr">
        <is>
          <t>B23</t>
        </is>
      </c>
      <c r="K746" s="6" t="inlineStr">
        <is>
          <t>Coating_Standard</t>
        </is>
      </c>
      <c r="L746" s="6" t="inlineStr">
        <is>
          <t>Stainless Steel, AISI-303</t>
        </is>
      </c>
      <c r="M746" s="6" t="inlineStr">
        <is>
          <t>Steel, Cold Drawn C1018</t>
        </is>
      </c>
      <c r="N746" s="6" t="inlineStr">
        <is>
          <t>RTF</t>
        </is>
      </c>
      <c r="O746" s="6" t="n"/>
      <c r="P746" s="6" t="inlineStr">
        <is>
          <t>A101829</t>
        </is>
      </c>
      <c r="Q746" s="6" t="n"/>
      <c r="R746" s="6" t="inlineStr">
        <is>
          <t>LT040</t>
        </is>
      </c>
      <c r="S746" s="6" t="n">
        <v>98</v>
      </c>
    </row>
    <row r="747">
      <c r="C747" t="inlineStr">
        <is>
          <t>Price_BOM_VL_VLS_Imp_94</t>
        </is>
      </c>
      <c r="E747" s="123" t="inlineStr">
        <is>
          <t>:3012-5_VL:3012-3_VL:3012-5_VLS:3012-3_VLS:</t>
        </is>
      </c>
      <c r="F747" s="123" t="n"/>
      <c r="G747" s="123" t="inlineStr">
        <is>
          <t>X3</t>
        </is>
      </c>
      <c r="H747" s="123" t="inlineStr">
        <is>
          <t>ImpMatl_NiAl-Bronze_B-148_C95800</t>
        </is>
      </c>
      <c r="I747" s="6" t="inlineStr">
        <is>
          <t>Ni-Aluminum -Bronze, ASTM-B148, C95800</t>
        </is>
      </c>
      <c r="J747" s="6" t="inlineStr">
        <is>
          <t>B23</t>
        </is>
      </c>
      <c r="K747" s="6" t="inlineStr">
        <is>
          <t>Coating_Standard</t>
        </is>
      </c>
      <c r="L747" s="6" t="inlineStr">
        <is>
          <t>Stainless Steel, AISI-303</t>
        </is>
      </c>
      <c r="M747" s="6" t="inlineStr">
        <is>
          <t>Steel, Cold Drawn C1018</t>
        </is>
      </c>
      <c r="N747" s="6" t="inlineStr">
        <is>
          <t>RTF</t>
        </is>
      </c>
      <c r="O747" s="6" t="n"/>
      <c r="P747" s="6" t="inlineStr">
        <is>
          <t>A101836</t>
        </is>
      </c>
      <c r="Q747" s="6" t="n"/>
      <c r="R747" s="6" t="inlineStr">
        <is>
          <t>LT040</t>
        </is>
      </c>
      <c r="S747" s="6" t="n">
        <v>98</v>
      </c>
    </row>
    <row r="748">
      <c r="C748" t="inlineStr">
        <is>
          <t>Price_BOM_VL_VLS_Imp_99</t>
        </is>
      </c>
      <c r="E748" s="123" t="inlineStr">
        <is>
          <t>:3012-5_VL:3012-3_VL:3012-5_VLS:3012-3_VLS:</t>
        </is>
      </c>
      <c r="F748" s="123" t="n"/>
      <c r="G748" s="123" t="inlineStr">
        <is>
          <t>XA</t>
        </is>
      </c>
      <c r="H748" s="123" t="inlineStr">
        <is>
          <t>ImpMatl_NiAl-Bronze_B-148_C95800</t>
        </is>
      </c>
      <c r="I748" s="6" t="inlineStr">
        <is>
          <t>Ni-Aluminum -Bronze, ASTM-B148, C95800</t>
        </is>
      </c>
      <c r="J748" s="6" t="inlineStr">
        <is>
          <t>B23</t>
        </is>
      </c>
      <c r="K748" s="6" t="inlineStr">
        <is>
          <t>Coating_Standard</t>
        </is>
      </c>
      <c r="L748" s="6" t="inlineStr">
        <is>
          <t>Stainless Steel, AISI-303</t>
        </is>
      </c>
      <c r="M748" s="6" t="inlineStr">
        <is>
          <t>Steel, Cold Drawn C1018</t>
        </is>
      </c>
      <c r="N748" s="6" t="inlineStr">
        <is>
          <t>RTF</t>
        </is>
      </c>
      <c r="O748" s="6" t="n"/>
      <c r="P748" s="6" t="inlineStr">
        <is>
          <t>A101843</t>
        </is>
      </c>
      <c r="Q748" s="6" t="n"/>
      <c r="R748" s="6" t="inlineStr">
        <is>
          <t>LT040</t>
        </is>
      </c>
      <c r="S748" s="6" t="n">
        <v>98</v>
      </c>
    </row>
    <row r="749">
      <c r="C749" t="inlineStr">
        <is>
          <t>Price_BOM_VL_VLS_Imp_104</t>
        </is>
      </c>
      <c r="E749" s="123" t="inlineStr">
        <is>
          <t>:4070-7_VL:4070-7_VLS:</t>
        </is>
      </c>
      <c r="F749" s="123" t="n"/>
      <c r="G749" s="123" t="inlineStr">
        <is>
          <t>X3</t>
        </is>
      </c>
      <c r="H749" s="123" t="inlineStr">
        <is>
          <t>ImpMatl_NiAl-Bronze_B-148_C95800</t>
        </is>
      </c>
      <c r="I749" s="6" t="inlineStr">
        <is>
          <t>Ni-Aluminum -Bronze, ASTM-B148, C95800</t>
        </is>
      </c>
      <c r="J749" s="6" t="inlineStr">
        <is>
          <t>B23</t>
        </is>
      </c>
      <c r="K749" s="6" t="inlineStr">
        <is>
          <t>Coating_Standard</t>
        </is>
      </c>
      <c r="L749" s="6" t="inlineStr">
        <is>
          <t>Stainless Steel, AISI-303</t>
        </is>
      </c>
      <c r="M749" s="6" t="inlineStr">
        <is>
          <t>Steel, Cold Drawn C1018</t>
        </is>
      </c>
      <c r="N749" s="6" t="inlineStr">
        <is>
          <t>RTF</t>
        </is>
      </c>
      <c r="O749" s="6" t="n"/>
      <c r="P749" s="6" t="inlineStr">
        <is>
          <t>A101857</t>
        </is>
      </c>
      <c r="Q749" s="6" t="n"/>
      <c r="R749" s="6" t="inlineStr">
        <is>
          <t>LT040</t>
        </is>
      </c>
      <c r="S749" s="6" t="n">
        <v>98</v>
      </c>
    </row>
    <row r="750">
      <c r="C750" t="inlineStr">
        <is>
          <t>Price_BOM_VL_VLS_Imp_109</t>
        </is>
      </c>
      <c r="E750" s="123" t="inlineStr">
        <is>
          <t>:4070-7_VL:4070-7_VLS:</t>
        </is>
      </c>
      <c r="F750" s="123" t="n"/>
      <c r="G750" s="123" t="inlineStr">
        <is>
          <t>X4</t>
        </is>
      </c>
      <c r="H750" s="123" t="inlineStr">
        <is>
          <t>ImpMatl_NiAl-Bronze_B-148_C95800</t>
        </is>
      </c>
      <c r="I750" s="6" t="inlineStr">
        <is>
          <t>Ni-Aluminum -Bronze, ASTM-B148, C95800</t>
        </is>
      </c>
      <c r="J750" s="6" t="inlineStr">
        <is>
          <t>B23</t>
        </is>
      </c>
      <c r="K750" s="6" t="inlineStr">
        <is>
          <t>Coating_Standard</t>
        </is>
      </c>
      <c r="L750" s="6" t="inlineStr">
        <is>
          <t>Stainless Steel, AISI-303</t>
        </is>
      </c>
      <c r="M750" s="6" t="inlineStr">
        <is>
          <t>Steel, Cold Drawn C1018</t>
        </is>
      </c>
      <c r="N750" s="6" t="inlineStr">
        <is>
          <t>RTF</t>
        </is>
      </c>
      <c r="O750" s="6" t="n"/>
      <c r="P750" s="6" t="inlineStr">
        <is>
          <t>A101864</t>
        </is>
      </c>
      <c r="Q750" s="6" t="n"/>
      <c r="R750" s="6" t="inlineStr">
        <is>
          <t>LT040</t>
        </is>
      </c>
      <c r="S750" s="6" t="n">
        <v>98</v>
      </c>
    </row>
    <row r="751">
      <c r="C751" t="inlineStr">
        <is>
          <t>Price_BOM_VL_VLS_Imp_114</t>
        </is>
      </c>
      <c r="E751" s="123" t="inlineStr">
        <is>
          <t>:4095-9_VL:4095-7_VL:4095-9_VLS:4095-7_VLS:</t>
        </is>
      </c>
      <c r="F751" s="123" t="n"/>
      <c r="G751" s="123" t="inlineStr">
        <is>
          <t>X3</t>
        </is>
      </c>
      <c r="H751" s="123" t="inlineStr">
        <is>
          <t>ImpMatl_NiAl-Bronze_B-148_C95800</t>
        </is>
      </c>
      <c r="I751" s="6" t="inlineStr">
        <is>
          <t>Ni-Aluminum -Bronze, ASTM-B148, C95800</t>
        </is>
      </c>
      <c r="J751" s="6" t="inlineStr">
        <is>
          <t>B23</t>
        </is>
      </c>
      <c r="K751" s="6" t="inlineStr">
        <is>
          <t>Coating_Standard</t>
        </is>
      </c>
      <c r="L751" s="6" t="inlineStr">
        <is>
          <t>Stainless Steel, AISI-303</t>
        </is>
      </c>
      <c r="M751" s="6" t="inlineStr">
        <is>
          <t>Steel, Cold Drawn C1018</t>
        </is>
      </c>
      <c r="N751" s="6" t="inlineStr">
        <is>
          <t>RTF</t>
        </is>
      </c>
      <c r="O751" s="6" t="n"/>
      <c r="P751" s="6" t="inlineStr">
        <is>
          <t>A101871</t>
        </is>
      </c>
      <c r="Q751" s="6" t="n"/>
      <c r="R751" s="6" t="inlineStr">
        <is>
          <t>LT040</t>
        </is>
      </c>
      <c r="S751" s="6" t="n">
        <v>98</v>
      </c>
    </row>
    <row r="752">
      <c r="C752" t="inlineStr">
        <is>
          <t>Price_BOM_VL_VLS_Imp_119</t>
        </is>
      </c>
      <c r="E752" s="123" t="inlineStr">
        <is>
          <t>:4095-9_VL:4095-7_VL:4095-9_VLS:4095-7_VLS:</t>
        </is>
      </c>
      <c r="F752" s="123" t="n"/>
      <c r="G752" s="123" t="inlineStr">
        <is>
          <t>XA</t>
        </is>
      </c>
      <c r="H752" s="123" t="inlineStr">
        <is>
          <t>ImpMatl_NiAl-Bronze_B-148_C95800</t>
        </is>
      </c>
      <c r="I752" s="6" t="inlineStr">
        <is>
          <t>Ni-Aluminum -Bronze, ASTM-B148, C95800</t>
        </is>
      </c>
      <c r="J752" s="6" t="inlineStr">
        <is>
          <t>B23</t>
        </is>
      </c>
      <c r="K752" s="6" t="inlineStr">
        <is>
          <t>Coating_Standard</t>
        </is>
      </c>
      <c r="L752" s="6" t="inlineStr">
        <is>
          <t>Stainless Steel, AISI-303</t>
        </is>
      </c>
      <c r="M752" s="6" t="inlineStr">
        <is>
          <t>Steel, Cold Drawn C1018</t>
        </is>
      </c>
      <c r="N752" s="6" t="inlineStr">
        <is>
          <t>RTF</t>
        </is>
      </c>
      <c r="O752" s="6" t="n"/>
      <c r="P752" s="6" t="inlineStr">
        <is>
          <t>A101878</t>
        </is>
      </c>
      <c r="Q752" s="6" t="n"/>
      <c r="R752" s="6" t="inlineStr">
        <is>
          <t>LT040</t>
        </is>
      </c>
      <c r="S752" s="6" t="n">
        <v>98</v>
      </c>
    </row>
    <row r="753">
      <c r="C753" t="inlineStr">
        <is>
          <t>Price_BOM_VL_VLS_Imp_124</t>
        </is>
      </c>
      <c r="E753" s="123" t="inlineStr">
        <is>
          <t>:4012-1_VL:4012-1_VLS:</t>
        </is>
      </c>
      <c r="F753" s="123" t="n"/>
      <c r="G753" s="123" t="inlineStr">
        <is>
          <t>XA</t>
        </is>
      </c>
      <c r="H753" s="123" t="inlineStr">
        <is>
          <t>ImpMatl_NiAl-Bronze_B-148_C95800</t>
        </is>
      </c>
      <c r="I753" s="6" t="inlineStr">
        <is>
          <t>Ni-Aluminum -Bronze, ASTM-B148, C95800</t>
        </is>
      </c>
      <c r="J753" s="6" t="inlineStr">
        <is>
          <t>B23</t>
        </is>
      </c>
      <c r="K753" s="6" t="inlineStr">
        <is>
          <t>Coating_Standard</t>
        </is>
      </c>
      <c r="L753" s="6" t="inlineStr">
        <is>
          <t>Stainless Steel, AISI-303</t>
        </is>
      </c>
      <c r="M753" s="6" t="inlineStr">
        <is>
          <t>Steel, Cold Drawn C1018</t>
        </is>
      </c>
      <c r="N753" s="6" t="inlineStr">
        <is>
          <t>RTF</t>
        </is>
      </c>
      <c r="O753" s="6" t="n"/>
      <c r="P753" s="6" t="inlineStr">
        <is>
          <t>A101885</t>
        </is>
      </c>
      <c r="Q753" s="6" t="n"/>
      <c r="R753" s="6" t="inlineStr">
        <is>
          <t>LT040</t>
        </is>
      </c>
      <c r="S753" s="6" t="n">
        <v>98</v>
      </c>
    </row>
    <row r="754">
      <c r="C754" t="inlineStr">
        <is>
          <t>Price_BOM_VL_VLS_Imp_129</t>
        </is>
      </c>
      <c r="E754" s="123" t="inlineStr">
        <is>
          <t>:4012-9_VL:4012-7_VL:4012-9_VLS:4012-7_VLS:</t>
        </is>
      </c>
      <c r="F754" s="123" t="n"/>
      <c r="G754" s="123" t="inlineStr">
        <is>
          <t>XA</t>
        </is>
      </c>
      <c r="H754" s="123" t="inlineStr">
        <is>
          <t>ImpMatl_NiAl-Bronze_B-148_C95800</t>
        </is>
      </c>
      <c r="I754" s="6" t="inlineStr">
        <is>
          <t>Ni-Aluminum -Bronze, ASTM-B148, C95800</t>
        </is>
      </c>
      <c r="J754" s="6" t="inlineStr">
        <is>
          <t>B23</t>
        </is>
      </c>
      <c r="K754" s="6" t="inlineStr">
        <is>
          <t>Coating_Standard</t>
        </is>
      </c>
      <c r="L754" s="6" t="inlineStr">
        <is>
          <t>Stainless Steel, AISI-303</t>
        </is>
      </c>
      <c r="M754" s="6" t="inlineStr">
        <is>
          <t>Steel, Cold Drawn C1018</t>
        </is>
      </c>
      <c r="N754" s="6" t="inlineStr">
        <is>
          <t>RTF</t>
        </is>
      </c>
      <c r="O754" s="6" t="n"/>
      <c r="P754" s="6" t="inlineStr">
        <is>
          <t>A101892</t>
        </is>
      </c>
      <c r="Q754" s="6" t="n"/>
      <c r="R754" s="6" t="inlineStr">
        <is>
          <t>LT040</t>
        </is>
      </c>
      <c r="S754" s="6" t="n">
        <v>98</v>
      </c>
    </row>
    <row r="755">
      <c r="C755" t="inlineStr">
        <is>
          <t>Price_BOM_VL_VLS_Imp_134</t>
        </is>
      </c>
      <c r="E755" s="123" t="inlineStr">
        <is>
          <t>:5070-7_VL:5070-7_VLS:</t>
        </is>
      </c>
      <c r="F755" s="123" t="n"/>
      <c r="G755" s="123" t="inlineStr">
        <is>
          <t>X3</t>
        </is>
      </c>
      <c r="H755" s="123" t="inlineStr">
        <is>
          <t>ImpMatl_NiAl-Bronze_B-148_C95800</t>
        </is>
      </c>
      <c r="I755" s="6" t="inlineStr">
        <is>
          <t>Ni-Aluminum -Bronze, ASTM-B148, C95800</t>
        </is>
      </c>
      <c r="J755" s="6" t="inlineStr">
        <is>
          <t>B23</t>
        </is>
      </c>
      <c r="K755" s="6" t="inlineStr">
        <is>
          <t>Coating_Standard</t>
        </is>
      </c>
      <c r="L755" s="6" t="inlineStr">
        <is>
          <t>Stainless Steel, AISI-303</t>
        </is>
      </c>
      <c r="M755" s="6" t="inlineStr">
        <is>
          <t>Steel, Cold Drawn C1018</t>
        </is>
      </c>
      <c r="N755" s="6" t="inlineStr">
        <is>
          <t>RTF</t>
        </is>
      </c>
      <c r="O755" s="6" t="n"/>
      <c r="P755" s="6" t="inlineStr">
        <is>
          <t>A101906</t>
        </is>
      </c>
      <c r="Q755" s="6" t="n"/>
      <c r="R755" s="6" t="inlineStr">
        <is>
          <t>LT040</t>
        </is>
      </c>
      <c r="S755" s="6" t="n">
        <v>98</v>
      </c>
    </row>
    <row r="756">
      <c r="C756" t="inlineStr">
        <is>
          <t>Price_BOM_VL_VLS_Imp_142</t>
        </is>
      </c>
      <c r="E756" s="123" t="inlineStr">
        <is>
          <t>:5070-7_VL:</t>
        </is>
      </c>
      <c r="F756" s="123" t="n"/>
      <c r="G756" s="123" t="inlineStr">
        <is>
          <t>X4</t>
        </is>
      </c>
      <c r="H756" s="123" t="inlineStr">
        <is>
          <t>ImpMatl_NiAl-Bronze_B-148_C95800</t>
        </is>
      </c>
      <c r="I756" s="6" t="inlineStr">
        <is>
          <t>Ni-Aluminum -Bronze, ASTM-B148, C95800</t>
        </is>
      </c>
      <c r="J756" s="6" t="inlineStr">
        <is>
          <t>B23</t>
        </is>
      </c>
      <c r="K756" s="6" t="inlineStr">
        <is>
          <t>Coating_Standard</t>
        </is>
      </c>
      <c r="L756" s="6" t="inlineStr">
        <is>
          <t>Stainless Steel, AISI-303</t>
        </is>
      </c>
      <c r="M756" s="6" t="inlineStr">
        <is>
          <t>Steel, Cold Drawn C1018</t>
        </is>
      </c>
      <c r="N756" s="6" t="inlineStr">
        <is>
          <t>RTF</t>
        </is>
      </c>
      <c r="O756" s="6" t="n"/>
      <c r="P756" s="6" t="inlineStr">
        <is>
          <t>A101913</t>
        </is>
      </c>
      <c r="Q756" s="6" t="n"/>
      <c r="R756" s="6" t="inlineStr">
        <is>
          <t>LT040</t>
        </is>
      </c>
      <c r="S756" s="6" t="n">
        <v>98</v>
      </c>
    </row>
    <row r="757">
      <c r="C757" t="inlineStr">
        <is>
          <t>Price_BOM_VL_VLS_Imp_143</t>
        </is>
      </c>
      <c r="E757" s="123" t="inlineStr">
        <is>
          <t>:5070-7_VLS:</t>
        </is>
      </c>
      <c r="F757" s="123" t="n"/>
      <c r="G757" s="123" t="inlineStr">
        <is>
          <t>X4</t>
        </is>
      </c>
      <c r="H757" s="123" t="inlineStr">
        <is>
          <t>ImpMatl_NiAl-Bronze_B-148_C95800</t>
        </is>
      </c>
      <c r="I757" s="6" t="inlineStr">
        <is>
          <t>Ni-Aluminum -Bronze, ASTM-B148, C95800</t>
        </is>
      </c>
      <c r="J757" s="6" t="inlineStr">
        <is>
          <t>B23</t>
        </is>
      </c>
      <c r="K757" s="6" t="inlineStr">
        <is>
          <t>Coating_Standard</t>
        </is>
      </c>
      <c r="L757" s="6" t="inlineStr">
        <is>
          <t>Stainless Steel, AISI-303</t>
        </is>
      </c>
      <c r="M757" s="6" t="inlineStr">
        <is>
          <t>Steel, Cold Drawn C1018</t>
        </is>
      </c>
      <c r="N757" s="6" t="inlineStr">
        <is>
          <t>RTF</t>
        </is>
      </c>
      <c r="O757" s="6" t="n"/>
      <c r="P757" s="6" t="inlineStr">
        <is>
          <t>A101913</t>
        </is>
      </c>
      <c r="Q757" s="6" t="n"/>
      <c r="R757" s="6" t="inlineStr">
        <is>
          <t>LT040</t>
        </is>
      </c>
      <c r="S757" s="6" t="n">
        <v>98</v>
      </c>
    </row>
    <row r="758">
      <c r="C758" t="inlineStr">
        <is>
          <t>Price_BOM_VL_VLS_Imp_149</t>
        </is>
      </c>
      <c r="E758" s="123" t="inlineStr">
        <is>
          <t>:5095-A_VL:5095-7_VL:5095-A_VLS:5095-7_VLS:</t>
        </is>
      </c>
      <c r="F758" s="123" t="n"/>
      <c r="G758" s="123" t="inlineStr">
        <is>
          <t>X3</t>
        </is>
      </c>
      <c r="H758" s="123" t="inlineStr">
        <is>
          <t>ImpMatl_NiAl-Bronze_B-148_C95800</t>
        </is>
      </c>
      <c r="I758" s="6" t="inlineStr">
        <is>
          <t>Ni-Aluminum -Bronze, ASTM-B148, C95800</t>
        </is>
      </c>
      <c r="J758" s="6" t="inlineStr">
        <is>
          <t>B23</t>
        </is>
      </c>
      <c r="K758" s="6" t="inlineStr">
        <is>
          <t>Coating_Standard</t>
        </is>
      </c>
      <c r="L758" s="6" t="inlineStr">
        <is>
          <t>Stainless Steel, AISI-303</t>
        </is>
      </c>
      <c r="M758" s="6" t="inlineStr">
        <is>
          <t>Steel, Cold Drawn C1018</t>
        </is>
      </c>
      <c r="N758" s="6" t="inlineStr">
        <is>
          <t>RTF</t>
        </is>
      </c>
      <c r="O758" s="6" t="n"/>
      <c r="P758" s="6" t="inlineStr">
        <is>
          <t>A101920</t>
        </is>
      </c>
      <c r="Q758" s="6" t="n"/>
      <c r="R758" s="6" t="inlineStr">
        <is>
          <t>LT040</t>
        </is>
      </c>
      <c r="S758" s="6" t="n">
        <v>98</v>
      </c>
    </row>
    <row r="759">
      <c r="C759" t="inlineStr">
        <is>
          <t>Price_BOM_VL_VLS_Imp_154</t>
        </is>
      </c>
      <c r="E759" s="123" t="inlineStr">
        <is>
          <t>:5095-A_VL:5095-7_VL:5095-A_VLS:5095-7_VLS:</t>
        </is>
      </c>
      <c r="F759" s="123" t="n"/>
      <c r="G759" s="123" t="inlineStr">
        <is>
          <t>X4</t>
        </is>
      </c>
      <c r="H759" s="123" t="inlineStr">
        <is>
          <t>ImpMatl_NiAl-Bronze_B-148_C95800</t>
        </is>
      </c>
      <c r="I759" s="6" t="inlineStr">
        <is>
          <t>Ni-Aluminum -Bronze, ASTM-B148, C95800</t>
        </is>
      </c>
      <c r="J759" s="6" t="inlineStr">
        <is>
          <t>B23</t>
        </is>
      </c>
      <c r="K759" s="6" t="inlineStr">
        <is>
          <t>Coating_Standard</t>
        </is>
      </c>
      <c r="L759" s="6" t="inlineStr">
        <is>
          <t>Stainless Steel, AISI-303</t>
        </is>
      </c>
      <c r="M759" s="6" t="inlineStr">
        <is>
          <t>Steel, Cold Drawn C1018</t>
        </is>
      </c>
      <c r="N759" s="6" t="inlineStr">
        <is>
          <t>RTF</t>
        </is>
      </c>
      <c r="O759" s="6" t="n"/>
      <c r="P759" s="6" t="inlineStr">
        <is>
          <t>A101927</t>
        </is>
      </c>
      <c r="Q759" s="6" t="n"/>
      <c r="R759" s="6" t="inlineStr">
        <is>
          <t>LT040</t>
        </is>
      </c>
      <c r="S759" s="6" t="n">
        <v>98</v>
      </c>
    </row>
    <row r="760">
      <c r="C760" t="inlineStr">
        <is>
          <t>Price_BOM_VL_VLS_Imp_159</t>
        </is>
      </c>
      <c r="E760" s="123" t="inlineStr">
        <is>
          <t>:5095-9_VL:5095-9_VLS:</t>
        </is>
      </c>
      <c r="F760" s="123" t="n"/>
      <c r="G760" s="123" t="inlineStr">
        <is>
          <t>XA</t>
        </is>
      </c>
      <c r="H760" s="123" t="inlineStr">
        <is>
          <t>ImpMatl_NiAl-Bronze_B-148_C95800</t>
        </is>
      </c>
      <c r="I760" s="6" t="inlineStr">
        <is>
          <t>Ni-Aluminum -Bronze, ASTM-B148, C95800</t>
        </is>
      </c>
      <c r="J760" s="6" t="inlineStr">
        <is>
          <t>B23</t>
        </is>
      </c>
      <c r="K760" s="6" t="inlineStr">
        <is>
          <t>Coating_Standard</t>
        </is>
      </c>
      <c r="L760" s="6" t="inlineStr">
        <is>
          <t>Stainless Steel, AISI-303</t>
        </is>
      </c>
      <c r="M760" s="6" t="inlineStr">
        <is>
          <t>Steel, Cold Drawn C1018</t>
        </is>
      </c>
      <c r="N760" s="6" t="inlineStr">
        <is>
          <t>RTF</t>
        </is>
      </c>
      <c r="O760" s="6" t="n"/>
      <c r="P760" s="6" t="inlineStr">
        <is>
          <t>A101934</t>
        </is>
      </c>
      <c r="Q760" s="6" t="n"/>
      <c r="R760" s="6" t="inlineStr">
        <is>
          <t>LT040</t>
        </is>
      </c>
      <c r="S760" s="6" t="n">
        <v>98</v>
      </c>
    </row>
    <row r="761">
      <c r="C761" t="inlineStr">
        <is>
          <t>Price_BOM_VL_VLS_Imp_164</t>
        </is>
      </c>
      <c r="E761" s="123" t="inlineStr">
        <is>
          <t>:5012-9_VL:5012-9_VLS:</t>
        </is>
      </c>
      <c r="F761" s="123" t="n"/>
      <c r="G761" s="123" t="inlineStr">
        <is>
          <t>XA</t>
        </is>
      </c>
      <c r="H761" s="123" t="inlineStr">
        <is>
          <t>ImpMatl_NiAl-Bronze_B-148_C95800</t>
        </is>
      </c>
      <c r="I761" s="6" t="inlineStr">
        <is>
          <t>Ni-Aluminum -Bronze, ASTM-B148, C95800</t>
        </is>
      </c>
      <c r="J761" s="6" t="inlineStr">
        <is>
          <t>B23</t>
        </is>
      </c>
      <c r="K761" s="6" t="inlineStr">
        <is>
          <t>Coating_Standard</t>
        </is>
      </c>
      <c r="L761" s="6" t="inlineStr">
        <is>
          <t>Stainless Steel, AISI-303</t>
        </is>
      </c>
      <c r="M761" s="6" t="inlineStr">
        <is>
          <t>Steel, Cold Drawn C1018</t>
        </is>
      </c>
      <c r="N761" s="6" t="inlineStr">
        <is>
          <t>RTF</t>
        </is>
      </c>
      <c r="O761" s="6" t="n"/>
      <c r="P761" s="6" t="inlineStr">
        <is>
          <t>A101941</t>
        </is>
      </c>
      <c r="Q761" s="6" t="n"/>
      <c r="R761" s="6" t="inlineStr">
        <is>
          <t>LT040</t>
        </is>
      </c>
      <c r="S761" s="6" t="n">
        <v>98</v>
      </c>
    </row>
    <row r="762">
      <c r="C762" t="inlineStr">
        <is>
          <t>Price_BOM_VL_VLS_Imp_169</t>
        </is>
      </c>
      <c r="E762" s="123" t="inlineStr">
        <is>
          <t>:5012-C_VL:5012-A_VL:5012-C_VLS:5012-A_VLS:</t>
        </is>
      </c>
      <c r="F762" s="123" t="n"/>
      <c r="G762" s="123" t="inlineStr">
        <is>
          <t>XA</t>
        </is>
      </c>
      <c r="H762" s="123" t="inlineStr">
        <is>
          <t>ImpMatl_NiAl-Bronze_B-148_C95800</t>
        </is>
      </c>
      <c r="I762" s="6" t="inlineStr">
        <is>
          <t>Ni-Aluminum -Bronze, ASTM-B148, C95800</t>
        </is>
      </c>
      <c r="J762" s="6" t="inlineStr">
        <is>
          <t>B23</t>
        </is>
      </c>
      <c r="K762" s="6" t="inlineStr">
        <is>
          <t>Coating_Standard</t>
        </is>
      </c>
      <c r="L762" s="6" t="inlineStr">
        <is>
          <t>Stainless Steel, AISI-303</t>
        </is>
      </c>
      <c r="M762" s="6" t="inlineStr">
        <is>
          <t>Steel, Cold Drawn C1018</t>
        </is>
      </c>
      <c r="N762" s="6" t="inlineStr">
        <is>
          <t>RTF</t>
        </is>
      </c>
      <c r="O762" s="6" t="n"/>
      <c r="P762" s="6" t="inlineStr">
        <is>
          <t>A101948</t>
        </is>
      </c>
      <c r="Q762" s="6" t="n"/>
      <c r="R762" s="6" t="inlineStr">
        <is>
          <t>LT040</t>
        </is>
      </c>
      <c r="S762" s="6" t="n">
        <v>98</v>
      </c>
    </row>
    <row r="763">
      <c r="C763" t="inlineStr">
        <is>
          <t>Price_BOM_VL_VLS_Imp_174</t>
        </is>
      </c>
      <c r="E763" s="123" t="inlineStr">
        <is>
          <t>:6095-7_VL:6095-7_VLS:</t>
        </is>
      </c>
      <c r="F763" s="123" t="n"/>
      <c r="G763" s="123" t="inlineStr">
        <is>
          <t>X4</t>
        </is>
      </c>
      <c r="H763" s="123" t="inlineStr">
        <is>
          <t>ImpMatl_NiAl-Bronze_B-148_C95800</t>
        </is>
      </c>
      <c r="I763" s="6" t="inlineStr">
        <is>
          <t>Ni-Aluminum -Bronze, ASTM-B148, C95800</t>
        </is>
      </c>
      <c r="J763" s="6" t="inlineStr">
        <is>
          <t>B23</t>
        </is>
      </c>
      <c r="K763" s="6" t="inlineStr">
        <is>
          <t>Coating_Standard</t>
        </is>
      </c>
      <c r="L763" s="6" t="inlineStr">
        <is>
          <t>Stainless Steel, AISI-303</t>
        </is>
      </c>
      <c r="M763" s="6" t="inlineStr">
        <is>
          <t>Steel, Cold Drawn C1018</t>
        </is>
      </c>
      <c r="N763" s="6" t="inlineStr">
        <is>
          <t>RTF</t>
        </is>
      </c>
      <c r="O763" s="6" t="n"/>
      <c r="P763" s="6" t="inlineStr">
        <is>
          <t>A101969</t>
        </is>
      </c>
      <c r="Q763" s="6" t="n"/>
      <c r="R763" s="6" t="inlineStr">
        <is>
          <t>LT040</t>
        </is>
      </c>
      <c r="S763" s="6" t="n">
        <v>98</v>
      </c>
    </row>
    <row r="764">
      <c r="C764" t="inlineStr">
        <is>
          <t>Price_BOM_VL_VLS_Imp_179</t>
        </is>
      </c>
      <c r="E764" s="123" t="inlineStr">
        <is>
          <t>:6012-5_VL:6012-5_VLS:</t>
        </is>
      </c>
      <c r="F764" s="123" t="n"/>
      <c r="G764" s="123" t="inlineStr">
        <is>
          <t>XA</t>
        </is>
      </c>
      <c r="H764" s="123" t="inlineStr">
        <is>
          <t>ImpMatl_NiAl-Bronze_B-148_C95800</t>
        </is>
      </c>
      <c r="I764" s="6" t="inlineStr">
        <is>
          <t>Ni-Aluminum -Bronze, ASTM-B148, C95800</t>
        </is>
      </c>
      <c r="J764" s="6" t="inlineStr">
        <is>
          <t>B23</t>
        </is>
      </c>
      <c r="K764" s="6" t="inlineStr">
        <is>
          <t>Coating_Standard</t>
        </is>
      </c>
      <c r="L764" s="6" t="inlineStr">
        <is>
          <t>Stainless Steel, AISI-303</t>
        </is>
      </c>
      <c r="M764" s="6" t="inlineStr">
        <is>
          <t>Steel, Cold Drawn C1018</t>
        </is>
      </c>
      <c r="N764" s="6" t="inlineStr">
        <is>
          <t>RTF</t>
        </is>
      </c>
      <c r="O764" s="6" t="n"/>
      <c r="P764" s="6" t="inlineStr">
        <is>
          <t>A101976</t>
        </is>
      </c>
      <c r="Q764" s="6" t="n"/>
      <c r="R764" s="6" t="inlineStr">
        <is>
          <t>LT040</t>
        </is>
      </c>
      <c r="S764" s="6" t="n">
        <v>98</v>
      </c>
    </row>
    <row r="765">
      <c r="C765" t="inlineStr">
        <is>
          <t>Price_BOM_VL_VLS_Imp_184</t>
        </is>
      </c>
      <c r="E765" s="123" t="inlineStr">
        <is>
          <t>:6012-5_VL:6012-5_VLS:</t>
        </is>
      </c>
      <c r="F765" s="123" t="n"/>
      <c r="G765" s="123" t="inlineStr">
        <is>
          <t>X5</t>
        </is>
      </c>
      <c r="H765" s="123" t="inlineStr">
        <is>
          <t>ImpMatl_NiAl-Bronze_B-148_C95800</t>
        </is>
      </c>
      <c r="I765" s="6" t="inlineStr">
        <is>
          <t>Ni-Aluminum -Bronze, ASTM-B148, C95800</t>
        </is>
      </c>
      <c r="J765" s="6" t="inlineStr">
        <is>
          <t>B23</t>
        </is>
      </c>
      <c r="K765" s="6" t="inlineStr">
        <is>
          <t>Coating_Standard</t>
        </is>
      </c>
      <c r="L765" s="6" t="inlineStr">
        <is>
          <t>Anodized Steel</t>
        </is>
      </c>
      <c r="M765" s="6" t="inlineStr">
        <is>
          <t>Steel, Cold Drawn C1018</t>
        </is>
      </c>
      <c r="N765" s="6" t="inlineStr">
        <is>
          <t>RTF</t>
        </is>
      </c>
      <c r="O765" s="6" t="n"/>
      <c r="P765" s="6" t="inlineStr">
        <is>
          <t>A101983</t>
        </is>
      </c>
      <c r="Q765" s="6" t="n"/>
      <c r="R765" s="6" t="inlineStr">
        <is>
          <t>LT040</t>
        </is>
      </c>
      <c r="S765" s="6" t="n">
        <v>98</v>
      </c>
    </row>
    <row r="766">
      <c r="C766" t="inlineStr">
        <is>
          <t>Price_BOM_VL_VLS_Imp_189</t>
        </is>
      </c>
      <c r="E766" s="123" t="inlineStr">
        <is>
          <t>:8095-1_VL:8095-1_VLS:</t>
        </is>
      </c>
      <c r="F766" s="123" t="n"/>
      <c r="G766" s="123" t="inlineStr">
        <is>
          <t>XA</t>
        </is>
      </c>
      <c r="H766" s="123" t="inlineStr">
        <is>
          <t>ImpMatl_NiAl-Bronze_B-148_C95800</t>
        </is>
      </c>
      <c r="I766" s="6" t="inlineStr">
        <is>
          <t>Ni-Aluminum -Bronze, ASTM-B148, C95800</t>
        </is>
      </c>
      <c r="J766" s="6" t="inlineStr">
        <is>
          <t>B23</t>
        </is>
      </c>
      <c r="K766" s="6" t="inlineStr">
        <is>
          <t>Coating_Standard</t>
        </is>
      </c>
      <c r="L766" s="6" t="inlineStr">
        <is>
          <t>Stainless Steel, AISI-303</t>
        </is>
      </c>
      <c r="M766" s="6" t="inlineStr">
        <is>
          <t>Steel, Cold Drawn C1018</t>
        </is>
      </c>
      <c r="N766" s="6" t="inlineStr">
        <is>
          <t>RTF</t>
        </is>
      </c>
      <c r="O766" s="6" t="n"/>
      <c r="P766" s="6" t="inlineStr">
        <is>
          <t>A101997</t>
        </is>
      </c>
      <c r="Q766" s="6" t="n"/>
      <c r="R766" s="6" t="inlineStr">
        <is>
          <t>LT040</t>
        </is>
      </c>
      <c r="S766" s="6" t="n">
        <v>98</v>
      </c>
    </row>
    <row r="767">
      <c r="C767" t="inlineStr">
        <is>
          <t>Price_BOM_VL_VLS_Imp_194</t>
        </is>
      </c>
      <c r="E767" s="123" t="inlineStr">
        <is>
          <t>:8012-3_VL:8012-3_VLS:</t>
        </is>
      </c>
      <c r="F767" s="123" t="n"/>
      <c r="G767" s="123" t="inlineStr">
        <is>
          <t>XA</t>
        </is>
      </c>
      <c r="H767" s="123" t="inlineStr">
        <is>
          <t>ImpMatl_NiAl-Bronze_B-148_C95800</t>
        </is>
      </c>
      <c r="I767" s="6" t="inlineStr">
        <is>
          <t>Ni-Aluminum -Bronze, ASTM-B148, C95800</t>
        </is>
      </c>
      <c r="J767" s="6" t="inlineStr">
        <is>
          <t>B23</t>
        </is>
      </c>
      <c r="K767" s="6" t="inlineStr">
        <is>
          <t>Coating_Standard</t>
        </is>
      </c>
      <c r="L767" s="6" t="inlineStr">
        <is>
          <t>Stainless Steel, AISI-303</t>
        </is>
      </c>
      <c r="M767" s="6" t="inlineStr">
        <is>
          <t>Steel, Cold Drawn C1018</t>
        </is>
      </c>
      <c r="N767" s="6" t="inlineStr">
        <is>
          <t>RTF</t>
        </is>
      </c>
      <c r="O767" s="6" t="n"/>
      <c r="P767" s="6" t="inlineStr">
        <is>
          <t>A102004</t>
        </is>
      </c>
      <c r="Q767" s="6" t="n"/>
      <c r="R767" s="6" t="inlineStr">
        <is>
          <t>LT040</t>
        </is>
      </c>
      <c r="S767" s="6" t="n">
        <v>98</v>
      </c>
    </row>
    <row r="768">
      <c r="C768" t="inlineStr">
        <is>
          <t>Price_BOM_VL_VLS_Imp_199</t>
        </is>
      </c>
      <c r="E768" s="123" t="inlineStr">
        <is>
          <t>:8012-3_VL:8012-3_VLS:</t>
        </is>
      </c>
      <c r="F768" s="123" t="n"/>
      <c r="G768" s="123" t="inlineStr">
        <is>
          <t>X5</t>
        </is>
      </c>
      <c r="H768" s="123" t="inlineStr">
        <is>
          <t>ImpMatl_NiAl-Bronze_B-148_C95800</t>
        </is>
      </c>
      <c r="I768" s="6" t="inlineStr">
        <is>
          <t>Ni-Aluminum -Bronze, ASTM-B148, C95800</t>
        </is>
      </c>
      <c r="J768" s="6" t="inlineStr">
        <is>
          <t>B23</t>
        </is>
      </c>
      <c r="K768" s="6" t="inlineStr">
        <is>
          <t>Coating_Standard</t>
        </is>
      </c>
      <c r="L768" s="6" t="inlineStr">
        <is>
          <t>Anodized Steel</t>
        </is>
      </c>
      <c r="M768" s="6" t="inlineStr">
        <is>
          <t>Steel, Cold Drawn C1018</t>
        </is>
      </c>
      <c r="N768" s="6" t="inlineStr">
        <is>
          <t>RTF</t>
        </is>
      </c>
      <c r="O768" s="6" t="n"/>
      <c r="P768" s="6" t="inlineStr">
        <is>
          <t>A102011</t>
        </is>
      </c>
      <c r="Q768" s="6" t="n"/>
      <c r="R768" s="6" t="inlineStr">
        <is>
          <t>LT040</t>
        </is>
      </c>
      <c r="S768" s="6" t="n">
        <v>98</v>
      </c>
    </row>
    <row r="769">
      <c r="C769" t="inlineStr">
        <is>
          <t>Price_BOM_VL_VLS_Imp_204</t>
        </is>
      </c>
      <c r="E769" s="123" t="inlineStr">
        <is>
          <t>:1012-3_VL:1012-3_VLS:</t>
        </is>
      </c>
      <c r="F769" s="123" t="n"/>
      <c r="G769" s="123" t="inlineStr">
        <is>
          <t>X5</t>
        </is>
      </c>
      <c r="H769" s="123" t="inlineStr">
        <is>
          <t>ImpMatl_NiAl-Bronze_B-148_C95800</t>
        </is>
      </c>
      <c r="I769" s="6" t="inlineStr">
        <is>
          <t>Ni-Aluminum -Bronze, ASTM-B148, C95800</t>
        </is>
      </c>
      <c r="J769" s="6" t="inlineStr">
        <is>
          <t>B23</t>
        </is>
      </c>
      <c r="K769" s="6" t="inlineStr">
        <is>
          <t>Coating_Standard</t>
        </is>
      </c>
      <c r="L769" s="6" t="inlineStr">
        <is>
          <t>Anodized Steel</t>
        </is>
      </c>
      <c r="M769" s="6" t="inlineStr">
        <is>
          <t>Steel, Cold Drawn C1018</t>
        </is>
      </c>
      <c r="N769" s="65" t="inlineStr">
        <is>
          <t>RTF</t>
        </is>
      </c>
      <c r="O769" s="6" t="n"/>
      <c r="P769" s="6" t="inlineStr">
        <is>
          <t>A102032</t>
        </is>
      </c>
      <c r="Q769" s="6" t="n"/>
      <c r="R769" s="6" t="inlineStr">
        <is>
          <t>LT040</t>
        </is>
      </c>
      <c r="S769" s="6" t="n">
        <v>98</v>
      </c>
    </row>
    <row r="770">
      <c r="C770" t="inlineStr">
        <is>
          <t>Price_BOM_VL_VLS_Imp_296</t>
        </is>
      </c>
      <c r="E770" s="123" t="inlineStr">
        <is>
          <t>:1570-9_VL:</t>
        </is>
      </c>
      <c r="F770" s="123" t="n"/>
      <c r="G770" s="123" t="inlineStr">
        <is>
          <t>X0</t>
        </is>
      </c>
      <c r="H770" s="123" t="inlineStr">
        <is>
          <t>ImpMatl_NiAl-Bronze_B-148_C95800</t>
        </is>
      </c>
      <c r="I770" s="6" t="inlineStr">
        <is>
          <t>Ni-Aluminum -Bronze, ASTM-B148, C95800</t>
        </is>
      </c>
      <c r="J770" s="6" t="inlineStr">
        <is>
          <t>B23</t>
        </is>
      </c>
      <c r="K770" s="6" t="inlineStr">
        <is>
          <t>Coating_Standard</t>
        </is>
      </c>
      <c r="L770" s="6" t="inlineStr">
        <is>
          <t>ImpellerCapscrew_X0_None</t>
        </is>
      </c>
      <c r="M770" s="6" t="inlineStr">
        <is>
          <t>ImpellerKey_None</t>
        </is>
      </c>
      <c r="N770" s="6" t="inlineStr">
        <is>
          <t>RTF</t>
        </is>
      </c>
      <c r="O770" s="6" t="n"/>
      <c r="P770" t="inlineStr">
        <is>
          <t>A102073</t>
        </is>
      </c>
      <c r="R770" s="6" t="inlineStr">
        <is>
          <t>LT040</t>
        </is>
      </c>
      <c r="S770" s="80" t="n">
        <v>98</v>
      </c>
    </row>
    <row r="771">
      <c r="C771" t="inlineStr">
        <is>
          <t>Price_BOM_VL_VLS_Imp_302</t>
        </is>
      </c>
      <c r="E771" s="123" t="inlineStr">
        <is>
          <t>:2070-5_VL:</t>
        </is>
      </c>
      <c r="F771" s="123" t="n"/>
      <c r="G771" s="123" t="inlineStr">
        <is>
          <t>X0</t>
        </is>
      </c>
      <c r="H771" s="123" t="inlineStr">
        <is>
          <t>ImpMatl_NiAl-Bronze_B-148_C95800</t>
        </is>
      </c>
      <c r="I771" s="6" t="inlineStr">
        <is>
          <t>Ni-Aluminum -Bronze, ASTM-B148, C95800</t>
        </is>
      </c>
      <c r="J771" s="6" t="inlineStr">
        <is>
          <t>B23</t>
        </is>
      </c>
      <c r="K771" s="6" t="inlineStr">
        <is>
          <t>Coating_Standard</t>
        </is>
      </c>
      <c r="L771" s="6" t="inlineStr">
        <is>
          <t>ImpellerCapscrew_X0_None</t>
        </is>
      </c>
      <c r="M771" s="6" t="inlineStr">
        <is>
          <t>ImpellerKey_None</t>
        </is>
      </c>
      <c r="N771" s="6" t="inlineStr">
        <is>
          <t>RTF</t>
        </is>
      </c>
      <c r="O771" s="6" t="n"/>
      <c r="P771" t="inlineStr">
        <is>
          <t>A102079</t>
        </is>
      </c>
      <c r="R771" s="6" t="inlineStr">
        <is>
          <t>LT040</t>
        </is>
      </c>
      <c r="S771" s="80" t="n">
        <v>98</v>
      </c>
    </row>
    <row r="772">
      <c r="A772" s="127" t="inlineStr"/>
      <c r="B772" s="127" t="inlineStr"/>
      <c r="C772" s="127" t="inlineStr">
        <is>
          <t xml:space="preserve">09-26-2022  per </t>
        </is>
      </c>
      <c r="D772" s="127" t="inlineStr"/>
      <c r="E772" s="127" t="inlineStr"/>
      <c r="F772" s="127" t="inlineStr"/>
      <c r="G772" s="127" t="inlineStr"/>
      <c r="H772" s="127" t="inlineStr"/>
      <c r="I772" s="127" t="inlineStr"/>
      <c r="J772" s="127" t="inlineStr"/>
      <c r="K772" s="127" t="inlineStr"/>
      <c r="L772" s="127" t="inlineStr"/>
      <c r="M772" s="127" t="inlineStr"/>
      <c r="N772" s="127" t="inlineStr"/>
      <c r="O772" s="127" t="inlineStr"/>
      <c r="P772" s="127" t="inlineStr"/>
      <c r="Q772" s="127" t="inlineStr"/>
      <c r="R772" s="127" t="inlineStr"/>
      <c r="S772" s="127" t="inlineStr"/>
      <c r="T772" s="127" t="inlineStr"/>
      <c r="U772" s="127" t="inlineStr"/>
      <c r="V772" s="127" t="inlineStr"/>
      <c r="W772" s="127" t="inlineStr"/>
      <c r="X772" s="127" t="inlineStr"/>
      <c r="Y772" s="127" t="inlineStr"/>
      <c r="Z772" s="127" t="n"/>
      <c r="AA772" s="127" t="n"/>
      <c r="AB772" s="127" t="n"/>
      <c r="AC772" s="127" t="n"/>
      <c r="AD772" s="127" t="n"/>
      <c r="AE772" s="127" t="n"/>
      <c r="AF772" s="127" t="n"/>
      <c r="AG772" s="127" t="n"/>
      <c r="AH772" s="127" t="n"/>
      <c r="AI772" s="127" t="n"/>
      <c r="AJ772" s="127" t="n"/>
      <c r="AK772" s="127" t="n"/>
      <c r="AL772" s="127" t="n"/>
      <c r="AM772" s="127" t="n"/>
      <c r="AN772" s="127" t="n"/>
    </row>
    <row r="773">
      <c r="A773" t="inlineStr"/>
      <c r="B773" t="inlineStr">
        <is>
          <t>Y</t>
        </is>
      </c>
      <c r="C773" t="inlineStr">
        <is>
          <t>Price_BOM_VL_VLS_Imp_1</t>
        </is>
      </c>
      <c r="D773" t="inlineStr">
        <is>
          <t>Price_BOM_VL_VLS_Imp_1</t>
        </is>
      </c>
      <c r="E773" t="inlineStr">
        <is>
          <t>:1012-3_VL:1012-3_VLS:</t>
        </is>
      </c>
      <c r="F773" t="inlineStr">
        <is>
          <t>:1012-3 VL:1012-3 VLS:</t>
        </is>
      </c>
      <c r="G773" t="inlineStr">
        <is>
          <t>X5</t>
        </is>
      </c>
      <c r="H773" t="inlineStr">
        <is>
          <t>ImpMatl_Silicon_Bronze_ASTM-B584_C87600</t>
        </is>
      </c>
      <c r="I773" t="inlineStr">
        <is>
          <t>Silicon Bronze, ASTM-B584, C87600</t>
        </is>
      </c>
      <c r="J773" t="inlineStr">
        <is>
          <t>B21</t>
        </is>
      </c>
      <c r="K773" t="inlineStr">
        <is>
          <t>Coating_Standard</t>
        </is>
      </c>
      <c r="L773" t="inlineStr">
        <is>
          <t>Anodized Steel</t>
        </is>
      </c>
      <c r="M773" t="inlineStr">
        <is>
          <t>Steel, Cold Drawn C1018</t>
        </is>
      </c>
      <c r="N773" t="inlineStr">
        <is>
          <t>96769280</t>
        </is>
      </c>
      <c r="O773" t="inlineStr">
        <is>
          <t>IMP,L,80123,X5,B21</t>
        </is>
      </c>
      <c r="P773" t="inlineStr">
        <is>
          <t>A102029</t>
        </is>
      </c>
      <c r="Q773" t="n">
        <v>0</v>
      </c>
      <c r="R773" t="inlineStr">
        <is>
          <t>LT027</t>
        </is>
      </c>
      <c r="S773" t="n">
        <v>0</v>
      </c>
      <c r="T773" t="inlineStr"/>
      <c r="U773" t="inlineStr"/>
      <c r="V773" t="inlineStr"/>
      <c r="W773" t="inlineStr"/>
      <c r="X773" t="inlineStr"/>
      <c r="Y773" t="inlineStr"/>
    </row>
    <row r="774">
      <c r="A774" t="inlineStr"/>
      <c r="B774" t="inlineStr">
        <is>
          <t>Y</t>
        </is>
      </c>
      <c r="C774" t="inlineStr">
        <is>
          <t>Price_BOM_VL_VLS_Imp_105</t>
        </is>
      </c>
      <c r="D774" t="inlineStr">
        <is>
          <t>Price_BOM_VL_VLS_Imp_105</t>
        </is>
      </c>
      <c r="E774" t="inlineStr">
        <is>
          <t>:1270-7_VL:1270-7_VLS:</t>
        </is>
      </c>
      <c r="F774" t="inlineStr">
        <is>
          <t>:1270-7 VL:1270-7 VLS:</t>
        </is>
      </c>
      <c r="G774" t="inlineStr">
        <is>
          <t>X3</t>
        </is>
      </c>
      <c r="H774" t="inlineStr">
        <is>
          <t>ImpMatl_Silicon_Bronze_ASTM-B584_C87600</t>
        </is>
      </c>
      <c r="I774" t="inlineStr">
        <is>
          <t>Silicon Bronze, ASTM-B584, C87600</t>
        </is>
      </c>
      <c r="J774" t="inlineStr">
        <is>
          <t>B21</t>
        </is>
      </c>
      <c r="K774" t="inlineStr">
        <is>
          <t>Coating_Standard</t>
        </is>
      </c>
      <c r="L774" t="inlineStr">
        <is>
          <t>Stainless Steel, AISI-303</t>
        </is>
      </c>
      <c r="M774" t="inlineStr">
        <is>
          <t>Steel, Cold Drawn C1018</t>
        </is>
      </c>
      <c r="N774" t="inlineStr">
        <is>
          <t>96699290</t>
        </is>
      </c>
      <c r="O774" t="inlineStr">
        <is>
          <t>IMP,L,10707,X3,B21</t>
        </is>
      </c>
      <c r="P774" t="inlineStr">
        <is>
          <t>A101684</t>
        </is>
      </c>
      <c r="Q774" t="n">
        <v>0</v>
      </c>
      <c r="R774" t="inlineStr">
        <is>
          <t>LT027</t>
        </is>
      </c>
      <c r="S774" t="n">
        <v>0</v>
      </c>
      <c r="T774" t="inlineStr"/>
      <c r="U774" t="inlineStr"/>
      <c r="V774" t="inlineStr"/>
      <c r="W774" t="inlineStr"/>
      <c r="X774" t="inlineStr"/>
      <c r="Y774" t="inlineStr"/>
    </row>
    <row r="775">
      <c r="A775" t="inlineStr"/>
      <c r="B775" t="inlineStr">
        <is>
          <t>N</t>
        </is>
      </c>
      <c r="C775" t="inlineStr">
        <is>
          <t>Price_BOM_VL_VLS_Imp_106</t>
        </is>
      </c>
      <c r="D775" t="inlineStr"/>
      <c r="E775" t="inlineStr">
        <is>
          <t>:1270-7_VL:1270-7_VLS:</t>
        </is>
      </c>
      <c r="F775" t="inlineStr">
        <is>
          <t>:1270-7 VL:1270-7 VLS:</t>
        </is>
      </c>
      <c r="G775" t="inlineStr">
        <is>
          <t>X3</t>
        </is>
      </c>
      <c r="H775" t="inlineStr">
        <is>
          <t>ImpMatl_NiAl-Bronze_ASTM-B148_C95400</t>
        </is>
      </c>
      <c r="I775" t="inlineStr">
        <is>
          <t>Nickel Aluminum Bronze ASTM B148 UNS C95400</t>
        </is>
      </c>
      <c r="J775" t="inlineStr">
        <is>
          <t>B22</t>
        </is>
      </c>
      <c r="K775" t="inlineStr">
        <is>
          <t>Coating_Standard</t>
        </is>
      </c>
      <c r="L775" t="inlineStr">
        <is>
          <t>Stainless Steel, AISI-303</t>
        </is>
      </c>
      <c r="M775" t="inlineStr">
        <is>
          <t>Steel, Cold Drawn C1018</t>
        </is>
      </c>
      <c r="N775" t="inlineStr">
        <is>
          <t>97775274</t>
        </is>
      </c>
      <c r="O775" t="inlineStr"/>
      <c r="P775" t="inlineStr">
        <is>
          <t>A102211</t>
        </is>
      </c>
      <c r="Q775" t="n">
        <v>71</v>
      </c>
      <c r="R775" t="inlineStr">
        <is>
          <t>LT027</t>
        </is>
      </c>
      <c r="S775" t="n">
        <v>0</v>
      </c>
      <c r="T775" t="inlineStr"/>
      <c r="U775" t="inlineStr"/>
      <c r="V775" t="inlineStr"/>
      <c r="W775" t="inlineStr"/>
      <c r="X775" t="inlineStr"/>
      <c r="Y775" t="inlineStr"/>
    </row>
    <row r="776">
      <c r="A776" t="inlineStr"/>
      <c r="B776" t="inlineStr">
        <is>
          <t>N</t>
        </is>
      </c>
      <c r="C776" t="inlineStr">
        <is>
          <t>Price_BOM_VL_VLS_Imp_110</t>
        </is>
      </c>
      <c r="D776" t="inlineStr"/>
      <c r="E776" t="inlineStr">
        <is>
          <t>:1270-7_VL:1270-7_VLS:</t>
        </is>
      </c>
      <c r="F776" t="inlineStr">
        <is>
          <t>:1270-7 VL:1270-7 VLS:</t>
        </is>
      </c>
      <c r="G776" t="inlineStr">
        <is>
          <t>X3</t>
        </is>
      </c>
      <c r="H776" t="inlineStr">
        <is>
          <t>ImpMatl_Silicon_Bronze_ASTM-B584_C87600</t>
        </is>
      </c>
      <c r="I776" t="inlineStr">
        <is>
          <t>Silicon Bronze, ASTM-B584, C87600</t>
        </is>
      </c>
      <c r="J776" t="inlineStr">
        <is>
          <t>B21</t>
        </is>
      </c>
      <c r="K776" t="inlineStr">
        <is>
          <t>Coating_Scotchkote134_interior</t>
        </is>
      </c>
      <c r="L776" t="inlineStr">
        <is>
          <t>Stainless Steel, AISI-303</t>
        </is>
      </c>
      <c r="M776" t="inlineStr">
        <is>
          <t>Steel, Cold Drawn C1018</t>
        </is>
      </c>
      <c r="N776" t="inlineStr">
        <is>
          <t>RTF</t>
        </is>
      </c>
      <c r="O776" t="inlineStr"/>
      <c r="P776" t="inlineStr">
        <is>
          <t>A101684</t>
        </is>
      </c>
      <c r="Q776" t="n">
        <v>0</v>
      </c>
      <c r="R776" t="inlineStr">
        <is>
          <t>LT040</t>
        </is>
      </c>
      <c r="S776" t="n">
        <v>14</v>
      </c>
      <c r="T776" t="inlineStr"/>
      <c r="U776" t="inlineStr"/>
      <c r="V776" t="inlineStr"/>
      <c r="W776" t="inlineStr"/>
      <c r="X776" t="inlineStr"/>
      <c r="Y776" t="inlineStr"/>
    </row>
    <row r="777">
      <c r="A777" t="inlineStr"/>
      <c r="B777" t="inlineStr">
        <is>
          <t>N</t>
        </is>
      </c>
      <c r="C777" t="inlineStr">
        <is>
          <t>Price_BOM_VL_VLS_Imp_111</t>
        </is>
      </c>
      <c r="D777" t="inlineStr"/>
      <c r="E777" t="inlineStr">
        <is>
          <t>:1270-7_VL:1270-7_VLS:</t>
        </is>
      </c>
      <c r="F777" t="inlineStr">
        <is>
          <t>:1270-7 VL:1270-7 VLS:</t>
        </is>
      </c>
      <c r="G777" t="inlineStr">
        <is>
          <t>X3</t>
        </is>
      </c>
      <c r="H777" t="inlineStr">
        <is>
          <t>ImpMatl_NiAl-Bronze_ASTM-B148_C95400</t>
        </is>
      </c>
      <c r="I777" t="inlineStr">
        <is>
          <t>Nickel Aluminum Bronze ASTM B148 UNS C95400</t>
        </is>
      </c>
      <c r="J777" t="inlineStr">
        <is>
          <t>B22</t>
        </is>
      </c>
      <c r="K777" t="inlineStr">
        <is>
          <t>Coating_Scotchkote134_interior</t>
        </is>
      </c>
      <c r="L777" t="inlineStr">
        <is>
          <t>Stainless Steel, AISI-303</t>
        </is>
      </c>
      <c r="M777" t="inlineStr">
        <is>
          <t>Steel, Cold Drawn C1018</t>
        </is>
      </c>
      <c r="N777" t="inlineStr">
        <is>
          <t>RTF</t>
        </is>
      </c>
      <c r="O777" t="inlineStr"/>
      <c r="P777" t="inlineStr">
        <is>
          <t>A102211</t>
        </is>
      </c>
      <c r="Q777" t="n">
        <v>71</v>
      </c>
      <c r="R777" t="inlineStr">
        <is>
          <t>LT250</t>
        </is>
      </c>
      <c r="S777" t="n">
        <v>8</v>
      </c>
      <c r="T777" t="inlineStr"/>
      <c r="U777" t="inlineStr"/>
      <c r="V777" t="inlineStr"/>
      <c r="W777" t="inlineStr"/>
      <c r="X777" t="inlineStr"/>
      <c r="Y777" t="inlineStr"/>
    </row>
    <row r="778">
      <c r="A778" t="inlineStr"/>
      <c r="B778" t="inlineStr">
        <is>
          <t>N</t>
        </is>
      </c>
      <c r="C778" t="inlineStr">
        <is>
          <t>Price_BOM_VL_VLS_Imp_115</t>
        </is>
      </c>
      <c r="D778" t="inlineStr"/>
      <c r="E778" t="inlineStr">
        <is>
          <t>:1270-7_VL:1270-7_VLS:</t>
        </is>
      </c>
      <c r="F778" t="inlineStr">
        <is>
          <t>:1270-7 VL:1270-7 VLS:</t>
        </is>
      </c>
      <c r="G778" t="inlineStr">
        <is>
          <t>X3</t>
        </is>
      </c>
      <c r="H778" t="inlineStr">
        <is>
          <t>ImpMatl_Silicon_Bronze_ASTM-B584_C87600</t>
        </is>
      </c>
      <c r="I778" t="inlineStr">
        <is>
          <t>Silicon Bronze, ASTM-B584, C87600</t>
        </is>
      </c>
      <c r="J778" t="inlineStr">
        <is>
          <t>B21</t>
        </is>
      </c>
      <c r="K778" t="inlineStr">
        <is>
          <t>Coating_Scotchkote134_interior_exterior</t>
        </is>
      </c>
      <c r="L778" t="inlineStr">
        <is>
          <t>Stainless Steel, AISI-303</t>
        </is>
      </c>
      <c r="M778" t="inlineStr">
        <is>
          <t>Steel, Cold Drawn C1018</t>
        </is>
      </c>
      <c r="N778" t="inlineStr">
        <is>
          <t>RTF</t>
        </is>
      </c>
      <c r="O778" t="inlineStr"/>
      <c r="P778" t="inlineStr">
        <is>
          <t>A101684</t>
        </is>
      </c>
      <c r="Q778" t="n">
        <v>0</v>
      </c>
      <c r="R778" t="inlineStr">
        <is>
          <t>LT040</t>
        </is>
      </c>
      <c r="S778" t="n">
        <v>14</v>
      </c>
      <c r="T778" t="inlineStr"/>
      <c r="U778" t="inlineStr"/>
      <c r="V778" t="inlineStr"/>
      <c r="W778" t="inlineStr"/>
      <c r="X778" t="inlineStr"/>
      <c r="Y778" t="inlineStr"/>
    </row>
    <row r="779" customFormat="1" s="121">
      <c r="A779" t="inlineStr"/>
      <c r="B779" t="inlineStr">
        <is>
          <t>N</t>
        </is>
      </c>
      <c r="C779" t="inlineStr">
        <is>
          <t>Price_BOM_VL_VLS_Imp_116</t>
        </is>
      </c>
      <c r="D779" t="inlineStr"/>
      <c r="E779" t="inlineStr">
        <is>
          <t>:1270-7_VL:1270-7_VLS:</t>
        </is>
      </c>
      <c r="F779" t="inlineStr">
        <is>
          <t>:1270-7 VL:1270-7 VLS:</t>
        </is>
      </c>
      <c r="G779" t="inlineStr">
        <is>
          <t>X3</t>
        </is>
      </c>
      <c r="H779" t="inlineStr">
        <is>
          <t>ImpMatl_NiAl-Bronze_ASTM-B148_C95400</t>
        </is>
      </c>
      <c r="I779" t="inlineStr">
        <is>
          <t>Nickel Aluminum Bronze ASTM B148 UNS C95400</t>
        </is>
      </c>
      <c r="J779" t="inlineStr">
        <is>
          <t>B22</t>
        </is>
      </c>
      <c r="K779" t="inlineStr">
        <is>
          <t>Coating_Scotchkote134_interior_exterior</t>
        </is>
      </c>
      <c r="L779" t="inlineStr">
        <is>
          <t>Stainless Steel, AISI-303</t>
        </is>
      </c>
      <c r="M779" t="inlineStr">
        <is>
          <t>Steel, Cold Drawn C1018</t>
        </is>
      </c>
      <c r="N779" t="inlineStr">
        <is>
          <t>RTF</t>
        </is>
      </c>
      <c r="O779" t="inlineStr"/>
      <c r="P779" t="inlineStr">
        <is>
          <t>A102211</t>
        </is>
      </c>
      <c r="Q779" t="n">
        <v>71</v>
      </c>
      <c r="R779" t="inlineStr">
        <is>
          <t>LT250</t>
        </is>
      </c>
      <c r="S779" t="n">
        <v>8</v>
      </c>
      <c r="T779" t="inlineStr"/>
      <c r="U779" t="inlineStr"/>
      <c r="V779" t="inlineStr"/>
      <c r="W779" t="inlineStr"/>
      <c r="X779" t="inlineStr"/>
      <c r="Y779" t="inlineStr"/>
    </row>
    <row r="780">
      <c r="A780" t="inlineStr"/>
      <c r="B780" t="inlineStr">
        <is>
          <t>N</t>
        </is>
      </c>
      <c r="C780" t="inlineStr">
        <is>
          <t>Price_BOM_VL_VLS_Imp_120</t>
        </is>
      </c>
      <c r="D780" t="inlineStr"/>
      <c r="E780" t="inlineStr">
        <is>
          <t>:1270-7_VL:1270-7_VLS:</t>
        </is>
      </c>
      <c r="F780" t="inlineStr">
        <is>
          <t>:1270-7 VL:1270-7 VLS:</t>
        </is>
      </c>
      <c r="G780" t="inlineStr">
        <is>
          <t>X3</t>
        </is>
      </c>
      <c r="H780" t="inlineStr">
        <is>
          <t>ImpMatl_Silicon_Bronze_ASTM-B584_C87600</t>
        </is>
      </c>
      <c r="I780" t="inlineStr">
        <is>
          <t>Silicon Bronze, ASTM-B584, C87600</t>
        </is>
      </c>
      <c r="J780" t="inlineStr">
        <is>
          <t>B21</t>
        </is>
      </c>
      <c r="K780" t="inlineStr">
        <is>
          <t>Coating_Scotchkote134_interior_exterior_IncludeImpeller</t>
        </is>
      </c>
      <c r="L780" t="inlineStr">
        <is>
          <t>Stainless Steel, AISI-303</t>
        </is>
      </c>
      <c r="M780" t="inlineStr">
        <is>
          <t>Steel, Cold Drawn C1018</t>
        </is>
      </c>
      <c r="N780" t="inlineStr">
        <is>
          <t>RTF</t>
        </is>
      </c>
      <c r="O780" t="inlineStr"/>
      <c r="P780" t="inlineStr">
        <is>
          <t>A101684</t>
        </is>
      </c>
      <c r="Q780" t="n">
        <v>0</v>
      </c>
      <c r="R780" t="inlineStr">
        <is>
          <t>LT040</t>
        </is>
      </c>
      <c r="S780" t="n">
        <v>14</v>
      </c>
      <c r="T780" t="inlineStr"/>
      <c r="U780" t="inlineStr"/>
      <c r="V780" t="inlineStr"/>
      <c r="W780" t="inlineStr"/>
      <c r="X780" t="inlineStr"/>
      <c r="Y780" t="inlineStr"/>
    </row>
    <row r="781">
      <c r="A781" t="inlineStr"/>
      <c r="B781" t="inlineStr">
        <is>
          <t>N</t>
        </is>
      </c>
      <c r="C781" t="inlineStr">
        <is>
          <t>Price_BOM_VL_VLS_Imp_121</t>
        </is>
      </c>
      <c r="D781" t="inlineStr"/>
      <c r="E781" t="inlineStr">
        <is>
          <t>:1270-7_VL:1270-7_VLS:</t>
        </is>
      </c>
      <c r="F781" t="inlineStr">
        <is>
          <t>:1270-7 VL:1270-7 VLS:</t>
        </is>
      </c>
      <c r="G781" t="inlineStr">
        <is>
          <t>X3</t>
        </is>
      </c>
      <c r="H781" t="inlineStr">
        <is>
          <t>ImpMatl_NiAl-Bronze_ASTM-B148_C95400</t>
        </is>
      </c>
      <c r="I781" t="inlineStr">
        <is>
          <t>Nickel Aluminum Bronze ASTM B148 UNS C95400</t>
        </is>
      </c>
      <c r="J781" t="inlineStr">
        <is>
          <t>B22</t>
        </is>
      </c>
      <c r="K781" t="inlineStr">
        <is>
          <t>Coating_Scotchkote134_interior_exterior_IncludeImpeller</t>
        </is>
      </c>
      <c r="L781" t="inlineStr">
        <is>
          <t>Stainless Steel, AISI-303</t>
        </is>
      </c>
      <c r="M781" t="inlineStr">
        <is>
          <t>Steel, Cold Drawn C1018</t>
        </is>
      </c>
      <c r="N781" t="inlineStr">
        <is>
          <t>RTF</t>
        </is>
      </c>
      <c r="O781" t="inlineStr"/>
      <c r="P781" t="inlineStr">
        <is>
          <t>A102211</t>
        </is>
      </c>
      <c r="Q781" t="n">
        <v>71</v>
      </c>
      <c r="R781" t="inlineStr">
        <is>
          <t>LT250</t>
        </is>
      </c>
      <c r="S781" t="n">
        <v>8</v>
      </c>
      <c r="T781" t="inlineStr"/>
      <c r="U781" t="inlineStr"/>
      <c r="V781" t="inlineStr"/>
      <c r="W781" t="inlineStr"/>
      <c r="X781" t="inlineStr"/>
      <c r="Y781" t="inlineStr"/>
    </row>
    <row r="782">
      <c r="A782" t="inlineStr"/>
      <c r="B782" t="inlineStr">
        <is>
          <t>N</t>
        </is>
      </c>
      <c r="C782" t="inlineStr">
        <is>
          <t>Price_BOM_VL_VLS_Imp_125</t>
        </is>
      </c>
      <c r="D782" t="inlineStr"/>
      <c r="E782" t="inlineStr">
        <is>
          <t>:1270-7_VL:1270-7_VLS:</t>
        </is>
      </c>
      <c r="F782" t="inlineStr">
        <is>
          <t>:1270-7 VL:1270-7 VLS:</t>
        </is>
      </c>
      <c r="G782" t="inlineStr">
        <is>
          <t>X3</t>
        </is>
      </c>
      <c r="H782" t="inlineStr">
        <is>
          <t>ImpMatl_Silicon_Bronze_ASTM-B584_C87600</t>
        </is>
      </c>
      <c r="I782" t="inlineStr">
        <is>
          <t>Silicon Bronze, ASTM-B584, C87600</t>
        </is>
      </c>
      <c r="J782" t="inlineStr">
        <is>
          <t>B21</t>
        </is>
      </c>
      <c r="K782" t="inlineStr">
        <is>
          <t>Coating_Scotchkote134_interior_IncludeImpeller</t>
        </is>
      </c>
      <c r="L782" t="inlineStr">
        <is>
          <t>Stainless Steel, AISI-303</t>
        </is>
      </c>
      <c r="M782" t="inlineStr">
        <is>
          <t>Steel, Cold Drawn C1018</t>
        </is>
      </c>
      <c r="N782" t="inlineStr">
        <is>
          <t>RTF</t>
        </is>
      </c>
      <c r="O782" t="inlineStr"/>
      <c r="P782" t="inlineStr">
        <is>
          <t>A101684</t>
        </is>
      </c>
      <c r="Q782" t="n">
        <v>0</v>
      </c>
      <c r="R782" t="inlineStr">
        <is>
          <t>LT040</t>
        </is>
      </c>
      <c r="S782" t="n">
        <v>14</v>
      </c>
      <c r="T782" t="inlineStr"/>
      <c r="U782" t="inlineStr"/>
      <c r="V782" t="inlineStr"/>
      <c r="W782" t="inlineStr"/>
      <c r="X782" t="inlineStr"/>
      <c r="Y782" t="inlineStr"/>
    </row>
    <row r="783">
      <c r="A783" t="inlineStr"/>
      <c r="B783" t="inlineStr">
        <is>
          <t>N</t>
        </is>
      </c>
      <c r="C783" t="inlineStr">
        <is>
          <t>Price_BOM_VL_VLS_Imp_126</t>
        </is>
      </c>
      <c r="D783" t="inlineStr"/>
      <c r="E783" t="inlineStr">
        <is>
          <t>:1270-7_VL:1270-7_VLS:</t>
        </is>
      </c>
      <c r="F783" t="inlineStr">
        <is>
          <t>:1270-7 VL:1270-7 VLS:</t>
        </is>
      </c>
      <c r="G783" t="inlineStr">
        <is>
          <t>X3</t>
        </is>
      </c>
      <c r="H783" t="inlineStr">
        <is>
          <t>ImpMatl_NiAl-Bronze_ASTM-B148_C95400</t>
        </is>
      </c>
      <c r="I783" t="inlineStr">
        <is>
          <t>Nickel Aluminum Bronze ASTM B148 UNS C95400</t>
        </is>
      </c>
      <c r="J783" t="inlineStr">
        <is>
          <t>B22</t>
        </is>
      </c>
      <c r="K783" t="inlineStr">
        <is>
          <t>Coating_Scotchkote134_interior_IncludeImpeller</t>
        </is>
      </c>
      <c r="L783" t="inlineStr">
        <is>
          <t>Stainless Steel, AISI-303</t>
        </is>
      </c>
      <c r="M783" t="inlineStr">
        <is>
          <t>Steel, Cold Drawn C1018</t>
        </is>
      </c>
      <c r="N783" t="inlineStr">
        <is>
          <t>RTF</t>
        </is>
      </c>
      <c r="O783" t="inlineStr"/>
      <c r="P783" t="inlineStr">
        <is>
          <t>A102211</t>
        </is>
      </c>
      <c r="Q783" t="n">
        <v>71</v>
      </c>
      <c r="R783" t="inlineStr">
        <is>
          <t>LT250</t>
        </is>
      </c>
      <c r="S783" t="n">
        <v>8</v>
      </c>
      <c r="T783" t="inlineStr"/>
      <c r="U783" t="inlineStr"/>
      <c r="V783" t="inlineStr"/>
      <c r="W783" t="inlineStr"/>
      <c r="X783" t="inlineStr"/>
      <c r="Y783" t="inlineStr"/>
    </row>
    <row r="784">
      <c r="A784" t="inlineStr"/>
      <c r="B784" t="inlineStr">
        <is>
          <t>N</t>
        </is>
      </c>
      <c r="C784" t="inlineStr">
        <is>
          <t>Price_BOM_VL_VLS_Imp_130</t>
        </is>
      </c>
      <c r="D784" t="inlineStr"/>
      <c r="E784" t="inlineStr">
        <is>
          <t>:1270-7_VL:1270-7_VLS:</t>
        </is>
      </c>
      <c r="F784" t="inlineStr">
        <is>
          <t>:1270-7 VL:1270-7 VLS:</t>
        </is>
      </c>
      <c r="G784" t="inlineStr">
        <is>
          <t>X3</t>
        </is>
      </c>
      <c r="H784" t="inlineStr">
        <is>
          <t>ImpMatl_Silicon_Bronze_ASTM-B584_C87600</t>
        </is>
      </c>
      <c r="I784" t="inlineStr">
        <is>
          <t>Silicon Bronze, ASTM-B584, C87600</t>
        </is>
      </c>
      <c r="J784" t="inlineStr">
        <is>
          <t>B21</t>
        </is>
      </c>
      <c r="K784" t="inlineStr">
        <is>
          <t>Coating_Special</t>
        </is>
      </c>
      <c r="L784" t="inlineStr">
        <is>
          <t>Stainless Steel, AISI-303</t>
        </is>
      </c>
      <c r="M784" t="inlineStr">
        <is>
          <t>Steel, Cold Drawn C1018</t>
        </is>
      </c>
      <c r="N784" t="inlineStr">
        <is>
          <t>RTF</t>
        </is>
      </c>
      <c r="O784" t="inlineStr"/>
      <c r="P784" t="inlineStr">
        <is>
          <t>A101684</t>
        </is>
      </c>
      <c r="Q784" t="n">
        <v>0</v>
      </c>
      <c r="R784" t="inlineStr">
        <is>
          <t>LT040</t>
        </is>
      </c>
      <c r="S784" t="n">
        <v>14</v>
      </c>
      <c r="T784" t="inlineStr"/>
      <c r="U784" t="inlineStr"/>
      <c r="V784" t="inlineStr"/>
      <c r="W784" t="inlineStr"/>
      <c r="X784" t="inlineStr"/>
      <c r="Y784" t="inlineStr"/>
    </row>
    <row r="785">
      <c r="A785" t="inlineStr"/>
      <c r="B785" t="inlineStr">
        <is>
          <t>N</t>
        </is>
      </c>
      <c r="C785" t="inlineStr">
        <is>
          <t>Price_BOM_VL_VLS_Imp_131</t>
        </is>
      </c>
      <c r="D785" t="inlineStr"/>
      <c r="E785" t="inlineStr">
        <is>
          <t>:1270-7_VL:1270-7_VLS:</t>
        </is>
      </c>
      <c r="F785" t="inlineStr">
        <is>
          <t>:1270-7 VL:1270-7 VLS:</t>
        </is>
      </c>
      <c r="G785" t="inlineStr">
        <is>
          <t>X3</t>
        </is>
      </c>
      <c r="H785" t="inlineStr">
        <is>
          <t>ImpMatl_NiAl-Bronze_ASTM-B148_C95400</t>
        </is>
      </c>
      <c r="I785" t="inlineStr">
        <is>
          <t>Nickel Aluminum Bronze ASTM B148 UNS C95400</t>
        </is>
      </c>
      <c r="J785" t="inlineStr">
        <is>
          <t>B22</t>
        </is>
      </c>
      <c r="K785" t="inlineStr">
        <is>
          <t>Coating_Special</t>
        </is>
      </c>
      <c r="L785" t="inlineStr">
        <is>
          <t>Stainless Steel, AISI-303</t>
        </is>
      </c>
      <c r="M785" t="inlineStr">
        <is>
          <t>Steel, Cold Drawn C1018</t>
        </is>
      </c>
      <c r="N785" t="inlineStr">
        <is>
          <t>RTF</t>
        </is>
      </c>
      <c r="O785" t="inlineStr"/>
      <c r="P785" t="inlineStr">
        <is>
          <t>A102211</t>
        </is>
      </c>
      <c r="Q785" t="n">
        <v>71</v>
      </c>
      <c r="R785" t="inlineStr">
        <is>
          <t>LT250</t>
        </is>
      </c>
      <c r="S785" t="n">
        <v>8</v>
      </c>
      <c r="T785" t="inlineStr"/>
      <c r="U785" t="inlineStr"/>
      <c r="V785" t="inlineStr"/>
      <c r="W785" t="inlineStr"/>
      <c r="X785" t="inlineStr"/>
      <c r="Y785" t="inlineStr"/>
    </row>
    <row r="786">
      <c r="A786" t="inlineStr"/>
      <c r="B786" t="inlineStr">
        <is>
          <t>N</t>
        </is>
      </c>
      <c r="C786" t="inlineStr">
        <is>
          <t>Price_BOM_VL_VLS_Imp_135</t>
        </is>
      </c>
      <c r="D786" t="inlineStr"/>
      <c r="E786" t="inlineStr">
        <is>
          <t>:1270-7_VL:1270-7_VLS:</t>
        </is>
      </c>
      <c r="F786" t="inlineStr">
        <is>
          <t>:1270-7 VL:1270-7 VLS:</t>
        </is>
      </c>
      <c r="G786" t="inlineStr">
        <is>
          <t>X3</t>
        </is>
      </c>
      <c r="H786" t="inlineStr">
        <is>
          <t>ImpMatl_Silicon_Bronze_ASTM-B584_C87600</t>
        </is>
      </c>
      <c r="I786" t="inlineStr">
        <is>
          <t>Silicon Bronze, ASTM-B584, C87600</t>
        </is>
      </c>
      <c r="J786" t="inlineStr">
        <is>
          <t>B21</t>
        </is>
      </c>
      <c r="K786" t="inlineStr">
        <is>
          <t>Coating_Epoxy</t>
        </is>
      </c>
      <c r="L786" t="inlineStr">
        <is>
          <t>Stainless Steel, AISI-303</t>
        </is>
      </c>
      <c r="M786" t="inlineStr">
        <is>
          <t>Steel, Cold Drawn C1018</t>
        </is>
      </c>
      <c r="N786" t="inlineStr">
        <is>
          <t>RTF</t>
        </is>
      </c>
      <c r="O786" t="inlineStr"/>
      <c r="P786" t="inlineStr">
        <is>
          <t>A101684</t>
        </is>
      </c>
      <c r="Q786" t="n">
        <v>0</v>
      </c>
      <c r="R786" t="inlineStr">
        <is>
          <t>LT040</t>
        </is>
      </c>
      <c r="S786" t="n">
        <v>14</v>
      </c>
      <c r="T786" t="inlineStr"/>
      <c r="U786" t="inlineStr"/>
      <c r="V786" t="inlineStr"/>
      <c r="W786" t="inlineStr"/>
      <c r="X786" t="inlineStr"/>
      <c r="Y786" t="inlineStr"/>
    </row>
    <row r="787">
      <c r="A787" t="inlineStr"/>
      <c r="B787" t="inlineStr">
        <is>
          <t>N</t>
        </is>
      </c>
      <c r="C787" t="inlineStr">
        <is>
          <t>Price_BOM_VL_VLS_Imp_136</t>
        </is>
      </c>
      <c r="D787" t="inlineStr"/>
      <c r="E787" t="inlineStr">
        <is>
          <t>:1270-7_VL:1270-7_VLS:</t>
        </is>
      </c>
      <c r="F787" t="inlineStr">
        <is>
          <t>:1270-7 VL:1270-7 VLS:</t>
        </is>
      </c>
      <c r="G787" t="inlineStr">
        <is>
          <t>X3</t>
        </is>
      </c>
      <c r="H787" t="inlineStr">
        <is>
          <t>ImpMatl_NiAl-Bronze_ASTM-B148_C95400</t>
        </is>
      </c>
      <c r="I787" t="inlineStr">
        <is>
          <t>Nickel Aluminum Bronze ASTM B148 UNS C95400</t>
        </is>
      </c>
      <c r="J787" t="inlineStr">
        <is>
          <t>B22</t>
        </is>
      </c>
      <c r="K787" t="inlineStr">
        <is>
          <t>Coating_Epoxy</t>
        </is>
      </c>
      <c r="L787" t="inlineStr">
        <is>
          <t>Stainless Steel, AISI-303</t>
        </is>
      </c>
      <c r="M787" t="inlineStr">
        <is>
          <t>Steel, Cold Drawn C1018</t>
        </is>
      </c>
      <c r="N787" t="inlineStr">
        <is>
          <t>RTF</t>
        </is>
      </c>
      <c r="O787" t="inlineStr"/>
      <c r="P787" t="inlineStr">
        <is>
          <t>A102211</t>
        </is>
      </c>
      <c r="Q787" t="n">
        <v>71</v>
      </c>
      <c r="R787" t="inlineStr">
        <is>
          <t>LT250</t>
        </is>
      </c>
      <c r="S787" t="n">
        <v>8</v>
      </c>
      <c r="T787" t="inlineStr"/>
      <c r="U787" t="inlineStr"/>
      <c r="V787" t="inlineStr"/>
      <c r="W787" t="inlineStr"/>
      <c r="X787" t="inlineStr"/>
      <c r="Y787" t="inlineStr"/>
    </row>
    <row r="788">
      <c r="A788" t="inlineStr"/>
      <c r="B788" t="inlineStr">
        <is>
          <t>N</t>
        </is>
      </c>
      <c r="C788" t="inlineStr">
        <is>
          <t>Price_BOM_VL_VLS_Imp_17</t>
        </is>
      </c>
      <c r="D788" t="inlineStr"/>
      <c r="E788" t="inlineStr">
        <is>
          <t>:1012-3_VL:1012-3_VLS:</t>
        </is>
      </c>
      <c r="F788" t="inlineStr">
        <is>
          <t>:1012-3 VL:1012-3 VLS:</t>
        </is>
      </c>
      <c r="G788" t="inlineStr">
        <is>
          <t>X5</t>
        </is>
      </c>
      <c r="H788" t="inlineStr">
        <is>
          <t>ImpMatl_NiAl-Bronze_ASTM-B148_C95400</t>
        </is>
      </c>
      <c r="I788" t="inlineStr">
        <is>
          <t>Nickel Aluminum Bronze ASTM B148 UNS C95400</t>
        </is>
      </c>
      <c r="J788" t="inlineStr">
        <is>
          <t>B22</t>
        </is>
      </c>
      <c r="K788" t="inlineStr">
        <is>
          <t>Coating_Standard</t>
        </is>
      </c>
      <c r="L788" t="inlineStr">
        <is>
          <t>Anodized Steel</t>
        </is>
      </c>
      <c r="M788" t="inlineStr">
        <is>
          <t>Steel, Cold Drawn C1018</t>
        </is>
      </c>
      <c r="N788" t="inlineStr">
        <is>
          <t>97780973</t>
        </is>
      </c>
      <c r="O788" t="inlineStr"/>
      <c r="P788" t="inlineStr">
        <is>
          <t>A102262</t>
        </is>
      </c>
      <c r="Q788" t="n">
        <v>511</v>
      </c>
      <c r="R788" t="inlineStr">
        <is>
          <t>LT250</t>
        </is>
      </c>
      <c r="S788" t="n">
        <v>8</v>
      </c>
      <c r="T788" t="inlineStr"/>
      <c r="U788" t="inlineStr"/>
      <c r="V788" t="inlineStr"/>
      <c r="W788" t="inlineStr"/>
      <c r="X788" t="inlineStr"/>
      <c r="Y788" t="inlineStr"/>
    </row>
    <row r="789">
      <c r="A789" t="inlineStr"/>
      <c r="B789" t="inlineStr">
        <is>
          <t>N</t>
        </is>
      </c>
      <c r="C789" t="inlineStr">
        <is>
          <t>Price_BOM_VL_VLS_Imp_18</t>
        </is>
      </c>
      <c r="D789" t="inlineStr"/>
      <c r="E789" t="inlineStr">
        <is>
          <t>:1012-3_VL:1012-3_VLS:</t>
        </is>
      </c>
      <c r="F789" t="inlineStr">
        <is>
          <t>:1012-3 VL:1012-3 VLS:</t>
        </is>
      </c>
      <c r="G789" t="inlineStr">
        <is>
          <t>X5</t>
        </is>
      </c>
      <c r="H789" t="inlineStr">
        <is>
          <t>ImpMatl_Silicon_Bronze_ASTM-B584_C87600</t>
        </is>
      </c>
      <c r="I789" t="inlineStr">
        <is>
          <t>Silicon Bronze, ASTM-B584, C87600</t>
        </is>
      </c>
      <c r="J789" t="inlineStr">
        <is>
          <t>B21</t>
        </is>
      </c>
      <c r="K789" t="inlineStr">
        <is>
          <t>Coating_Scotchkote134_interior</t>
        </is>
      </c>
      <c r="L789" t="inlineStr">
        <is>
          <t>Anodized Steel</t>
        </is>
      </c>
      <c r="M789" t="inlineStr">
        <is>
          <t>Steel, Cold Drawn C1018</t>
        </is>
      </c>
      <c r="N789" t="inlineStr">
        <is>
          <t>RTF</t>
        </is>
      </c>
      <c r="O789" t="inlineStr"/>
      <c r="P789" t="inlineStr">
        <is>
          <t>A102029</t>
        </is>
      </c>
      <c r="Q789" t="n">
        <v>0</v>
      </c>
      <c r="R789" t="inlineStr">
        <is>
          <t>LT040</t>
        </is>
      </c>
      <c r="S789" t="n">
        <v>14</v>
      </c>
      <c r="T789" t="inlineStr"/>
      <c r="U789" t="inlineStr"/>
      <c r="V789" t="inlineStr"/>
      <c r="W789" t="inlineStr"/>
      <c r="X789" t="inlineStr"/>
      <c r="Y789" t="inlineStr"/>
    </row>
    <row r="790">
      <c r="A790" t="inlineStr"/>
      <c r="B790" t="inlineStr">
        <is>
          <t>Y</t>
        </is>
      </c>
      <c r="C790" t="inlineStr">
        <is>
          <t>Price_BOM_VL_VLS_Imp_180</t>
        </is>
      </c>
      <c r="D790" t="inlineStr">
        <is>
          <t>Price_BOM_VL_VLS_Imp_180</t>
        </is>
      </c>
      <c r="E790" t="inlineStr">
        <is>
          <t>:1570-9_VL:1570-9_VLS:</t>
        </is>
      </c>
      <c r="F790" t="inlineStr">
        <is>
          <t>:1570-9 VL:1570-9 VLS:</t>
        </is>
      </c>
      <c r="G790" t="inlineStr">
        <is>
          <t>X3</t>
        </is>
      </c>
      <c r="H790" t="inlineStr">
        <is>
          <t>ImpMatl_Silicon_Bronze_ASTM-B584_C87600</t>
        </is>
      </c>
      <c r="I790" t="inlineStr">
        <is>
          <t>Silicon Bronze, ASTM-B584, C87600</t>
        </is>
      </c>
      <c r="J790" t="inlineStr">
        <is>
          <t>B21</t>
        </is>
      </c>
      <c r="K790" t="inlineStr">
        <is>
          <t>Coating_Standard</t>
        </is>
      </c>
      <c r="L790" t="inlineStr">
        <is>
          <t>Stainless Steel, AISI-303</t>
        </is>
      </c>
      <c r="M790" t="inlineStr">
        <is>
          <t>Steel, Cold Drawn C1018</t>
        </is>
      </c>
      <c r="N790" t="inlineStr">
        <is>
          <t>96699299</t>
        </is>
      </c>
      <c r="O790" t="inlineStr">
        <is>
          <t>IMP,L,12709,X3,B21</t>
        </is>
      </c>
      <c r="P790" t="inlineStr">
        <is>
          <t>A101704</t>
        </is>
      </c>
      <c r="Q790" t="n">
        <v>0</v>
      </c>
      <c r="R790" t="inlineStr">
        <is>
          <t>LT027</t>
        </is>
      </c>
      <c r="S790" t="n">
        <v>0</v>
      </c>
      <c r="T790" t="inlineStr"/>
      <c r="U790" t="inlineStr"/>
      <c r="V790" t="inlineStr"/>
      <c r="W790" t="inlineStr"/>
      <c r="X790" t="inlineStr"/>
      <c r="Y790" t="inlineStr"/>
    </row>
    <row r="791">
      <c r="A791" t="inlineStr"/>
      <c r="B791" t="inlineStr">
        <is>
          <t>N</t>
        </is>
      </c>
      <c r="C791" t="inlineStr">
        <is>
          <t>Price_BOM_VL_VLS_Imp_181</t>
        </is>
      </c>
      <c r="D791" t="inlineStr"/>
      <c r="E791" t="inlineStr">
        <is>
          <t>:1570-9_VL:1570-9_VLS:</t>
        </is>
      </c>
      <c r="F791" t="inlineStr">
        <is>
          <t>:1570-9 VL:1570-9 VLS:</t>
        </is>
      </c>
      <c r="G791" t="inlineStr">
        <is>
          <t>X3</t>
        </is>
      </c>
      <c r="H791" t="inlineStr">
        <is>
          <t>ImpMatl_NiAl-Bronze_ASTM-B148_C95400</t>
        </is>
      </c>
      <c r="I791" t="inlineStr">
        <is>
          <t>Nickel Aluminum Bronze ASTM B148 UNS C95400</t>
        </is>
      </c>
      <c r="J791" t="inlineStr">
        <is>
          <t>B22</t>
        </is>
      </c>
      <c r="K791" t="inlineStr">
        <is>
          <t>Coating_Standard</t>
        </is>
      </c>
      <c r="L791" t="inlineStr">
        <is>
          <t>Stainless Steel, AISI-303</t>
        </is>
      </c>
      <c r="M791" t="inlineStr">
        <is>
          <t>Steel, Cold Drawn C1018</t>
        </is>
      </c>
      <c r="N791" t="inlineStr">
        <is>
          <t>97775277</t>
        </is>
      </c>
      <c r="O791" t="inlineStr"/>
      <c r="P791" t="inlineStr">
        <is>
          <t>A102214</t>
        </is>
      </c>
      <c r="Q791" t="n">
        <v>69</v>
      </c>
      <c r="R791" t="inlineStr">
        <is>
          <t>LT027</t>
        </is>
      </c>
      <c r="S791" t="n">
        <v>0</v>
      </c>
      <c r="T791" t="inlineStr"/>
      <c r="U791" t="inlineStr"/>
      <c r="V791" t="inlineStr"/>
      <c r="W791" t="inlineStr"/>
      <c r="X791" t="inlineStr"/>
      <c r="Y791" t="inlineStr"/>
    </row>
    <row r="792">
      <c r="A792" t="inlineStr"/>
      <c r="B792" t="inlineStr">
        <is>
          <t>N</t>
        </is>
      </c>
      <c r="C792" t="inlineStr">
        <is>
          <t>Price_BOM_VL_VLS_Imp_185</t>
        </is>
      </c>
      <c r="D792" t="inlineStr"/>
      <c r="E792" t="inlineStr">
        <is>
          <t>:1570-9_VL:1570-9_VLS:</t>
        </is>
      </c>
      <c r="F792" t="inlineStr">
        <is>
          <t>:1570-9 VL:1570-9 VLS:</t>
        </is>
      </c>
      <c r="G792" t="inlineStr">
        <is>
          <t>X3</t>
        </is>
      </c>
      <c r="H792" t="inlineStr">
        <is>
          <t>ImpMatl_Silicon_Bronze_ASTM-B584_C87600</t>
        </is>
      </c>
      <c r="I792" t="inlineStr">
        <is>
          <t>Silicon Bronze, ASTM-B584, C87600</t>
        </is>
      </c>
      <c r="J792" t="inlineStr">
        <is>
          <t>B21</t>
        </is>
      </c>
      <c r="K792" t="inlineStr">
        <is>
          <t>Coating_Scotchkote134_interior</t>
        </is>
      </c>
      <c r="L792" t="inlineStr">
        <is>
          <t>Stainless Steel, AISI-303</t>
        </is>
      </c>
      <c r="M792" t="inlineStr">
        <is>
          <t>Steel, Cold Drawn C1018</t>
        </is>
      </c>
      <c r="N792" t="inlineStr">
        <is>
          <t>RTF</t>
        </is>
      </c>
      <c r="O792" t="inlineStr"/>
      <c r="P792" t="inlineStr">
        <is>
          <t>A101704</t>
        </is>
      </c>
      <c r="Q792" t="n">
        <v>0</v>
      </c>
      <c r="R792" t="inlineStr">
        <is>
          <t>LT040</t>
        </is>
      </c>
      <c r="S792" t="n">
        <v>14</v>
      </c>
      <c r="T792" t="inlineStr"/>
      <c r="U792" t="inlineStr"/>
      <c r="V792" t="inlineStr"/>
      <c r="W792" t="inlineStr"/>
      <c r="X792" t="inlineStr"/>
      <c r="Y792" t="inlineStr"/>
    </row>
    <row r="793">
      <c r="A793" t="inlineStr"/>
      <c r="B793" t="inlineStr">
        <is>
          <t>N</t>
        </is>
      </c>
      <c r="C793" t="inlineStr">
        <is>
          <t>Price_BOM_VL_VLS_Imp_186</t>
        </is>
      </c>
      <c r="D793" t="inlineStr"/>
      <c r="E793" t="inlineStr">
        <is>
          <t>:1570-9_VL:1570-9_VLS:</t>
        </is>
      </c>
      <c r="F793" t="inlineStr">
        <is>
          <t>:1570-9 VL:1570-9 VLS:</t>
        </is>
      </c>
      <c r="G793" t="inlineStr">
        <is>
          <t>X3</t>
        </is>
      </c>
      <c r="H793" t="inlineStr">
        <is>
          <t>ImpMatl_NiAl-Bronze_ASTM-B148_C95400</t>
        </is>
      </c>
      <c r="I793" t="inlineStr">
        <is>
          <t>Nickel Aluminum Bronze ASTM B148 UNS C95400</t>
        </is>
      </c>
      <c r="J793" t="inlineStr">
        <is>
          <t>B22</t>
        </is>
      </c>
      <c r="K793" t="inlineStr">
        <is>
          <t>Coating_Scotchkote134_interior</t>
        </is>
      </c>
      <c r="L793" t="inlineStr">
        <is>
          <t>Stainless Steel, AISI-303</t>
        </is>
      </c>
      <c r="M793" t="inlineStr">
        <is>
          <t>Steel, Cold Drawn C1018</t>
        </is>
      </c>
      <c r="N793" t="inlineStr">
        <is>
          <t>RTF</t>
        </is>
      </c>
      <c r="O793" t="inlineStr"/>
      <c r="P793" t="inlineStr">
        <is>
          <t>A102214</t>
        </is>
      </c>
      <c r="Q793" t="n">
        <v>69</v>
      </c>
      <c r="R793" t="inlineStr">
        <is>
          <t>LT250</t>
        </is>
      </c>
      <c r="S793" t="n">
        <v>8</v>
      </c>
      <c r="T793" t="inlineStr"/>
      <c r="U793" t="inlineStr"/>
      <c r="V793" t="inlineStr"/>
      <c r="W793" t="inlineStr"/>
      <c r="X793" t="inlineStr"/>
      <c r="Y793" t="inlineStr"/>
    </row>
    <row r="794">
      <c r="A794" t="inlineStr"/>
      <c r="B794" t="inlineStr">
        <is>
          <t>N</t>
        </is>
      </c>
      <c r="C794" t="inlineStr">
        <is>
          <t>Price_BOM_VL_VLS_Imp_190</t>
        </is>
      </c>
      <c r="D794" t="inlineStr"/>
      <c r="E794" t="inlineStr">
        <is>
          <t>:1570-9_VL:1570-9_VLS:</t>
        </is>
      </c>
      <c r="F794" t="inlineStr">
        <is>
          <t>:1570-9 VL:1570-9 VLS:</t>
        </is>
      </c>
      <c r="G794" t="inlineStr">
        <is>
          <t>X3</t>
        </is>
      </c>
      <c r="H794" t="inlineStr">
        <is>
          <t>ImpMatl_Silicon_Bronze_ASTM-B584_C87600</t>
        </is>
      </c>
      <c r="I794" t="inlineStr">
        <is>
          <t>Silicon Bronze, ASTM-B584, C87600</t>
        </is>
      </c>
      <c r="J794" t="inlineStr">
        <is>
          <t>B21</t>
        </is>
      </c>
      <c r="K794" t="inlineStr">
        <is>
          <t>Coating_Scotchkote134_interior_exterior</t>
        </is>
      </c>
      <c r="L794" t="inlineStr">
        <is>
          <t>Stainless Steel, AISI-303</t>
        </is>
      </c>
      <c r="M794" t="inlineStr">
        <is>
          <t>Steel, Cold Drawn C1018</t>
        </is>
      </c>
      <c r="N794" t="inlineStr">
        <is>
          <t>RTF</t>
        </is>
      </c>
      <c r="O794" t="inlineStr"/>
      <c r="P794" t="inlineStr">
        <is>
          <t>A101704</t>
        </is>
      </c>
      <c r="Q794" t="n">
        <v>0</v>
      </c>
      <c r="R794" t="inlineStr">
        <is>
          <t>LT040</t>
        </is>
      </c>
      <c r="S794" t="n">
        <v>14</v>
      </c>
      <c r="T794" t="inlineStr"/>
      <c r="U794" t="inlineStr"/>
      <c r="V794" t="inlineStr"/>
      <c r="W794" t="inlineStr"/>
      <c r="X794" t="inlineStr"/>
      <c r="Y794" t="inlineStr"/>
    </row>
    <row r="795">
      <c r="A795" t="inlineStr"/>
      <c r="B795" t="inlineStr">
        <is>
          <t>N</t>
        </is>
      </c>
      <c r="C795" t="inlineStr">
        <is>
          <t>Price_BOM_VL_VLS_Imp_191</t>
        </is>
      </c>
      <c r="D795" t="inlineStr"/>
      <c r="E795" t="inlineStr">
        <is>
          <t>:1570-9_VL:1570-9_VLS:</t>
        </is>
      </c>
      <c r="F795" t="inlineStr">
        <is>
          <t>:1570-9 VL:1570-9 VLS:</t>
        </is>
      </c>
      <c r="G795" t="inlineStr">
        <is>
          <t>X3</t>
        </is>
      </c>
      <c r="H795" t="inlineStr">
        <is>
          <t>ImpMatl_NiAl-Bronze_ASTM-B148_C95400</t>
        </is>
      </c>
      <c r="I795" t="inlineStr">
        <is>
          <t>Nickel Aluminum Bronze ASTM B148 UNS C95400</t>
        </is>
      </c>
      <c r="J795" t="inlineStr">
        <is>
          <t>B22</t>
        </is>
      </c>
      <c r="K795" t="inlineStr">
        <is>
          <t>Coating_Scotchkote134_interior_exterior</t>
        </is>
      </c>
      <c r="L795" t="inlineStr">
        <is>
          <t>Stainless Steel, AISI-303</t>
        </is>
      </c>
      <c r="M795" t="inlineStr">
        <is>
          <t>Steel, Cold Drawn C1018</t>
        </is>
      </c>
      <c r="N795" t="inlineStr">
        <is>
          <t>RTF</t>
        </is>
      </c>
      <c r="O795" t="inlineStr"/>
      <c r="P795" t="inlineStr">
        <is>
          <t>A102214</t>
        </is>
      </c>
      <c r="Q795" t="n">
        <v>69</v>
      </c>
      <c r="R795" t="inlineStr">
        <is>
          <t>LT250</t>
        </is>
      </c>
      <c r="S795" t="n">
        <v>8</v>
      </c>
      <c r="T795" t="inlineStr"/>
      <c r="U795" t="inlineStr"/>
      <c r="V795" t="inlineStr"/>
      <c r="W795" t="inlineStr"/>
      <c r="X795" t="inlineStr"/>
      <c r="Y795" t="inlineStr"/>
    </row>
    <row r="796">
      <c r="A796" t="inlineStr"/>
      <c r="B796" t="inlineStr">
        <is>
          <t>N</t>
        </is>
      </c>
      <c r="C796" t="inlineStr">
        <is>
          <t>Price_BOM_VL_VLS_Imp_195</t>
        </is>
      </c>
      <c r="D796" t="inlineStr"/>
      <c r="E796" t="inlineStr">
        <is>
          <t>:1570-9_VL:1570-9_VLS:</t>
        </is>
      </c>
      <c r="F796" t="inlineStr">
        <is>
          <t>:1570-9 VL:1570-9 VLS:</t>
        </is>
      </c>
      <c r="G796" t="inlineStr">
        <is>
          <t>X3</t>
        </is>
      </c>
      <c r="H796" t="inlineStr">
        <is>
          <t>ImpMatl_Silicon_Bronze_ASTM-B584_C87600</t>
        </is>
      </c>
      <c r="I796" t="inlineStr">
        <is>
          <t>Silicon Bronze, ASTM-B584, C87600</t>
        </is>
      </c>
      <c r="J796" t="inlineStr">
        <is>
          <t>B21</t>
        </is>
      </c>
      <c r="K796" t="inlineStr">
        <is>
          <t>Coating_Scotchkote134_interior_exterior_IncludeImpeller</t>
        </is>
      </c>
      <c r="L796" t="inlineStr">
        <is>
          <t>Stainless Steel, AISI-303</t>
        </is>
      </c>
      <c r="M796" t="inlineStr">
        <is>
          <t>Steel, Cold Drawn C1018</t>
        </is>
      </c>
      <c r="N796" t="inlineStr">
        <is>
          <t>RTF</t>
        </is>
      </c>
      <c r="O796" t="inlineStr"/>
      <c r="P796" t="inlineStr">
        <is>
          <t>A101704</t>
        </is>
      </c>
      <c r="Q796" t="n">
        <v>0</v>
      </c>
      <c r="R796" t="inlineStr">
        <is>
          <t>LT040</t>
        </is>
      </c>
      <c r="S796" t="n">
        <v>14</v>
      </c>
      <c r="T796" t="inlineStr"/>
      <c r="U796" t="inlineStr"/>
      <c r="V796" t="inlineStr"/>
      <c r="W796" t="inlineStr"/>
      <c r="X796" t="inlineStr"/>
      <c r="Y796" t="inlineStr"/>
    </row>
    <row r="797">
      <c r="A797" t="inlineStr"/>
      <c r="B797" t="inlineStr">
        <is>
          <t>N</t>
        </is>
      </c>
      <c r="C797" t="inlineStr">
        <is>
          <t>Price_BOM_VL_VLS_Imp_196</t>
        </is>
      </c>
      <c r="D797" t="inlineStr"/>
      <c r="E797" t="inlineStr">
        <is>
          <t>:1570-9_VL:1570-9_VLS:</t>
        </is>
      </c>
      <c r="F797" t="inlineStr">
        <is>
          <t>:1570-9 VL:1570-9 VLS:</t>
        </is>
      </c>
      <c r="G797" t="inlineStr">
        <is>
          <t>X3</t>
        </is>
      </c>
      <c r="H797" t="inlineStr">
        <is>
          <t>ImpMatl_NiAl-Bronze_ASTM-B148_C95400</t>
        </is>
      </c>
      <c r="I797" t="inlineStr">
        <is>
          <t>Nickel Aluminum Bronze ASTM B148 UNS C95400</t>
        </is>
      </c>
      <c r="J797" t="inlineStr">
        <is>
          <t>B22</t>
        </is>
      </c>
      <c r="K797" t="inlineStr">
        <is>
          <t>Coating_Scotchkote134_interior_exterior_IncludeImpeller</t>
        </is>
      </c>
      <c r="L797" t="inlineStr">
        <is>
          <t>Stainless Steel, AISI-303</t>
        </is>
      </c>
      <c r="M797" t="inlineStr">
        <is>
          <t>Steel, Cold Drawn C1018</t>
        </is>
      </c>
      <c r="N797" t="inlineStr">
        <is>
          <t>RTF</t>
        </is>
      </c>
      <c r="O797" t="inlineStr"/>
      <c r="P797" t="inlineStr">
        <is>
          <t>A102214</t>
        </is>
      </c>
      <c r="Q797" t="n">
        <v>69</v>
      </c>
      <c r="R797" t="inlineStr">
        <is>
          <t>LT250</t>
        </is>
      </c>
      <c r="S797" t="n">
        <v>8</v>
      </c>
      <c r="T797" t="inlineStr"/>
      <c r="U797" t="inlineStr"/>
      <c r="V797" t="inlineStr"/>
      <c r="W797" t="inlineStr"/>
      <c r="X797" t="inlineStr"/>
      <c r="Y797" t="inlineStr"/>
    </row>
    <row r="798">
      <c r="A798" t="inlineStr"/>
      <c r="B798" t="inlineStr">
        <is>
          <t>N</t>
        </is>
      </c>
      <c r="C798" t="inlineStr">
        <is>
          <t>Price_BOM_VL_VLS_Imp_200</t>
        </is>
      </c>
      <c r="D798" t="inlineStr"/>
      <c r="E798" t="inlineStr">
        <is>
          <t>:1570-9_VL:1570-9_VLS:</t>
        </is>
      </c>
      <c r="F798" t="inlineStr">
        <is>
          <t>:1570-9 VL:1570-9 VLS:</t>
        </is>
      </c>
      <c r="G798" t="inlineStr">
        <is>
          <t>X3</t>
        </is>
      </c>
      <c r="H798" t="inlineStr">
        <is>
          <t>ImpMatl_Silicon_Bronze_ASTM-B584_C87600</t>
        </is>
      </c>
      <c r="I798" t="inlineStr">
        <is>
          <t>Silicon Bronze, ASTM-B584, C87600</t>
        </is>
      </c>
      <c r="J798" t="inlineStr">
        <is>
          <t>B21</t>
        </is>
      </c>
      <c r="K798" t="inlineStr">
        <is>
          <t>Coating_Scotchkote134_interior_IncludeImpeller</t>
        </is>
      </c>
      <c r="L798" t="inlineStr">
        <is>
          <t>Stainless Steel, AISI-303</t>
        </is>
      </c>
      <c r="M798" t="inlineStr">
        <is>
          <t>Steel, Cold Drawn C1018</t>
        </is>
      </c>
      <c r="N798" t="inlineStr">
        <is>
          <t>RTF</t>
        </is>
      </c>
      <c r="O798" t="inlineStr"/>
      <c r="P798" t="inlineStr">
        <is>
          <t>A101704</t>
        </is>
      </c>
      <c r="Q798" t="n">
        <v>0</v>
      </c>
      <c r="R798" t="inlineStr">
        <is>
          <t>LT040</t>
        </is>
      </c>
      <c r="S798" t="n">
        <v>14</v>
      </c>
      <c r="T798" t="inlineStr"/>
      <c r="U798" t="inlineStr"/>
      <c r="V798" t="inlineStr"/>
      <c r="W798" t="inlineStr"/>
      <c r="X798" t="inlineStr"/>
      <c r="Y798" t="inlineStr"/>
    </row>
    <row r="799">
      <c r="A799" t="inlineStr"/>
      <c r="B799" t="inlineStr">
        <is>
          <t>N</t>
        </is>
      </c>
      <c r="C799" t="inlineStr">
        <is>
          <t>Price_BOM_VL_VLS_Imp_201</t>
        </is>
      </c>
      <c r="D799" t="inlineStr"/>
      <c r="E799" t="inlineStr">
        <is>
          <t>:1570-9_VL:1570-9_VLS:</t>
        </is>
      </c>
      <c r="F799" t="inlineStr">
        <is>
          <t>:1570-9 VL:1570-9 VLS:</t>
        </is>
      </c>
      <c r="G799" t="inlineStr">
        <is>
          <t>X3</t>
        </is>
      </c>
      <c r="H799" t="inlineStr">
        <is>
          <t>ImpMatl_NiAl-Bronze_ASTM-B148_C95400</t>
        </is>
      </c>
      <c r="I799" t="inlineStr">
        <is>
          <t>Nickel Aluminum Bronze ASTM B148 UNS C95400</t>
        </is>
      </c>
      <c r="J799" t="inlineStr">
        <is>
          <t>B22</t>
        </is>
      </c>
      <c r="K799" t="inlineStr">
        <is>
          <t>Coating_Scotchkote134_interior_IncludeImpeller</t>
        </is>
      </c>
      <c r="L799" t="inlineStr">
        <is>
          <t>Stainless Steel, AISI-303</t>
        </is>
      </c>
      <c r="M799" t="inlineStr">
        <is>
          <t>Steel, Cold Drawn C1018</t>
        </is>
      </c>
      <c r="N799" t="inlineStr">
        <is>
          <t>RTF</t>
        </is>
      </c>
      <c r="O799" t="inlineStr"/>
      <c r="P799" t="inlineStr">
        <is>
          <t>A102214</t>
        </is>
      </c>
      <c r="Q799" t="n">
        <v>69</v>
      </c>
      <c r="R799" t="inlineStr">
        <is>
          <t>LT250</t>
        </is>
      </c>
      <c r="S799" t="n">
        <v>8</v>
      </c>
      <c r="T799" t="inlineStr"/>
      <c r="U799" t="inlineStr"/>
      <c r="V799" t="inlineStr"/>
      <c r="W799" t="inlineStr"/>
      <c r="X799" t="inlineStr"/>
      <c r="Y799" t="inlineStr"/>
    </row>
    <row r="800">
      <c r="A800" t="inlineStr"/>
      <c r="B800" t="inlineStr">
        <is>
          <t>N</t>
        </is>
      </c>
      <c r="C800" t="inlineStr">
        <is>
          <t>Price_BOM_VL_VLS_Imp_205</t>
        </is>
      </c>
      <c r="D800" t="inlineStr"/>
      <c r="E800" t="inlineStr">
        <is>
          <t>:1570-9_VL:1570-9_VLS:</t>
        </is>
      </c>
      <c r="F800" t="inlineStr">
        <is>
          <t>:1570-9 VL:1570-9 VLS:</t>
        </is>
      </c>
      <c r="G800" t="inlineStr">
        <is>
          <t>X3</t>
        </is>
      </c>
      <c r="H800" t="inlineStr">
        <is>
          <t>ImpMatl_Silicon_Bronze_ASTM-B584_C87600</t>
        </is>
      </c>
      <c r="I800" t="inlineStr">
        <is>
          <t>Silicon Bronze, ASTM-B584, C87600</t>
        </is>
      </c>
      <c r="J800" t="inlineStr">
        <is>
          <t>B21</t>
        </is>
      </c>
      <c r="K800" t="inlineStr">
        <is>
          <t>Coating_Special</t>
        </is>
      </c>
      <c r="L800" t="inlineStr">
        <is>
          <t>Stainless Steel, AISI-303</t>
        </is>
      </c>
      <c r="M800" t="inlineStr">
        <is>
          <t>Steel, Cold Drawn C1018</t>
        </is>
      </c>
      <c r="N800" t="inlineStr">
        <is>
          <t>RTF</t>
        </is>
      </c>
      <c r="O800" t="inlineStr"/>
      <c r="P800" t="inlineStr">
        <is>
          <t>A101704</t>
        </is>
      </c>
      <c r="Q800" t="n">
        <v>0</v>
      </c>
      <c r="R800" t="inlineStr">
        <is>
          <t>LT040</t>
        </is>
      </c>
      <c r="S800" t="n">
        <v>14</v>
      </c>
      <c r="T800" t="inlineStr"/>
      <c r="U800" t="inlineStr"/>
      <c r="V800" t="inlineStr"/>
      <c r="W800" t="inlineStr"/>
      <c r="X800" t="inlineStr"/>
      <c r="Y800" t="inlineStr"/>
    </row>
    <row r="801">
      <c r="A801" t="inlineStr"/>
      <c r="B801" t="inlineStr">
        <is>
          <t>N</t>
        </is>
      </c>
      <c r="C801" t="inlineStr">
        <is>
          <t>Price_BOM_VL_VLS_Imp_206</t>
        </is>
      </c>
      <c r="D801" t="inlineStr"/>
      <c r="E801" t="inlineStr">
        <is>
          <t>:1570-9_VL:1570-9_VLS:</t>
        </is>
      </c>
      <c r="F801" t="inlineStr">
        <is>
          <t>:1570-9 VL:1570-9 VLS:</t>
        </is>
      </c>
      <c r="G801" t="inlineStr">
        <is>
          <t>X3</t>
        </is>
      </c>
      <c r="H801" t="inlineStr">
        <is>
          <t>ImpMatl_NiAl-Bronze_ASTM-B148_C95400</t>
        </is>
      </c>
      <c r="I801" t="inlineStr">
        <is>
          <t>Nickel Aluminum Bronze ASTM B148 UNS C95400</t>
        </is>
      </c>
      <c r="J801" t="inlineStr">
        <is>
          <t>B22</t>
        </is>
      </c>
      <c r="K801" t="inlineStr">
        <is>
          <t>Coating_Special</t>
        </is>
      </c>
      <c r="L801" t="inlineStr">
        <is>
          <t>Stainless Steel, AISI-303</t>
        </is>
      </c>
      <c r="M801" t="inlineStr">
        <is>
          <t>Steel, Cold Drawn C1018</t>
        </is>
      </c>
      <c r="N801" t="inlineStr">
        <is>
          <t>RTF</t>
        </is>
      </c>
      <c r="O801" t="inlineStr"/>
      <c r="P801" t="inlineStr">
        <is>
          <t>A102214</t>
        </is>
      </c>
      <c r="Q801" t="n">
        <v>69</v>
      </c>
      <c r="R801" t="inlineStr">
        <is>
          <t>LT250</t>
        </is>
      </c>
      <c r="S801" t="n">
        <v>8</v>
      </c>
      <c r="T801" t="inlineStr"/>
      <c r="U801" t="inlineStr"/>
      <c r="V801" t="inlineStr"/>
      <c r="W801" t="inlineStr"/>
      <c r="X801" t="inlineStr"/>
      <c r="Y801" t="inlineStr"/>
    </row>
    <row r="802">
      <c r="A802" t="inlineStr"/>
      <c r="B802" t="inlineStr">
        <is>
          <t>N</t>
        </is>
      </c>
      <c r="C802" t="inlineStr">
        <is>
          <t>Price_BOM_VL_VLS_Imp_207</t>
        </is>
      </c>
      <c r="D802" t="inlineStr"/>
      <c r="E802" t="inlineStr">
        <is>
          <t>:1570-9_VL:1570-9_VLS:</t>
        </is>
      </c>
      <c r="F802" t="inlineStr">
        <is>
          <t>:1570-9 VL:1570-9 VLS:</t>
        </is>
      </c>
      <c r="G802" t="inlineStr">
        <is>
          <t>X3</t>
        </is>
      </c>
      <c r="H802" t="inlineStr">
        <is>
          <t>ImpMatl_Silicon_Bronze_ASTM-B584_C87600</t>
        </is>
      </c>
      <c r="I802" t="inlineStr">
        <is>
          <t>Silicon Bronze, ASTM-B584, C87600</t>
        </is>
      </c>
      <c r="J802" t="inlineStr">
        <is>
          <t>B21</t>
        </is>
      </c>
      <c r="K802" t="inlineStr">
        <is>
          <t>Coating_Epoxy</t>
        </is>
      </c>
      <c r="L802" t="inlineStr">
        <is>
          <t>Stainless Steel, AISI-303</t>
        </is>
      </c>
      <c r="M802" t="inlineStr">
        <is>
          <t>Steel, Cold Drawn C1018</t>
        </is>
      </c>
      <c r="N802" t="inlineStr">
        <is>
          <t>RTF</t>
        </is>
      </c>
      <c r="O802" t="inlineStr"/>
      <c r="P802" t="inlineStr">
        <is>
          <t>A101704</t>
        </is>
      </c>
      <c r="Q802" t="n">
        <v>0</v>
      </c>
      <c r="R802" t="inlineStr">
        <is>
          <t>LT040</t>
        </is>
      </c>
      <c r="S802" t="n">
        <v>14</v>
      </c>
      <c r="T802" t="inlineStr"/>
      <c r="U802" t="inlineStr"/>
      <c r="V802" t="inlineStr"/>
      <c r="W802" t="inlineStr"/>
      <c r="X802" t="inlineStr"/>
      <c r="Y802" t="inlineStr"/>
    </row>
    <row r="803">
      <c r="A803" t="inlineStr"/>
      <c r="B803" t="inlineStr">
        <is>
          <t>N</t>
        </is>
      </c>
      <c r="C803" t="inlineStr">
        <is>
          <t>Price_BOM_VL_VLS_Imp_208</t>
        </is>
      </c>
      <c r="D803" t="inlineStr"/>
      <c r="E803" t="inlineStr">
        <is>
          <t>:1570-9_VL:1570-9_VLS:</t>
        </is>
      </c>
      <c r="F803" t="inlineStr">
        <is>
          <t>:1570-9 VL:1570-9 VLS:</t>
        </is>
      </c>
      <c r="G803" t="inlineStr">
        <is>
          <t>X3</t>
        </is>
      </c>
      <c r="H803" t="inlineStr">
        <is>
          <t>ImpMatl_NiAl-Bronze_ASTM-B148_C95400</t>
        </is>
      </c>
      <c r="I803" t="inlineStr">
        <is>
          <t>Nickel Aluminum Bronze ASTM B148 UNS C95400</t>
        </is>
      </c>
      <c r="J803" t="inlineStr">
        <is>
          <t>B22</t>
        </is>
      </c>
      <c r="K803" t="inlineStr">
        <is>
          <t>Coating_Epoxy</t>
        </is>
      </c>
      <c r="L803" t="inlineStr">
        <is>
          <t>Stainless Steel, AISI-303</t>
        </is>
      </c>
      <c r="M803" t="inlineStr">
        <is>
          <t>Steel, Cold Drawn C1018</t>
        </is>
      </c>
      <c r="N803" t="inlineStr">
        <is>
          <t>RTF</t>
        </is>
      </c>
      <c r="O803" t="inlineStr"/>
      <c r="P803" t="inlineStr">
        <is>
          <t>A102214</t>
        </is>
      </c>
      <c r="Q803" t="n">
        <v>69</v>
      </c>
      <c r="R803" t="inlineStr">
        <is>
          <t>LT250</t>
        </is>
      </c>
      <c r="S803" t="n">
        <v>8</v>
      </c>
      <c r="T803" t="inlineStr"/>
      <c r="U803" t="inlineStr"/>
      <c r="V803" t="inlineStr"/>
      <c r="W803" t="inlineStr"/>
      <c r="X803" t="inlineStr"/>
      <c r="Y803" t="inlineStr"/>
    </row>
    <row r="804">
      <c r="A804" t="inlineStr"/>
      <c r="B804" t="inlineStr">
        <is>
          <t>Y</t>
        </is>
      </c>
      <c r="C804" t="inlineStr">
        <is>
          <t>Price_BOM_VL_VLS_Imp_209</t>
        </is>
      </c>
      <c r="D804" t="inlineStr">
        <is>
          <t>Price_BOM_VL_VLS_Imp_209</t>
        </is>
      </c>
      <c r="E804" t="inlineStr">
        <is>
          <t>:2070-5_VL:</t>
        </is>
      </c>
      <c r="F804" t="inlineStr">
        <is>
          <t>:2070-5 VL:</t>
        </is>
      </c>
      <c r="G804" t="inlineStr">
        <is>
          <t>X0</t>
        </is>
      </c>
      <c r="H804" t="inlineStr">
        <is>
          <t>ImpMatl_Silicon_Bronze_ASTM-B584_C87600</t>
        </is>
      </c>
      <c r="I804" t="inlineStr">
        <is>
          <t>Silicon Bronze, ASTM-B584, C87600</t>
        </is>
      </c>
      <c r="J804" t="inlineStr">
        <is>
          <t>B21</t>
        </is>
      </c>
      <c r="K804" t="inlineStr">
        <is>
          <t>Coating_Standard</t>
        </is>
      </c>
      <c r="L804" t="inlineStr">
        <is>
          <t>ImpellerCapscrew_X0_None</t>
        </is>
      </c>
      <c r="M804" t="inlineStr">
        <is>
          <t>ImpellerKey_None</t>
        </is>
      </c>
      <c r="N804" t="inlineStr">
        <is>
          <t>96778078</t>
        </is>
      </c>
      <c r="O804" t="inlineStr">
        <is>
          <t>IMP,L,15705,X0,B21</t>
        </is>
      </c>
      <c r="P804" t="inlineStr">
        <is>
          <t>A102076</t>
        </is>
      </c>
      <c r="Q804" t="n">
        <v>0</v>
      </c>
      <c r="R804" t="inlineStr">
        <is>
          <t>LT027</t>
        </is>
      </c>
      <c r="S804" t="n">
        <v>0</v>
      </c>
      <c r="T804" t="inlineStr"/>
      <c r="U804" t="inlineStr"/>
      <c r="V804" t="inlineStr"/>
      <c r="W804" t="inlineStr"/>
      <c r="X804" t="inlineStr"/>
      <c r="Y804" t="inlineStr"/>
    </row>
    <row r="805">
      <c r="A805" t="inlineStr"/>
      <c r="B805" t="inlineStr">
        <is>
          <t>N</t>
        </is>
      </c>
      <c r="C805" t="inlineStr">
        <is>
          <t>Price_BOM_VL_VLS_Imp_212</t>
        </is>
      </c>
      <c r="D805" t="inlineStr"/>
      <c r="E805" t="inlineStr">
        <is>
          <t>:2070-5_VL:</t>
        </is>
      </c>
      <c r="F805" t="inlineStr">
        <is>
          <t>:2070-5 VL:</t>
        </is>
      </c>
      <c r="G805" t="inlineStr">
        <is>
          <t>X0</t>
        </is>
      </c>
      <c r="H805" t="inlineStr">
        <is>
          <t>ImpMatl_NiAl-Bronze_ASTM-B148_C95400</t>
        </is>
      </c>
      <c r="I805" t="inlineStr">
        <is>
          <t>Nickel Aluminum Bronze ASTM B148 UNS C95400</t>
        </is>
      </c>
      <c r="J805" t="inlineStr">
        <is>
          <t>B22</t>
        </is>
      </c>
      <c r="K805" t="inlineStr">
        <is>
          <t>Coating_Standard</t>
        </is>
      </c>
      <c r="L805" t="inlineStr">
        <is>
          <t>ImpellerCapscrew_X0_None</t>
        </is>
      </c>
      <c r="M805" t="inlineStr">
        <is>
          <t>ImpellerKey_None</t>
        </is>
      </c>
      <c r="N805" t="inlineStr">
        <is>
          <t>97780992</t>
        </is>
      </c>
      <c r="O805" t="inlineStr"/>
      <c r="P805" t="inlineStr">
        <is>
          <t>A102267</t>
        </is>
      </c>
      <c r="Q805" t="n">
        <v>80</v>
      </c>
      <c r="R805" t="inlineStr">
        <is>
          <t>LT027</t>
        </is>
      </c>
      <c r="S805" t="n">
        <v>0</v>
      </c>
      <c r="T805" t="inlineStr"/>
      <c r="U805" t="inlineStr"/>
      <c r="V805" t="inlineStr"/>
      <c r="W805" t="inlineStr"/>
      <c r="X805" t="inlineStr"/>
      <c r="Y805" t="inlineStr"/>
    </row>
    <row r="806">
      <c r="A806" t="inlineStr"/>
      <c r="B806" t="inlineStr">
        <is>
          <t>N</t>
        </is>
      </c>
      <c r="C806" t="inlineStr">
        <is>
          <t>Price_BOM_VL_VLS_Imp_213</t>
        </is>
      </c>
      <c r="D806" t="inlineStr"/>
      <c r="E806" t="inlineStr">
        <is>
          <t>:2070-5_VL:</t>
        </is>
      </c>
      <c r="F806" t="inlineStr">
        <is>
          <t>:2070-5 VL:</t>
        </is>
      </c>
      <c r="G806" t="inlineStr">
        <is>
          <t>X0</t>
        </is>
      </c>
      <c r="H806" t="inlineStr">
        <is>
          <t>ImpMatl_Silicon_Bronze_ASTM-B584_C87600</t>
        </is>
      </c>
      <c r="I806" t="inlineStr">
        <is>
          <t>Silicon Bronze, ASTM-B584, C87600</t>
        </is>
      </c>
      <c r="J806" t="inlineStr">
        <is>
          <t>B21</t>
        </is>
      </c>
      <c r="K806" t="inlineStr">
        <is>
          <t>Coating_Scotchkote134_interior</t>
        </is>
      </c>
      <c r="L806" t="inlineStr">
        <is>
          <t>ImpellerCapscrew_X0_None</t>
        </is>
      </c>
      <c r="M806" t="inlineStr">
        <is>
          <t>ImpellerKey_None</t>
        </is>
      </c>
      <c r="N806" t="inlineStr">
        <is>
          <t>RTF</t>
        </is>
      </c>
      <c r="O806" t="inlineStr"/>
      <c r="P806" t="inlineStr">
        <is>
          <t>A102076</t>
        </is>
      </c>
      <c r="Q806" t="n">
        <v>0</v>
      </c>
      <c r="R806" t="inlineStr">
        <is>
          <t>LT040</t>
        </is>
      </c>
      <c r="S806" t="n">
        <v>14</v>
      </c>
      <c r="T806" t="inlineStr"/>
      <c r="U806" t="inlineStr"/>
      <c r="V806" t="inlineStr"/>
      <c r="W806" t="inlineStr"/>
      <c r="X806" t="inlineStr"/>
      <c r="Y806" t="inlineStr"/>
    </row>
    <row r="807">
      <c r="A807" t="inlineStr"/>
      <c r="B807" t="inlineStr">
        <is>
          <t>N</t>
        </is>
      </c>
      <c r="C807" t="inlineStr">
        <is>
          <t>Price_BOM_VL_VLS_Imp_214</t>
        </is>
      </c>
      <c r="D807" t="inlineStr"/>
      <c r="E807" t="inlineStr">
        <is>
          <t>:2070-5_VL:</t>
        </is>
      </c>
      <c r="F807" t="inlineStr">
        <is>
          <t>:2070-5 VL:</t>
        </is>
      </c>
      <c r="G807" t="inlineStr">
        <is>
          <t>X0</t>
        </is>
      </c>
      <c r="H807" t="inlineStr">
        <is>
          <t>ImpMatl_NiAl-Bronze_ASTM-B148_C95400</t>
        </is>
      </c>
      <c r="I807" t="inlineStr">
        <is>
          <t>Nickel Aluminum Bronze ASTM B148 UNS C95400</t>
        </is>
      </c>
      <c r="J807" t="inlineStr">
        <is>
          <t>B22</t>
        </is>
      </c>
      <c r="K807" t="inlineStr">
        <is>
          <t>Coating_Scotchkote134_interior</t>
        </is>
      </c>
      <c r="L807" t="inlineStr">
        <is>
          <t>ImpellerCapscrew_X0_None</t>
        </is>
      </c>
      <c r="M807" t="inlineStr">
        <is>
          <t>ImpellerKey_None</t>
        </is>
      </c>
      <c r="N807" t="inlineStr">
        <is>
          <t>RTF</t>
        </is>
      </c>
      <c r="O807" t="inlineStr"/>
      <c r="P807" t="inlineStr">
        <is>
          <t>A102267</t>
        </is>
      </c>
      <c r="Q807" t="n">
        <v>80</v>
      </c>
      <c r="R807" t="inlineStr">
        <is>
          <t>LT250</t>
        </is>
      </c>
      <c r="S807" t="n">
        <v>8</v>
      </c>
      <c r="T807" t="inlineStr"/>
      <c r="U807" t="inlineStr"/>
      <c r="V807" t="inlineStr"/>
      <c r="W807" t="inlineStr"/>
      <c r="X807" t="inlineStr"/>
      <c r="Y807" t="inlineStr"/>
    </row>
    <row r="808">
      <c r="A808" t="inlineStr"/>
      <c r="B808" t="inlineStr">
        <is>
          <t>N</t>
        </is>
      </c>
      <c r="C808" t="inlineStr">
        <is>
          <t>Price_BOM_VL_VLS_Imp_215</t>
        </is>
      </c>
      <c r="D808" t="inlineStr"/>
      <c r="E808" t="inlineStr">
        <is>
          <t>:2070-5_VL:</t>
        </is>
      </c>
      <c r="F808" t="inlineStr">
        <is>
          <t>:2070-5 VL:</t>
        </is>
      </c>
      <c r="G808" t="inlineStr">
        <is>
          <t>X0</t>
        </is>
      </c>
      <c r="H808" t="inlineStr">
        <is>
          <t>ImpMatl_Silicon_Bronze_ASTM-B584_C87600</t>
        </is>
      </c>
      <c r="I808" t="inlineStr">
        <is>
          <t>Silicon Bronze, ASTM-B584, C87600</t>
        </is>
      </c>
      <c r="J808" t="inlineStr">
        <is>
          <t>B21</t>
        </is>
      </c>
      <c r="K808" t="inlineStr">
        <is>
          <t>Coating_Scotchkote134_interior_exterior</t>
        </is>
      </c>
      <c r="L808" t="inlineStr">
        <is>
          <t>ImpellerCapscrew_X0_None</t>
        </is>
      </c>
      <c r="M808" t="inlineStr">
        <is>
          <t>ImpellerKey_None</t>
        </is>
      </c>
      <c r="N808" t="inlineStr">
        <is>
          <t>RTF</t>
        </is>
      </c>
      <c r="O808" t="inlineStr"/>
      <c r="P808" t="inlineStr">
        <is>
          <t>A102076</t>
        </is>
      </c>
      <c r="Q808" t="n">
        <v>0</v>
      </c>
      <c r="R808" t="inlineStr">
        <is>
          <t>LT040</t>
        </is>
      </c>
      <c r="S808" t="n">
        <v>14</v>
      </c>
      <c r="T808" t="inlineStr"/>
      <c r="U808" t="inlineStr"/>
      <c r="V808" t="inlineStr"/>
      <c r="W808" t="inlineStr"/>
      <c r="X808" t="inlineStr"/>
      <c r="Y808" t="inlineStr"/>
    </row>
    <row r="809">
      <c r="A809" t="inlineStr"/>
      <c r="B809" t="inlineStr">
        <is>
          <t>N</t>
        </is>
      </c>
      <c r="C809" t="inlineStr">
        <is>
          <t>Price_BOM_VL_VLS_Imp_216</t>
        </is>
      </c>
      <c r="D809" t="inlineStr"/>
      <c r="E809" t="inlineStr">
        <is>
          <t>:2070-5_VL:</t>
        </is>
      </c>
      <c r="F809" t="inlineStr">
        <is>
          <t>:2070-5 VL:</t>
        </is>
      </c>
      <c r="G809" t="inlineStr">
        <is>
          <t>X0</t>
        </is>
      </c>
      <c r="H809" t="inlineStr">
        <is>
          <t>ImpMatl_NiAl-Bronze_ASTM-B148_C95400</t>
        </is>
      </c>
      <c r="I809" t="inlineStr">
        <is>
          <t>Nickel Aluminum Bronze ASTM B148 UNS C95400</t>
        </is>
      </c>
      <c r="J809" t="inlineStr">
        <is>
          <t>B22</t>
        </is>
      </c>
      <c r="K809" t="inlineStr">
        <is>
          <t>Coating_Scotchkote134_interior_exterior</t>
        </is>
      </c>
      <c r="L809" t="inlineStr">
        <is>
          <t>ImpellerCapscrew_X0_None</t>
        </is>
      </c>
      <c r="M809" t="inlineStr">
        <is>
          <t>ImpellerKey_None</t>
        </is>
      </c>
      <c r="N809" t="inlineStr">
        <is>
          <t>RTF</t>
        </is>
      </c>
      <c r="O809" t="inlineStr"/>
      <c r="P809" t="inlineStr">
        <is>
          <t>A102267</t>
        </is>
      </c>
      <c r="Q809" t="n">
        <v>80</v>
      </c>
      <c r="R809" t="inlineStr">
        <is>
          <t>LT250</t>
        </is>
      </c>
      <c r="S809" t="n">
        <v>8</v>
      </c>
      <c r="T809" t="inlineStr"/>
      <c r="U809" t="inlineStr"/>
      <c r="V809" t="inlineStr"/>
      <c r="W809" t="inlineStr"/>
      <c r="X809" t="inlineStr"/>
      <c r="Y809" t="inlineStr"/>
    </row>
    <row r="810">
      <c r="A810" t="inlineStr"/>
      <c r="B810" t="inlineStr">
        <is>
          <t>N</t>
        </is>
      </c>
      <c r="C810" t="inlineStr">
        <is>
          <t>Price_BOM_VL_VLS_Imp_217</t>
        </is>
      </c>
      <c r="D810" t="inlineStr"/>
      <c r="E810" t="inlineStr">
        <is>
          <t>:2070-5_VL:</t>
        </is>
      </c>
      <c r="F810" t="inlineStr">
        <is>
          <t>:2070-5 VL:</t>
        </is>
      </c>
      <c r="G810" t="inlineStr">
        <is>
          <t>X0</t>
        </is>
      </c>
      <c r="H810" t="inlineStr">
        <is>
          <t>ImpMatl_Silicon_Bronze_ASTM-B584_C87600</t>
        </is>
      </c>
      <c r="I810" t="inlineStr">
        <is>
          <t>Silicon Bronze, ASTM-B584, C87600</t>
        </is>
      </c>
      <c r="J810" t="inlineStr">
        <is>
          <t>B21</t>
        </is>
      </c>
      <c r="K810" t="inlineStr">
        <is>
          <t>Coating_Scotchkote134_interior_exterior_IncludeImpeller</t>
        </is>
      </c>
      <c r="L810" t="inlineStr">
        <is>
          <t>ImpellerCapscrew_X0_None</t>
        </is>
      </c>
      <c r="M810" t="inlineStr">
        <is>
          <t>ImpellerKey_None</t>
        </is>
      </c>
      <c r="N810" t="inlineStr">
        <is>
          <t>RTF</t>
        </is>
      </c>
      <c r="O810" t="inlineStr"/>
      <c r="P810" t="inlineStr">
        <is>
          <t>A102076</t>
        </is>
      </c>
      <c r="Q810" t="n">
        <v>0</v>
      </c>
      <c r="R810" t="inlineStr">
        <is>
          <t>LT040</t>
        </is>
      </c>
      <c r="S810" t="n">
        <v>14</v>
      </c>
      <c r="T810" t="inlineStr"/>
      <c r="U810" t="inlineStr"/>
      <c r="V810" t="inlineStr"/>
      <c r="W810" t="inlineStr"/>
      <c r="X810" t="inlineStr"/>
      <c r="Y810" t="inlineStr"/>
    </row>
    <row r="811">
      <c r="A811" t="inlineStr"/>
      <c r="B811" t="inlineStr">
        <is>
          <t>N</t>
        </is>
      </c>
      <c r="C811" t="inlineStr">
        <is>
          <t>Price_BOM_VL_VLS_Imp_218</t>
        </is>
      </c>
      <c r="D811" t="inlineStr"/>
      <c r="E811" t="inlineStr">
        <is>
          <t>:2070-5_VL:</t>
        </is>
      </c>
      <c r="F811" t="inlineStr">
        <is>
          <t>:2070-5 VL:</t>
        </is>
      </c>
      <c r="G811" t="inlineStr">
        <is>
          <t>X0</t>
        </is>
      </c>
      <c r="H811" t="inlineStr">
        <is>
          <t>ImpMatl_NiAl-Bronze_ASTM-B148_C95400</t>
        </is>
      </c>
      <c r="I811" t="inlineStr">
        <is>
          <t>Nickel Aluminum Bronze ASTM B148 UNS C95400</t>
        </is>
      </c>
      <c r="J811" t="inlineStr">
        <is>
          <t>B22</t>
        </is>
      </c>
      <c r="K811" t="inlineStr">
        <is>
          <t>Coating_Scotchkote134_interior_exterior_IncludeImpeller</t>
        </is>
      </c>
      <c r="L811" t="inlineStr">
        <is>
          <t>ImpellerCapscrew_X0_None</t>
        </is>
      </c>
      <c r="M811" t="inlineStr">
        <is>
          <t>ImpellerKey_None</t>
        </is>
      </c>
      <c r="N811" t="inlineStr">
        <is>
          <t>RTF</t>
        </is>
      </c>
      <c r="O811" t="inlineStr"/>
      <c r="P811" t="inlineStr">
        <is>
          <t>A102267</t>
        </is>
      </c>
      <c r="Q811" t="n">
        <v>80</v>
      </c>
      <c r="R811" t="inlineStr">
        <is>
          <t>LT250</t>
        </is>
      </c>
      <c r="S811" t="n">
        <v>8</v>
      </c>
      <c r="T811" t="inlineStr"/>
      <c r="U811" t="inlineStr"/>
      <c r="V811" t="inlineStr"/>
      <c r="W811" t="inlineStr"/>
      <c r="X811" t="inlineStr"/>
      <c r="Y811" t="inlineStr"/>
    </row>
    <row r="812">
      <c r="A812" t="inlineStr"/>
      <c r="B812" t="inlineStr">
        <is>
          <t>N</t>
        </is>
      </c>
      <c r="C812" t="inlineStr">
        <is>
          <t>Price_BOM_VL_VLS_Imp_219</t>
        </is>
      </c>
      <c r="D812" t="inlineStr"/>
      <c r="E812" t="inlineStr">
        <is>
          <t>:2070-5_VL:</t>
        </is>
      </c>
      <c r="F812" t="inlineStr">
        <is>
          <t>:2070-5 VL:</t>
        </is>
      </c>
      <c r="G812" t="inlineStr">
        <is>
          <t>X0</t>
        </is>
      </c>
      <c r="H812" t="inlineStr">
        <is>
          <t>ImpMatl_Silicon_Bronze_ASTM-B584_C87600</t>
        </is>
      </c>
      <c r="I812" t="inlineStr">
        <is>
          <t>Silicon Bronze, ASTM-B584, C87600</t>
        </is>
      </c>
      <c r="J812" t="inlineStr">
        <is>
          <t>B21</t>
        </is>
      </c>
      <c r="K812" t="inlineStr">
        <is>
          <t>Coating_Scotchkote134_interior_IncludeImpeller</t>
        </is>
      </c>
      <c r="L812" t="inlineStr">
        <is>
          <t>ImpellerCapscrew_X0_None</t>
        </is>
      </c>
      <c r="M812" t="inlineStr">
        <is>
          <t>ImpellerKey_None</t>
        </is>
      </c>
      <c r="N812" t="inlineStr">
        <is>
          <t>RTF</t>
        </is>
      </c>
      <c r="O812" t="inlineStr"/>
      <c r="P812" t="inlineStr">
        <is>
          <t>A102076</t>
        </is>
      </c>
      <c r="Q812" t="n">
        <v>0</v>
      </c>
      <c r="R812" t="inlineStr">
        <is>
          <t>LT040</t>
        </is>
      </c>
      <c r="S812" t="n">
        <v>14</v>
      </c>
      <c r="T812" t="inlineStr"/>
      <c r="U812" t="inlineStr"/>
      <c r="V812" t="inlineStr"/>
      <c r="W812" t="inlineStr"/>
      <c r="X812" t="inlineStr"/>
      <c r="Y812" t="inlineStr"/>
    </row>
    <row r="813">
      <c r="A813" t="inlineStr"/>
      <c r="B813" t="inlineStr">
        <is>
          <t>N</t>
        </is>
      </c>
      <c r="C813" t="inlineStr">
        <is>
          <t>Price_BOM_VL_VLS_Imp_22</t>
        </is>
      </c>
      <c r="D813" t="inlineStr"/>
      <c r="E813" t="inlineStr">
        <is>
          <t>:1012-3_VL:1012-3_VLS:</t>
        </is>
      </c>
      <c r="F813" t="inlineStr">
        <is>
          <t>:1012-3 VL:1012-3 VLS:</t>
        </is>
      </c>
      <c r="G813" t="inlineStr">
        <is>
          <t>X5</t>
        </is>
      </c>
      <c r="H813" t="inlineStr">
        <is>
          <t>ImpMatl_NiAl-Bronze_ASTM-B148_C95400</t>
        </is>
      </c>
      <c r="I813" t="inlineStr">
        <is>
          <t>Nickel Aluminum Bronze ASTM B148 UNS C95400</t>
        </is>
      </c>
      <c r="J813" t="inlineStr">
        <is>
          <t>B22</t>
        </is>
      </c>
      <c r="K813" t="inlineStr">
        <is>
          <t>Coating_Scotchkote134_interior</t>
        </is>
      </c>
      <c r="L813" t="inlineStr">
        <is>
          <t>Anodized Steel</t>
        </is>
      </c>
      <c r="M813" t="inlineStr">
        <is>
          <t>Steel, Cold Drawn C1018</t>
        </is>
      </c>
      <c r="N813" t="inlineStr">
        <is>
          <t>RTF</t>
        </is>
      </c>
      <c r="O813" t="inlineStr"/>
      <c r="P813" t="inlineStr">
        <is>
          <t>A102262</t>
        </is>
      </c>
      <c r="Q813" t="n">
        <v>511</v>
      </c>
      <c r="R813" t="inlineStr">
        <is>
          <t>LT250</t>
        </is>
      </c>
      <c r="S813" t="n">
        <v>8</v>
      </c>
      <c r="T813" t="inlineStr"/>
      <c r="U813" t="inlineStr"/>
      <c r="V813" t="inlineStr"/>
      <c r="W813" t="inlineStr"/>
      <c r="X813" t="inlineStr"/>
      <c r="Y813" t="inlineStr"/>
    </row>
    <row r="814" customFormat="1" s="121">
      <c r="A814" t="inlineStr"/>
      <c r="B814" t="inlineStr">
        <is>
          <t>N</t>
        </is>
      </c>
      <c r="C814" t="inlineStr">
        <is>
          <t>Price_BOM_VL_VLS_Imp_220</t>
        </is>
      </c>
      <c r="D814" t="inlineStr"/>
      <c r="E814" t="inlineStr">
        <is>
          <t>:2070-5_VL:</t>
        </is>
      </c>
      <c r="F814" t="inlineStr">
        <is>
          <t>:2070-5 VL:</t>
        </is>
      </c>
      <c r="G814" t="inlineStr">
        <is>
          <t>X0</t>
        </is>
      </c>
      <c r="H814" t="inlineStr">
        <is>
          <t>ImpMatl_NiAl-Bronze_ASTM-B148_C95400</t>
        </is>
      </c>
      <c r="I814" t="inlineStr">
        <is>
          <t>Nickel Aluminum Bronze ASTM B148 UNS C95400</t>
        </is>
      </c>
      <c r="J814" t="inlineStr">
        <is>
          <t>B22</t>
        </is>
      </c>
      <c r="K814" t="inlineStr">
        <is>
          <t>Coating_Scotchkote134_interior_IncludeImpeller</t>
        </is>
      </c>
      <c r="L814" t="inlineStr">
        <is>
          <t>ImpellerCapscrew_X0_None</t>
        </is>
      </c>
      <c r="M814" t="inlineStr">
        <is>
          <t>ImpellerKey_None</t>
        </is>
      </c>
      <c r="N814" t="inlineStr">
        <is>
          <t>RTF</t>
        </is>
      </c>
      <c r="O814" t="inlineStr"/>
      <c r="P814" t="inlineStr">
        <is>
          <t>A102267</t>
        </is>
      </c>
      <c r="Q814" t="n">
        <v>80</v>
      </c>
      <c r="R814" t="inlineStr">
        <is>
          <t>LT250</t>
        </is>
      </c>
      <c r="S814" t="n">
        <v>8</v>
      </c>
      <c r="T814" t="inlineStr"/>
      <c r="U814" t="inlineStr"/>
      <c r="V814" t="inlineStr"/>
      <c r="W814" t="inlineStr"/>
      <c r="X814" t="inlineStr"/>
      <c r="Y814" t="inlineStr"/>
    </row>
    <row r="815">
      <c r="A815" t="inlineStr"/>
      <c r="B815" t="inlineStr">
        <is>
          <t>N</t>
        </is>
      </c>
      <c r="C815" t="inlineStr">
        <is>
          <t>Price_BOM_VL_VLS_Imp_221</t>
        </is>
      </c>
      <c r="D815" t="inlineStr"/>
      <c r="E815" t="inlineStr">
        <is>
          <t>:2070-5_VL:</t>
        </is>
      </c>
      <c r="F815" t="inlineStr">
        <is>
          <t>:2070-5 VL:</t>
        </is>
      </c>
      <c r="G815" t="inlineStr">
        <is>
          <t>X0</t>
        </is>
      </c>
      <c r="H815" t="inlineStr">
        <is>
          <t>ImpMatl_Silicon_Bronze_ASTM-B584_C87600</t>
        </is>
      </c>
      <c r="I815" t="inlineStr">
        <is>
          <t>Silicon Bronze, ASTM-B584, C87600</t>
        </is>
      </c>
      <c r="J815" t="inlineStr">
        <is>
          <t>B21</t>
        </is>
      </c>
      <c r="K815" t="inlineStr">
        <is>
          <t>Coating_Special</t>
        </is>
      </c>
      <c r="L815" t="inlineStr">
        <is>
          <t>ImpellerCapscrew_X0_None</t>
        </is>
      </c>
      <c r="M815" t="inlineStr">
        <is>
          <t>ImpellerKey_None</t>
        </is>
      </c>
      <c r="N815" t="inlineStr">
        <is>
          <t>RTF</t>
        </is>
      </c>
      <c r="O815" t="inlineStr"/>
      <c r="P815" t="inlineStr">
        <is>
          <t>A102076</t>
        </is>
      </c>
      <c r="Q815" t="n">
        <v>0</v>
      </c>
      <c r="R815" t="inlineStr">
        <is>
          <t>LT040</t>
        </is>
      </c>
      <c r="S815" t="n">
        <v>14</v>
      </c>
      <c r="T815" t="inlineStr"/>
      <c r="U815" t="inlineStr"/>
      <c r="V815" t="inlineStr"/>
      <c r="W815" t="inlineStr"/>
      <c r="X815" t="inlineStr"/>
      <c r="Y815" t="inlineStr"/>
    </row>
    <row r="816">
      <c r="A816" t="inlineStr"/>
      <c r="B816" t="inlineStr">
        <is>
          <t>N</t>
        </is>
      </c>
      <c r="C816" t="inlineStr">
        <is>
          <t>Price_BOM_VL_VLS_Imp_222</t>
        </is>
      </c>
      <c r="D816" t="inlineStr"/>
      <c r="E816" t="inlineStr">
        <is>
          <t>:2070-5_VL:</t>
        </is>
      </c>
      <c r="F816" t="inlineStr">
        <is>
          <t>:2070-5 VL:</t>
        </is>
      </c>
      <c r="G816" t="inlineStr">
        <is>
          <t>X0</t>
        </is>
      </c>
      <c r="H816" t="inlineStr">
        <is>
          <t>ImpMatl_NiAl-Bronze_ASTM-B148_C95400</t>
        </is>
      </c>
      <c r="I816" t="inlineStr">
        <is>
          <t>Nickel Aluminum Bronze ASTM B148 UNS C95400</t>
        </is>
      </c>
      <c r="J816" t="inlineStr">
        <is>
          <t>B22</t>
        </is>
      </c>
      <c r="K816" t="inlineStr">
        <is>
          <t>Coating_Special</t>
        </is>
      </c>
      <c r="L816" t="inlineStr">
        <is>
          <t>ImpellerCapscrew_X0_None</t>
        </is>
      </c>
      <c r="M816" t="inlineStr">
        <is>
          <t>ImpellerKey_None</t>
        </is>
      </c>
      <c r="N816" t="inlineStr">
        <is>
          <t>RTF</t>
        </is>
      </c>
      <c r="O816" t="inlineStr"/>
      <c r="P816" t="inlineStr">
        <is>
          <t>A102267</t>
        </is>
      </c>
      <c r="Q816" t="n">
        <v>80</v>
      </c>
      <c r="R816" t="inlineStr">
        <is>
          <t>LT250</t>
        </is>
      </c>
      <c r="S816" t="n">
        <v>8</v>
      </c>
      <c r="T816" t="inlineStr"/>
      <c r="U816" t="inlineStr"/>
      <c r="V816" t="inlineStr"/>
      <c r="W816" t="inlineStr"/>
      <c r="X816" t="inlineStr"/>
      <c r="Y816" t="inlineStr"/>
    </row>
    <row r="817">
      <c r="A817" t="inlineStr"/>
      <c r="B817" t="inlineStr">
        <is>
          <t>N</t>
        </is>
      </c>
      <c r="C817" t="inlineStr">
        <is>
          <t>Price_BOM_VL_VLS_Imp_223</t>
        </is>
      </c>
      <c r="D817" t="inlineStr"/>
      <c r="E817" t="inlineStr">
        <is>
          <t>:2070-5_VL:</t>
        </is>
      </c>
      <c r="F817" t="inlineStr">
        <is>
          <t>:2070-5 VL:</t>
        </is>
      </c>
      <c r="G817" t="inlineStr">
        <is>
          <t>X0</t>
        </is>
      </c>
      <c r="H817" t="inlineStr">
        <is>
          <t>ImpMatl_Silicon_Bronze_ASTM-B584_C87600</t>
        </is>
      </c>
      <c r="I817" t="inlineStr">
        <is>
          <t>Silicon Bronze, ASTM-B584, C87600</t>
        </is>
      </c>
      <c r="J817" t="inlineStr">
        <is>
          <t>B21</t>
        </is>
      </c>
      <c r="K817" t="inlineStr">
        <is>
          <t>Coating_Epoxy</t>
        </is>
      </c>
      <c r="L817" t="inlineStr">
        <is>
          <t>ImpellerCapscrew_X0_None</t>
        </is>
      </c>
      <c r="M817" t="inlineStr">
        <is>
          <t>ImpellerKey_None</t>
        </is>
      </c>
      <c r="N817" t="inlineStr">
        <is>
          <t>RTF</t>
        </is>
      </c>
      <c r="O817" t="inlineStr"/>
      <c r="P817" t="inlineStr">
        <is>
          <t>A102076</t>
        </is>
      </c>
      <c r="Q817" t="n">
        <v>0</v>
      </c>
      <c r="R817" t="inlineStr">
        <is>
          <t>LT040</t>
        </is>
      </c>
      <c r="S817" t="n">
        <v>14</v>
      </c>
      <c r="T817" t="inlineStr"/>
      <c r="U817" t="inlineStr"/>
      <c r="V817" t="inlineStr"/>
      <c r="W817" t="inlineStr"/>
      <c r="X817" t="inlineStr"/>
      <c r="Y817" t="inlineStr"/>
    </row>
    <row r="818">
      <c r="A818" t="inlineStr"/>
      <c r="B818" t="inlineStr">
        <is>
          <t>N</t>
        </is>
      </c>
      <c r="C818" t="inlineStr">
        <is>
          <t>Price_BOM_VL_VLS_Imp_224</t>
        </is>
      </c>
      <c r="D818" t="inlineStr"/>
      <c r="E818" t="inlineStr">
        <is>
          <t>:2070-5_VL:</t>
        </is>
      </c>
      <c r="F818" t="inlineStr">
        <is>
          <t>:2070-5 VL:</t>
        </is>
      </c>
      <c r="G818" t="inlineStr">
        <is>
          <t>X0</t>
        </is>
      </c>
      <c r="H818" t="inlineStr">
        <is>
          <t>ImpMatl_NiAl-Bronze_ASTM-B148_C95400</t>
        </is>
      </c>
      <c r="I818" t="inlineStr">
        <is>
          <t>Nickel Aluminum Bronze ASTM B148 UNS C95400</t>
        </is>
      </c>
      <c r="J818" t="inlineStr">
        <is>
          <t>B22</t>
        </is>
      </c>
      <c r="K818" t="inlineStr">
        <is>
          <t>Coating_Epoxy</t>
        </is>
      </c>
      <c r="L818" t="inlineStr">
        <is>
          <t>ImpellerCapscrew_X0_None</t>
        </is>
      </c>
      <c r="M818" t="inlineStr">
        <is>
          <t>ImpellerKey_None</t>
        </is>
      </c>
      <c r="N818" t="inlineStr">
        <is>
          <t>RTF</t>
        </is>
      </c>
      <c r="O818" t="inlineStr"/>
      <c r="P818" t="inlineStr">
        <is>
          <t>A102267</t>
        </is>
      </c>
      <c r="Q818" t="n">
        <v>80</v>
      </c>
      <c r="R818" t="inlineStr">
        <is>
          <t>LT250</t>
        </is>
      </c>
      <c r="S818" t="n">
        <v>8</v>
      </c>
      <c r="T818" t="inlineStr"/>
      <c r="U818" t="inlineStr"/>
      <c r="V818" t="inlineStr"/>
      <c r="W818" t="inlineStr"/>
      <c r="X818" t="inlineStr"/>
      <c r="Y818" t="inlineStr"/>
    </row>
    <row r="819">
      <c r="A819" t="inlineStr"/>
      <c r="B819" t="inlineStr">
        <is>
          <t>Y</t>
        </is>
      </c>
      <c r="C819" t="inlineStr">
        <is>
          <t>Price_BOM_VL_VLS_Imp_225</t>
        </is>
      </c>
      <c r="D819" t="inlineStr">
        <is>
          <t>Price_BOM_VL_VLS_Imp_225</t>
        </is>
      </c>
      <c r="E819" t="inlineStr">
        <is>
          <t>:2070-5_VL:2070-5_VLS:</t>
        </is>
      </c>
      <c r="F819" t="inlineStr">
        <is>
          <t>:2070-5 VL:2070-5 VLS:</t>
        </is>
      </c>
      <c r="G819" t="inlineStr">
        <is>
          <t>X3</t>
        </is>
      </c>
      <c r="H819" t="inlineStr">
        <is>
          <t>ImpMatl_Silicon_Bronze_ASTM-B584_C87600</t>
        </is>
      </c>
      <c r="I819" t="inlineStr">
        <is>
          <t>Silicon Bronze, ASTM-B584, C87600</t>
        </is>
      </c>
      <c r="J819" t="inlineStr">
        <is>
          <t>B21</t>
        </is>
      </c>
      <c r="K819" t="inlineStr">
        <is>
          <t>Coating_Standard</t>
        </is>
      </c>
      <c r="L819" t="inlineStr">
        <is>
          <t>Stainless Steel, AISI-303</t>
        </is>
      </c>
      <c r="M819" t="inlineStr">
        <is>
          <t>Steel, Cold Drawn C1018</t>
        </is>
      </c>
      <c r="N819" t="inlineStr">
        <is>
          <t>96699305</t>
        </is>
      </c>
      <c r="O819" t="inlineStr">
        <is>
          <t>IMP,L,15705,X3,B21</t>
        </is>
      </c>
      <c r="P819" t="inlineStr">
        <is>
          <t>A101715</t>
        </is>
      </c>
      <c r="Q819" t="n">
        <v>0</v>
      </c>
      <c r="R819" t="inlineStr">
        <is>
          <t>LT027</t>
        </is>
      </c>
      <c r="S819" t="n">
        <v>0</v>
      </c>
      <c r="T819" t="inlineStr"/>
      <c r="U819" t="inlineStr"/>
      <c r="V819" t="inlineStr"/>
      <c r="W819" t="inlineStr"/>
      <c r="X819" t="inlineStr"/>
      <c r="Y819" t="inlineStr"/>
    </row>
    <row r="820">
      <c r="A820" t="inlineStr"/>
      <c r="B820" t="inlineStr">
        <is>
          <t>N</t>
        </is>
      </c>
      <c r="C820" t="inlineStr">
        <is>
          <t>Price_BOM_VL_VLS_Imp_230</t>
        </is>
      </c>
      <c r="D820" t="inlineStr"/>
      <c r="E820" t="inlineStr">
        <is>
          <t>:2070-5_VL:2070-5_VLS:</t>
        </is>
      </c>
      <c r="F820" t="inlineStr">
        <is>
          <t>:2070-5 VL:2070-5 VLS:</t>
        </is>
      </c>
      <c r="G820" t="inlineStr">
        <is>
          <t>X3</t>
        </is>
      </c>
      <c r="H820" t="inlineStr">
        <is>
          <t>ImpMatl_Silicon_Bronze_ASTM-B584_C87600</t>
        </is>
      </c>
      <c r="I820" t="inlineStr">
        <is>
          <t>Silicon Bronze, ASTM-B584, C87600</t>
        </is>
      </c>
      <c r="J820" t="inlineStr">
        <is>
          <t>B21</t>
        </is>
      </c>
      <c r="K820" t="inlineStr">
        <is>
          <t>Coating_Scotchkote134_interior</t>
        </is>
      </c>
      <c r="L820" t="inlineStr">
        <is>
          <t>Stainless Steel, AISI-303</t>
        </is>
      </c>
      <c r="M820" t="inlineStr">
        <is>
          <t>Steel, Cold Drawn C1018</t>
        </is>
      </c>
      <c r="N820" t="inlineStr">
        <is>
          <t>RTF</t>
        </is>
      </c>
      <c r="O820" t="inlineStr"/>
      <c r="P820" t="inlineStr">
        <is>
          <t>A101715</t>
        </is>
      </c>
      <c r="Q820" t="n">
        <v>0</v>
      </c>
      <c r="R820" t="inlineStr">
        <is>
          <t>LT040</t>
        </is>
      </c>
      <c r="S820" t="n">
        <v>14</v>
      </c>
      <c r="T820" t="inlineStr"/>
      <c r="U820" t="inlineStr"/>
      <c r="V820" t="inlineStr"/>
      <c r="W820" t="inlineStr"/>
      <c r="X820" t="inlineStr"/>
      <c r="Y820" t="inlineStr"/>
    </row>
    <row r="821">
      <c r="A821" t="inlineStr"/>
      <c r="B821" t="inlineStr">
        <is>
          <t>N</t>
        </is>
      </c>
      <c r="C821" t="inlineStr">
        <is>
          <t>Price_BOM_VL_VLS_Imp_232</t>
        </is>
      </c>
      <c r="D821" t="inlineStr"/>
      <c r="E821" t="inlineStr">
        <is>
          <t>:2070-5_VL:2070-5_VLS:</t>
        </is>
      </c>
      <c r="F821" t="inlineStr">
        <is>
          <t>:2070-5 VL:2070-5 VLS:</t>
        </is>
      </c>
      <c r="G821" t="inlineStr">
        <is>
          <t>X3</t>
        </is>
      </c>
      <c r="H821" t="inlineStr">
        <is>
          <t>ImpMatl_Silicon_Bronze_ASTM-B584_C87600</t>
        </is>
      </c>
      <c r="I821" t="inlineStr">
        <is>
          <t>Silicon Bronze, ASTM-B584, C87600</t>
        </is>
      </c>
      <c r="J821" t="inlineStr">
        <is>
          <t>B21</t>
        </is>
      </c>
      <c r="K821" t="inlineStr">
        <is>
          <t>Coating_Scotchkote134_interior_exterior</t>
        </is>
      </c>
      <c r="L821" t="inlineStr">
        <is>
          <t>Stainless Steel, AISI-303</t>
        </is>
      </c>
      <c r="M821" t="inlineStr">
        <is>
          <t>Steel, Cold Drawn C1018</t>
        </is>
      </c>
      <c r="N821" t="inlineStr">
        <is>
          <t>RTF</t>
        </is>
      </c>
      <c r="O821" t="inlineStr"/>
      <c r="P821" t="inlineStr">
        <is>
          <t>A101715</t>
        </is>
      </c>
      <c r="Q821" t="n">
        <v>0</v>
      </c>
      <c r="R821" t="inlineStr">
        <is>
          <t>LT040</t>
        </is>
      </c>
      <c r="S821" t="n">
        <v>14</v>
      </c>
      <c r="T821" t="inlineStr"/>
      <c r="U821" t="inlineStr"/>
      <c r="V821" t="inlineStr"/>
      <c r="W821" t="inlineStr"/>
      <c r="X821" t="inlineStr"/>
      <c r="Y821" t="inlineStr"/>
    </row>
    <row r="822">
      <c r="A822" t="inlineStr"/>
      <c r="B822" t="inlineStr">
        <is>
          <t>N</t>
        </is>
      </c>
      <c r="C822" t="inlineStr">
        <is>
          <t>Price_BOM_VL_VLS_Imp_234</t>
        </is>
      </c>
      <c r="D822" t="inlineStr"/>
      <c r="E822" t="inlineStr">
        <is>
          <t>:2070-5_VL:2070-5_VLS:</t>
        </is>
      </c>
      <c r="F822" t="inlineStr">
        <is>
          <t>:2070-5 VL:2070-5 VLS:</t>
        </is>
      </c>
      <c r="G822" t="inlineStr">
        <is>
          <t>X3</t>
        </is>
      </c>
      <c r="H822" t="inlineStr">
        <is>
          <t>ImpMatl_Silicon_Bronze_ASTM-B584_C87600</t>
        </is>
      </c>
      <c r="I822" t="inlineStr">
        <is>
          <t>Silicon Bronze, ASTM-B584, C87600</t>
        </is>
      </c>
      <c r="J822" t="inlineStr">
        <is>
          <t>B21</t>
        </is>
      </c>
      <c r="K822" t="inlineStr">
        <is>
          <t>Coating_Scotchkote134_interior_exterior_IncludeImpeller</t>
        </is>
      </c>
      <c r="L822" t="inlineStr">
        <is>
          <t>Stainless Steel, AISI-303</t>
        </is>
      </c>
      <c r="M822" t="inlineStr">
        <is>
          <t>Steel, Cold Drawn C1018</t>
        </is>
      </c>
      <c r="N822" t="inlineStr">
        <is>
          <t>RTF</t>
        </is>
      </c>
      <c r="O822" t="inlineStr"/>
      <c r="P822" t="inlineStr">
        <is>
          <t>A101715</t>
        </is>
      </c>
      <c r="Q822" t="n">
        <v>0</v>
      </c>
      <c r="R822" t="inlineStr">
        <is>
          <t>LT040</t>
        </is>
      </c>
      <c r="S822" t="n">
        <v>14</v>
      </c>
      <c r="T822" t="inlineStr"/>
      <c r="U822" t="inlineStr"/>
      <c r="V822" t="inlineStr"/>
      <c r="W822" t="inlineStr"/>
      <c r="X822" t="inlineStr"/>
      <c r="Y822" t="inlineStr"/>
    </row>
    <row r="823">
      <c r="A823" t="inlineStr"/>
      <c r="B823" t="inlineStr">
        <is>
          <t>N</t>
        </is>
      </c>
      <c r="C823" t="inlineStr">
        <is>
          <t>Price_BOM_VL_VLS_Imp_236</t>
        </is>
      </c>
      <c r="D823" t="inlineStr"/>
      <c r="E823" t="inlineStr">
        <is>
          <t>:2070-5_VL:2070-5_VLS:</t>
        </is>
      </c>
      <c r="F823" t="inlineStr">
        <is>
          <t>:2070-5 VL:2070-5 VLS:</t>
        </is>
      </c>
      <c r="G823" t="inlineStr">
        <is>
          <t>X3</t>
        </is>
      </c>
      <c r="H823" t="inlineStr">
        <is>
          <t>ImpMatl_Silicon_Bronze_ASTM-B584_C87600</t>
        </is>
      </c>
      <c r="I823" t="inlineStr">
        <is>
          <t>Silicon Bronze, ASTM-B584, C87600</t>
        </is>
      </c>
      <c r="J823" t="inlineStr">
        <is>
          <t>B21</t>
        </is>
      </c>
      <c r="K823" t="inlineStr">
        <is>
          <t>Coating_Scotchkote134_interior_IncludeImpeller</t>
        </is>
      </c>
      <c r="L823" t="inlineStr">
        <is>
          <t>Stainless Steel, AISI-303</t>
        </is>
      </c>
      <c r="M823" t="inlineStr">
        <is>
          <t>Steel, Cold Drawn C1018</t>
        </is>
      </c>
      <c r="N823" t="inlineStr">
        <is>
          <t>RTF</t>
        </is>
      </c>
      <c r="O823" t="inlineStr"/>
      <c r="P823" t="inlineStr">
        <is>
          <t>A101715</t>
        </is>
      </c>
      <c r="Q823" t="n">
        <v>0</v>
      </c>
      <c r="R823" t="inlineStr">
        <is>
          <t>LT040</t>
        </is>
      </c>
      <c r="S823" t="n">
        <v>14</v>
      </c>
      <c r="T823" t="inlineStr"/>
      <c r="U823" t="inlineStr"/>
      <c r="V823" t="inlineStr"/>
      <c r="W823" t="inlineStr"/>
      <c r="X823" t="inlineStr"/>
      <c r="Y823" t="inlineStr"/>
    </row>
    <row r="824">
      <c r="A824" t="inlineStr"/>
      <c r="B824" t="inlineStr">
        <is>
          <t>N</t>
        </is>
      </c>
      <c r="C824" t="inlineStr">
        <is>
          <t>Price_BOM_VL_VLS_Imp_238</t>
        </is>
      </c>
      <c r="D824" t="inlineStr"/>
      <c r="E824" t="inlineStr">
        <is>
          <t>:2070-5_VL:2070-5_VLS:</t>
        </is>
      </c>
      <c r="F824" t="inlineStr">
        <is>
          <t>:2070-5 VL:2070-5 VLS:</t>
        </is>
      </c>
      <c r="G824" t="inlineStr">
        <is>
          <t>X3</t>
        </is>
      </c>
      <c r="H824" t="inlineStr">
        <is>
          <t>ImpMatl_Silicon_Bronze_ASTM-B584_C87600</t>
        </is>
      </c>
      <c r="I824" t="inlineStr">
        <is>
          <t>Silicon Bronze, ASTM-B584, C87600</t>
        </is>
      </c>
      <c r="J824" t="inlineStr">
        <is>
          <t>B21</t>
        </is>
      </c>
      <c r="K824" t="inlineStr">
        <is>
          <t>Coating_Special</t>
        </is>
      </c>
      <c r="L824" t="inlineStr">
        <is>
          <t>Stainless Steel, AISI-303</t>
        </is>
      </c>
      <c r="M824" t="inlineStr">
        <is>
          <t>Steel, Cold Drawn C1018</t>
        </is>
      </c>
      <c r="N824" t="inlineStr">
        <is>
          <t>RTF</t>
        </is>
      </c>
      <c r="O824" t="inlineStr"/>
      <c r="P824" t="inlineStr">
        <is>
          <t>A101715</t>
        </is>
      </c>
      <c r="Q824" t="n">
        <v>0</v>
      </c>
      <c r="R824" t="inlineStr">
        <is>
          <t>LT040</t>
        </is>
      </c>
      <c r="S824" t="n">
        <v>14</v>
      </c>
      <c r="T824" t="inlineStr"/>
      <c r="U824" t="inlineStr"/>
      <c r="V824" t="inlineStr"/>
      <c r="W824" t="inlineStr"/>
      <c r="X824" t="inlineStr"/>
      <c r="Y824" t="inlineStr"/>
    </row>
    <row r="825">
      <c r="A825" t="inlineStr"/>
      <c r="B825" t="inlineStr">
        <is>
          <t>N</t>
        </is>
      </c>
      <c r="C825" t="inlineStr">
        <is>
          <t>Price_BOM_VL_VLS_Imp_240</t>
        </is>
      </c>
      <c r="D825" t="inlineStr"/>
      <c r="E825" t="inlineStr">
        <is>
          <t>:2070-5_VL:2070-5_VLS:</t>
        </is>
      </c>
      <c r="F825" t="inlineStr">
        <is>
          <t>:2070-5 VL:2070-5 VLS:</t>
        </is>
      </c>
      <c r="G825" t="inlineStr">
        <is>
          <t>X3</t>
        </is>
      </c>
      <c r="H825" t="inlineStr">
        <is>
          <t>ImpMatl_Silicon_Bronze_ASTM-B584_C87600</t>
        </is>
      </c>
      <c r="I825" t="inlineStr">
        <is>
          <t>Silicon Bronze, ASTM-B584, C87600</t>
        </is>
      </c>
      <c r="J825" t="inlineStr">
        <is>
          <t>B21</t>
        </is>
      </c>
      <c r="K825" t="inlineStr">
        <is>
          <t>Coating_Epoxy</t>
        </is>
      </c>
      <c r="L825" t="inlineStr">
        <is>
          <t>Stainless Steel, AISI-303</t>
        </is>
      </c>
      <c r="M825" t="inlineStr">
        <is>
          <t>Steel, Cold Drawn C1018</t>
        </is>
      </c>
      <c r="N825" t="inlineStr">
        <is>
          <t>RTF</t>
        </is>
      </c>
      <c r="O825" t="inlineStr"/>
      <c r="P825" t="inlineStr">
        <is>
          <t>A101715</t>
        </is>
      </c>
      <c r="Q825" t="n">
        <v>0</v>
      </c>
      <c r="R825" t="inlineStr">
        <is>
          <t>LT040</t>
        </is>
      </c>
      <c r="S825" t="n">
        <v>14</v>
      </c>
      <c r="T825" t="inlineStr"/>
      <c r="U825" t="inlineStr"/>
      <c r="V825" t="inlineStr"/>
      <c r="W825" t="inlineStr"/>
      <c r="X825" t="inlineStr"/>
      <c r="Y825" t="inlineStr"/>
    </row>
    <row r="826">
      <c r="A826" t="inlineStr"/>
      <c r="B826" t="inlineStr">
        <is>
          <t>N</t>
        </is>
      </c>
      <c r="C826" t="inlineStr">
        <is>
          <t>Price_BOM_VL_VLS_Imp_26</t>
        </is>
      </c>
      <c r="D826" t="inlineStr"/>
      <c r="E826" t="inlineStr">
        <is>
          <t>:1012-3_VL:1012-3_VLS:</t>
        </is>
      </c>
      <c r="F826" t="inlineStr">
        <is>
          <t>:1012-3 VL:1012-3 VLS:</t>
        </is>
      </c>
      <c r="G826" t="inlineStr">
        <is>
          <t>X5</t>
        </is>
      </c>
      <c r="H826" t="inlineStr">
        <is>
          <t>ImpMatl_Silicon_Bronze_ASTM-B584_C87600</t>
        </is>
      </c>
      <c r="I826" t="inlineStr">
        <is>
          <t>Silicon Bronze, ASTM-B584, C87600</t>
        </is>
      </c>
      <c r="J826" t="inlineStr">
        <is>
          <t>B21</t>
        </is>
      </c>
      <c r="K826" t="inlineStr">
        <is>
          <t>Coating_Scotchkote134_interior_exterior</t>
        </is>
      </c>
      <c r="L826" t="inlineStr">
        <is>
          <t>Anodized Steel</t>
        </is>
      </c>
      <c r="M826" t="inlineStr">
        <is>
          <t>Steel, Cold Drawn C1018</t>
        </is>
      </c>
      <c r="N826" t="inlineStr">
        <is>
          <t>RTF</t>
        </is>
      </c>
      <c r="O826" t="inlineStr"/>
      <c r="P826" t="inlineStr">
        <is>
          <t>A102029</t>
        </is>
      </c>
      <c r="Q826" t="n">
        <v>0</v>
      </c>
      <c r="R826" t="inlineStr">
        <is>
          <t>LT040</t>
        </is>
      </c>
      <c r="S826" t="n">
        <v>14</v>
      </c>
      <c r="T826" t="inlineStr"/>
      <c r="U826" t="inlineStr"/>
      <c r="V826" t="inlineStr"/>
      <c r="W826" t="inlineStr"/>
      <c r="X826" t="inlineStr"/>
      <c r="Y826" t="inlineStr"/>
    </row>
    <row r="827">
      <c r="A827" t="inlineStr"/>
      <c r="B827" t="inlineStr">
        <is>
          <t>N</t>
        </is>
      </c>
      <c r="C827" t="inlineStr">
        <is>
          <t>Price_BOM_VL_VLS_Imp_30</t>
        </is>
      </c>
      <c r="D827" t="inlineStr"/>
      <c r="E827" t="inlineStr">
        <is>
          <t>:1012-3_VL:1012-3_VLS:</t>
        </is>
      </c>
      <c r="F827" t="inlineStr">
        <is>
          <t>:1012-3 VL:1012-3 VLS:</t>
        </is>
      </c>
      <c r="G827" t="inlineStr">
        <is>
          <t>X5</t>
        </is>
      </c>
      <c r="H827" t="inlineStr">
        <is>
          <t>ImpMatl_NiAl-Bronze_ASTM-B148_C95400</t>
        </is>
      </c>
      <c r="I827" t="inlineStr">
        <is>
          <t>Nickel Aluminum Bronze ASTM B148 UNS C95400</t>
        </is>
      </c>
      <c r="J827" t="inlineStr">
        <is>
          <t>B22</t>
        </is>
      </c>
      <c r="K827" t="inlineStr">
        <is>
          <t>Coating_Scotchkote134_interior_exterior</t>
        </is>
      </c>
      <c r="L827" t="inlineStr">
        <is>
          <t>Anodized Steel</t>
        </is>
      </c>
      <c r="M827" t="inlineStr">
        <is>
          <t>Steel, Cold Drawn C1018</t>
        </is>
      </c>
      <c r="N827" t="inlineStr">
        <is>
          <t>RTF</t>
        </is>
      </c>
      <c r="O827" t="inlineStr"/>
      <c r="P827" t="inlineStr">
        <is>
          <t>A102262</t>
        </is>
      </c>
      <c r="Q827" t="n">
        <v>511</v>
      </c>
      <c r="R827" t="inlineStr">
        <is>
          <t>LT250</t>
        </is>
      </c>
      <c r="S827" t="n">
        <v>8</v>
      </c>
      <c r="T827" t="inlineStr"/>
      <c r="U827" t="inlineStr"/>
      <c r="V827" t="inlineStr"/>
      <c r="W827" t="inlineStr"/>
      <c r="X827" t="inlineStr"/>
      <c r="Y827" t="inlineStr"/>
    </row>
    <row r="828">
      <c r="A828" t="inlineStr"/>
      <c r="B828" t="inlineStr">
        <is>
          <t>N</t>
        </is>
      </c>
      <c r="C828" t="inlineStr">
        <is>
          <t>Price_BOM_VL_VLS_Imp_34</t>
        </is>
      </c>
      <c r="D828" t="inlineStr"/>
      <c r="E828" t="inlineStr">
        <is>
          <t>:1012-3_VL:1012-3_VLS:</t>
        </is>
      </c>
      <c r="F828" t="inlineStr">
        <is>
          <t>:1012-3 VL:1012-3 VLS:</t>
        </is>
      </c>
      <c r="G828" t="inlineStr">
        <is>
          <t>X5</t>
        </is>
      </c>
      <c r="H828" t="inlineStr">
        <is>
          <t>ImpMatl_Silicon_Bronze_ASTM-B584_C87600</t>
        </is>
      </c>
      <c r="I828" t="inlineStr">
        <is>
          <t>Silicon Bronze, ASTM-B584, C87600</t>
        </is>
      </c>
      <c r="J828" t="inlineStr">
        <is>
          <t>B21</t>
        </is>
      </c>
      <c r="K828" t="inlineStr">
        <is>
          <t>Coating_Scotchkote134_interior_exterior_IncludeImpeller</t>
        </is>
      </c>
      <c r="L828" t="inlineStr">
        <is>
          <t>Anodized Steel</t>
        </is>
      </c>
      <c r="M828" t="inlineStr">
        <is>
          <t>Steel, Cold Drawn C1018</t>
        </is>
      </c>
      <c r="N828" t="inlineStr">
        <is>
          <t>RTF</t>
        </is>
      </c>
      <c r="O828" t="inlineStr"/>
      <c r="P828" t="inlineStr">
        <is>
          <t>A102029</t>
        </is>
      </c>
      <c r="Q828" t="n">
        <v>0</v>
      </c>
      <c r="R828" t="inlineStr">
        <is>
          <t>LT040</t>
        </is>
      </c>
      <c r="S828" t="n">
        <v>14</v>
      </c>
      <c r="T828" t="inlineStr"/>
      <c r="U828" t="inlineStr"/>
      <c r="V828" t="inlineStr"/>
      <c r="W828" t="inlineStr"/>
      <c r="X828" t="inlineStr"/>
      <c r="Y828" t="inlineStr"/>
    </row>
    <row r="829">
      <c r="A829" t="inlineStr"/>
      <c r="B829" t="inlineStr">
        <is>
          <t>N</t>
        </is>
      </c>
      <c r="C829" t="inlineStr">
        <is>
          <t>Price_BOM_VL_VLS_Imp_38</t>
        </is>
      </c>
      <c r="D829" t="inlineStr"/>
      <c r="E829" t="inlineStr">
        <is>
          <t>:1012-3_VL:1012-3_VLS:</t>
        </is>
      </c>
      <c r="F829" t="inlineStr">
        <is>
          <t>:1012-3 VL:1012-3 VLS:</t>
        </is>
      </c>
      <c r="G829" t="inlineStr">
        <is>
          <t>X5</t>
        </is>
      </c>
      <c r="H829" t="inlineStr">
        <is>
          <t>ImpMatl_NiAl-Bronze_ASTM-B148_C95400</t>
        </is>
      </c>
      <c r="I829" t="inlineStr">
        <is>
          <t>Nickel Aluminum Bronze ASTM B148 UNS C95400</t>
        </is>
      </c>
      <c r="J829" t="inlineStr">
        <is>
          <t>B22</t>
        </is>
      </c>
      <c r="K829" t="inlineStr">
        <is>
          <t>Coating_Scotchkote134_interior_exterior_IncludeImpeller</t>
        </is>
      </c>
      <c r="L829" t="inlineStr">
        <is>
          <t>Anodized Steel</t>
        </is>
      </c>
      <c r="M829" t="inlineStr">
        <is>
          <t>Steel, Cold Drawn C1018</t>
        </is>
      </c>
      <c r="N829" t="inlineStr">
        <is>
          <t>RTF</t>
        </is>
      </c>
      <c r="O829" t="inlineStr"/>
      <c r="P829" t="inlineStr">
        <is>
          <t>A102262</t>
        </is>
      </c>
      <c r="Q829" t="n">
        <v>511</v>
      </c>
      <c r="R829" t="inlineStr">
        <is>
          <t>LT250</t>
        </is>
      </c>
      <c r="S829" t="n">
        <v>8</v>
      </c>
      <c r="T829" t="inlineStr"/>
      <c r="U829" t="inlineStr"/>
      <c r="V829" t="inlineStr"/>
      <c r="W829" t="inlineStr"/>
      <c r="X829" t="inlineStr"/>
      <c r="Y829" t="inlineStr"/>
    </row>
    <row r="830">
      <c r="A830" t="inlineStr"/>
      <c r="B830" t="inlineStr">
        <is>
          <t>N</t>
        </is>
      </c>
      <c r="C830" t="inlineStr">
        <is>
          <t>Price_BOM_VL_VLS_Imp_42</t>
        </is>
      </c>
      <c r="D830" t="inlineStr"/>
      <c r="E830" t="inlineStr">
        <is>
          <t>:1012-3_VL:1012-3_VLS:</t>
        </is>
      </c>
      <c r="F830" t="inlineStr">
        <is>
          <t>:1012-3 VL:1012-3 VLS:</t>
        </is>
      </c>
      <c r="G830" t="inlineStr">
        <is>
          <t>X5</t>
        </is>
      </c>
      <c r="H830" t="inlineStr">
        <is>
          <t>ImpMatl_Silicon_Bronze_ASTM-B584_C87600</t>
        </is>
      </c>
      <c r="I830" t="inlineStr">
        <is>
          <t>Silicon Bronze, ASTM-B584, C87600</t>
        </is>
      </c>
      <c r="J830" t="inlineStr">
        <is>
          <t>B21</t>
        </is>
      </c>
      <c r="K830" t="inlineStr">
        <is>
          <t>Coating_Scotchkote134_interior_IncludeImpeller</t>
        </is>
      </c>
      <c r="L830" t="inlineStr">
        <is>
          <t>Anodized Steel</t>
        </is>
      </c>
      <c r="M830" t="inlineStr">
        <is>
          <t>Steel, Cold Drawn C1018</t>
        </is>
      </c>
      <c r="N830" t="inlineStr">
        <is>
          <t>RTF</t>
        </is>
      </c>
      <c r="O830" t="inlineStr"/>
      <c r="P830" t="inlineStr">
        <is>
          <t>A102029</t>
        </is>
      </c>
      <c r="Q830" t="n">
        <v>0</v>
      </c>
      <c r="R830" t="inlineStr">
        <is>
          <t>LT040</t>
        </is>
      </c>
      <c r="S830" t="n">
        <v>14</v>
      </c>
      <c r="T830" t="inlineStr"/>
      <c r="U830" t="inlineStr"/>
      <c r="V830" t="inlineStr"/>
      <c r="W830" t="inlineStr"/>
      <c r="X830" t="inlineStr"/>
      <c r="Y830" t="inlineStr"/>
    </row>
    <row r="831">
      <c r="A831" t="inlineStr"/>
      <c r="B831" t="inlineStr">
        <is>
          <t>N</t>
        </is>
      </c>
      <c r="C831" t="inlineStr">
        <is>
          <t>Price_BOM_VL_VLS_Imp_46</t>
        </is>
      </c>
      <c r="D831" t="inlineStr"/>
      <c r="E831" t="inlineStr">
        <is>
          <t>:1012-3_VL:1012-3_VLS:</t>
        </is>
      </c>
      <c r="F831" t="inlineStr">
        <is>
          <t>:1012-3 VL:1012-3 VLS:</t>
        </is>
      </c>
      <c r="G831" t="inlineStr">
        <is>
          <t>X5</t>
        </is>
      </c>
      <c r="H831" t="inlineStr">
        <is>
          <t>ImpMatl_NiAl-Bronze_ASTM-B148_C95400</t>
        </is>
      </c>
      <c r="I831" t="inlineStr">
        <is>
          <t>Nickel Aluminum Bronze ASTM B148 UNS C95400</t>
        </is>
      </c>
      <c r="J831" t="inlineStr">
        <is>
          <t>B22</t>
        </is>
      </c>
      <c r="K831" t="inlineStr">
        <is>
          <t>Coating_Scotchkote134_interior_IncludeImpeller</t>
        </is>
      </c>
      <c r="L831" t="inlineStr">
        <is>
          <t>Anodized Steel</t>
        </is>
      </c>
      <c r="M831" t="inlineStr">
        <is>
          <t>Steel, Cold Drawn C1018</t>
        </is>
      </c>
      <c r="N831" t="inlineStr">
        <is>
          <t>RTF</t>
        </is>
      </c>
      <c r="O831" t="inlineStr"/>
      <c r="P831" t="inlineStr">
        <is>
          <t>A102262</t>
        </is>
      </c>
      <c r="Q831" t="n">
        <v>511</v>
      </c>
      <c r="R831" t="inlineStr">
        <is>
          <t>LT250</t>
        </is>
      </c>
      <c r="S831" t="n">
        <v>8</v>
      </c>
      <c r="T831" t="inlineStr"/>
      <c r="U831" t="inlineStr"/>
      <c r="V831" t="inlineStr"/>
      <c r="W831" t="inlineStr"/>
      <c r="X831" t="inlineStr"/>
      <c r="Y831" t="inlineStr"/>
    </row>
    <row r="832">
      <c r="A832" t="inlineStr"/>
      <c r="B832" t="inlineStr">
        <is>
          <t>Y</t>
        </is>
      </c>
      <c r="C832" t="inlineStr">
        <is>
          <t>Price_BOM_VL_VLS_Imp_477</t>
        </is>
      </c>
      <c r="D832" t="inlineStr">
        <is>
          <t>Price_BOM_VL_VLS_Imp_477</t>
        </is>
      </c>
      <c r="E832" t="inlineStr">
        <is>
          <t>:3070-7_VL:3070-7_VLS:</t>
        </is>
      </c>
      <c r="F832" t="inlineStr">
        <is>
          <t>:3070-7 VL:3070-7 VLS:</t>
        </is>
      </c>
      <c r="G832" t="inlineStr">
        <is>
          <t>X3</t>
        </is>
      </c>
      <c r="H832" t="inlineStr">
        <is>
          <t>ImpMatl_Silicon_Bronze_ASTM-B584_C87600</t>
        </is>
      </c>
      <c r="I832" t="inlineStr">
        <is>
          <t>Silicon Bronze, ASTM-B584, C87600</t>
        </is>
      </c>
      <c r="J832" t="inlineStr">
        <is>
          <t>B21</t>
        </is>
      </c>
      <c r="K832" t="inlineStr">
        <is>
          <t>Coating_Standard</t>
        </is>
      </c>
      <c r="L832" t="inlineStr">
        <is>
          <t>Stainless Steel, AISI-303</t>
        </is>
      </c>
      <c r="M832" t="inlineStr">
        <is>
          <t>Steel, Cold Drawn C1018</t>
        </is>
      </c>
      <c r="N832" t="inlineStr">
        <is>
          <t>96769184</t>
        </is>
      </c>
      <c r="O832" t="inlineStr">
        <is>
          <t>IMP,L,25707,X3,B21</t>
        </is>
      </c>
      <c r="P832" t="inlineStr">
        <is>
          <t>A101805</t>
        </is>
      </c>
      <c r="Q832" t="n">
        <v>0</v>
      </c>
      <c r="R832" t="inlineStr">
        <is>
          <t>LT027</t>
        </is>
      </c>
      <c r="S832" t="n">
        <v>0</v>
      </c>
      <c r="T832" t="inlineStr"/>
      <c r="U832" t="inlineStr"/>
      <c r="V832" t="inlineStr"/>
      <c r="W832" t="inlineStr"/>
      <c r="X832" t="inlineStr"/>
      <c r="Y832" t="inlineStr"/>
    </row>
    <row r="833">
      <c r="A833" t="inlineStr"/>
      <c r="B833" t="inlineStr">
        <is>
          <t>N</t>
        </is>
      </c>
      <c r="C833" t="inlineStr">
        <is>
          <t>Price_BOM_VL_VLS_Imp_481</t>
        </is>
      </c>
      <c r="D833" t="inlineStr"/>
      <c r="E833" t="inlineStr">
        <is>
          <t>:3070-7_VL:3070-7_VLS:</t>
        </is>
      </c>
      <c r="F833" t="inlineStr">
        <is>
          <t>:3070-7 VL:3070-7 VLS:</t>
        </is>
      </c>
      <c r="G833" t="inlineStr">
        <is>
          <t>X3</t>
        </is>
      </c>
      <c r="H833" t="inlineStr">
        <is>
          <t>ImpMatl_NiAl-Bronze_ASTM-B148_C95400</t>
        </is>
      </c>
      <c r="I833" t="inlineStr">
        <is>
          <t>Nickel Aluminum Bronze ASTM B148 UNS C95400</t>
        </is>
      </c>
      <c r="J833" t="inlineStr">
        <is>
          <t>B22</t>
        </is>
      </c>
      <c r="K833" t="inlineStr">
        <is>
          <t>Coating_Standard</t>
        </is>
      </c>
      <c r="L833" t="inlineStr">
        <is>
          <t>Stainless Steel, AISI-303</t>
        </is>
      </c>
      <c r="M833" t="inlineStr">
        <is>
          <t>Steel, Cold Drawn C1018</t>
        </is>
      </c>
      <c r="N833" t="inlineStr">
        <is>
          <t>97778033</t>
        </is>
      </c>
      <c r="O833" t="inlineStr"/>
      <c r="P833" t="inlineStr">
        <is>
          <t>A102230</t>
        </is>
      </c>
      <c r="Q833" t="n">
        <v>92</v>
      </c>
      <c r="R833" t="inlineStr">
        <is>
          <t>LT027</t>
        </is>
      </c>
      <c r="S833" t="n">
        <v>0</v>
      </c>
      <c r="T833" t="inlineStr"/>
      <c r="U833" t="inlineStr"/>
      <c r="V833" t="inlineStr"/>
      <c r="W833" t="inlineStr"/>
      <c r="X833" t="inlineStr"/>
      <c r="Y833" t="inlineStr"/>
    </row>
    <row r="834">
      <c r="A834" t="inlineStr"/>
      <c r="B834" t="inlineStr">
        <is>
          <t>N</t>
        </is>
      </c>
      <c r="C834" t="inlineStr">
        <is>
          <t>Price_BOM_VL_VLS_Imp_482</t>
        </is>
      </c>
      <c r="D834" t="inlineStr"/>
      <c r="E834" t="inlineStr">
        <is>
          <t>:3070-7_VL:3070-7_VLS:</t>
        </is>
      </c>
      <c r="F834" t="inlineStr">
        <is>
          <t>:3070-7 VL:3070-7 VLS:</t>
        </is>
      </c>
      <c r="G834" t="inlineStr">
        <is>
          <t>X3</t>
        </is>
      </c>
      <c r="H834" t="inlineStr">
        <is>
          <t>ImpMatl_Silicon_Bronze_ASTM-B584_C87600</t>
        </is>
      </c>
      <c r="I834" t="inlineStr">
        <is>
          <t>Silicon Bronze, ASTM-B584, C87600</t>
        </is>
      </c>
      <c r="J834" t="inlineStr">
        <is>
          <t>B21</t>
        </is>
      </c>
      <c r="K834" t="inlineStr">
        <is>
          <t>Coating_Scotchkote134_interior</t>
        </is>
      </c>
      <c r="L834" t="inlineStr">
        <is>
          <t>Stainless Steel, AISI-303</t>
        </is>
      </c>
      <c r="M834" t="inlineStr">
        <is>
          <t>Steel, Cold Drawn C1018</t>
        </is>
      </c>
      <c r="N834" t="inlineStr">
        <is>
          <t>RTF</t>
        </is>
      </c>
      <c r="O834" t="inlineStr"/>
      <c r="P834" t="inlineStr">
        <is>
          <t>A101805</t>
        </is>
      </c>
      <c r="Q834" t="n">
        <v>0</v>
      </c>
      <c r="R834" t="inlineStr">
        <is>
          <t>LT040</t>
        </is>
      </c>
      <c r="S834" t="n">
        <v>14</v>
      </c>
      <c r="T834" t="inlineStr"/>
      <c r="U834" t="inlineStr"/>
      <c r="V834" t="inlineStr"/>
      <c r="W834" t="inlineStr"/>
      <c r="X834" t="inlineStr"/>
      <c r="Y834" t="inlineStr"/>
    </row>
    <row r="835">
      <c r="A835" t="inlineStr"/>
      <c r="B835" t="inlineStr">
        <is>
          <t>N</t>
        </is>
      </c>
      <c r="C835" t="inlineStr">
        <is>
          <t>Price_BOM_VL_VLS_Imp_483</t>
        </is>
      </c>
      <c r="D835" t="inlineStr"/>
      <c r="E835" t="inlineStr">
        <is>
          <t>:3070-7_VL:3070-7_VLS:</t>
        </is>
      </c>
      <c r="F835" t="inlineStr">
        <is>
          <t>:3070-7 VL:3070-7 VLS:</t>
        </is>
      </c>
      <c r="G835" t="inlineStr">
        <is>
          <t>X3</t>
        </is>
      </c>
      <c r="H835" t="inlineStr">
        <is>
          <t>ImpMatl_NiAl-Bronze_ASTM-B148_C95400</t>
        </is>
      </c>
      <c r="I835" t="inlineStr">
        <is>
          <t>Nickel Aluminum Bronze ASTM B148 UNS C95400</t>
        </is>
      </c>
      <c r="J835" t="inlineStr">
        <is>
          <t>B22</t>
        </is>
      </c>
      <c r="K835" t="inlineStr">
        <is>
          <t>Coating_Scotchkote134_interior</t>
        </is>
      </c>
      <c r="L835" t="inlineStr">
        <is>
          <t>Stainless Steel, AISI-303</t>
        </is>
      </c>
      <c r="M835" t="inlineStr">
        <is>
          <t>Steel, Cold Drawn C1018</t>
        </is>
      </c>
      <c r="N835" t="inlineStr">
        <is>
          <t>RTF</t>
        </is>
      </c>
      <c r="O835" t="inlineStr"/>
      <c r="P835" t="inlineStr">
        <is>
          <t>A102230</t>
        </is>
      </c>
      <c r="Q835" t="n">
        <v>92</v>
      </c>
      <c r="R835" t="inlineStr">
        <is>
          <t>LT250</t>
        </is>
      </c>
      <c r="S835" t="n">
        <v>8</v>
      </c>
      <c r="T835" t="inlineStr"/>
      <c r="U835" t="inlineStr"/>
      <c r="V835" t="inlineStr"/>
      <c r="W835" t="inlineStr"/>
      <c r="X835" t="inlineStr"/>
      <c r="Y835" t="inlineStr"/>
    </row>
    <row r="836">
      <c r="A836" t="inlineStr"/>
      <c r="B836" t="inlineStr">
        <is>
          <t>N</t>
        </is>
      </c>
      <c r="C836" t="inlineStr">
        <is>
          <t>Price_BOM_VL_VLS_Imp_484</t>
        </is>
      </c>
      <c r="D836" t="inlineStr"/>
      <c r="E836" t="inlineStr">
        <is>
          <t>:3070-7_VL:3070-7_VLS:</t>
        </is>
      </c>
      <c r="F836" t="inlineStr">
        <is>
          <t>:3070-7 VL:3070-7 VLS:</t>
        </is>
      </c>
      <c r="G836" t="inlineStr">
        <is>
          <t>X3</t>
        </is>
      </c>
      <c r="H836" t="inlineStr">
        <is>
          <t>ImpMatl_Silicon_Bronze_ASTM-B584_C87600</t>
        </is>
      </c>
      <c r="I836" t="inlineStr">
        <is>
          <t>Silicon Bronze, ASTM-B584, C87600</t>
        </is>
      </c>
      <c r="J836" t="inlineStr">
        <is>
          <t>B21</t>
        </is>
      </c>
      <c r="K836" t="inlineStr">
        <is>
          <t>Coating_Scotchkote134_interior_exterior</t>
        </is>
      </c>
      <c r="L836" t="inlineStr">
        <is>
          <t>Stainless Steel, AISI-303</t>
        </is>
      </c>
      <c r="M836" t="inlineStr">
        <is>
          <t>Steel, Cold Drawn C1018</t>
        </is>
      </c>
      <c r="N836" t="inlineStr">
        <is>
          <t>RTF</t>
        </is>
      </c>
      <c r="O836" t="inlineStr"/>
      <c r="P836" t="inlineStr">
        <is>
          <t>A101805</t>
        </is>
      </c>
      <c r="Q836" t="n">
        <v>0</v>
      </c>
      <c r="R836" t="inlineStr">
        <is>
          <t>LT040</t>
        </is>
      </c>
      <c r="S836" t="n">
        <v>14</v>
      </c>
      <c r="T836" t="inlineStr"/>
      <c r="U836" t="inlineStr"/>
      <c r="V836" t="inlineStr"/>
      <c r="W836" t="inlineStr"/>
      <c r="X836" t="inlineStr"/>
      <c r="Y836" t="inlineStr"/>
    </row>
    <row r="837">
      <c r="A837" t="inlineStr"/>
      <c r="B837" t="inlineStr">
        <is>
          <t>N</t>
        </is>
      </c>
      <c r="C837" t="inlineStr">
        <is>
          <t>Price_BOM_VL_VLS_Imp_485</t>
        </is>
      </c>
      <c r="D837" t="inlineStr"/>
      <c r="E837" t="inlineStr">
        <is>
          <t>:3070-7_VL:3070-7_VLS:</t>
        </is>
      </c>
      <c r="F837" t="inlineStr">
        <is>
          <t>:3070-7 VL:3070-7 VLS:</t>
        </is>
      </c>
      <c r="G837" t="inlineStr">
        <is>
          <t>X3</t>
        </is>
      </c>
      <c r="H837" t="inlineStr">
        <is>
          <t>ImpMatl_NiAl-Bronze_ASTM-B148_C95400</t>
        </is>
      </c>
      <c r="I837" t="inlineStr">
        <is>
          <t>Nickel Aluminum Bronze ASTM B148 UNS C95400</t>
        </is>
      </c>
      <c r="J837" t="inlineStr">
        <is>
          <t>B22</t>
        </is>
      </c>
      <c r="K837" t="inlineStr">
        <is>
          <t>Coating_Scotchkote134_interior_exterior</t>
        </is>
      </c>
      <c r="L837" t="inlineStr">
        <is>
          <t>Stainless Steel, AISI-303</t>
        </is>
      </c>
      <c r="M837" t="inlineStr">
        <is>
          <t>Steel, Cold Drawn C1018</t>
        </is>
      </c>
      <c r="N837" t="inlineStr">
        <is>
          <t>RTF</t>
        </is>
      </c>
      <c r="O837" t="inlineStr"/>
      <c r="P837" t="inlineStr">
        <is>
          <t>A102230</t>
        </is>
      </c>
      <c r="Q837" t="n">
        <v>92</v>
      </c>
      <c r="R837" t="inlineStr">
        <is>
          <t>LT250</t>
        </is>
      </c>
      <c r="S837" t="n">
        <v>8</v>
      </c>
      <c r="T837" t="inlineStr"/>
      <c r="U837" t="inlineStr"/>
      <c r="V837" t="inlineStr"/>
      <c r="W837" t="inlineStr"/>
      <c r="X837" t="inlineStr"/>
      <c r="Y837" t="inlineStr"/>
    </row>
    <row r="838">
      <c r="A838" t="inlineStr"/>
      <c r="B838" t="inlineStr">
        <is>
          <t>N</t>
        </is>
      </c>
      <c r="C838" t="inlineStr">
        <is>
          <t>Price_BOM_VL_VLS_Imp_486</t>
        </is>
      </c>
      <c r="D838" t="inlineStr"/>
      <c r="E838" t="inlineStr">
        <is>
          <t>:3070-7_VL:3070-7_VLS:</t>
        </is>
      </c>
      <c r="F838" t="inlineStr">
        <is>
          <t>:3070-7 VL:3070-7 VLS:</t>
        </is>
      </c>
      <c r="G838" t="inlineStr">
        <is>
          <t>X3</t>
        </is>
      </c>
      <c r="H838" t="inlineStr">
        <is>
          <t>ImpMatl_Silicon_Bronze_ASTM-B584_C87600</t>
        </is>
      </c>
      <c r="I838" t="inlineStr">
        <is>
          <t>Silicon Bronze, ASTM-B584, C87600</t>
        </is>
      </c>
      <c r="J838" t="inlineStr">
        <is>
          <t>B21</t>
        </is>
      </c>
      <c r="K838" t="inlineStr">
        <is>
          <t>Coating_Scotchkote134_interior_exterior_IncludeImpeller</t>
        </is>
      </c>
      <c r="L838" t="inlineStr">
        <is>
          <t>Stainless Steel, AISI-303</t>
        </is>
      </c>
      <c r="M838" t="inlineStr">
        <is>
          <t>Steel, Cold Drawn C1018</t>
        </is>
      </c>
      <c r="N838" t="inlineStr">
        <is>
          <t>RTF</t>
        </is>
      </c>
      <c r="O838" t="inlineStr"/>
      <c r="P838" t="inlineStr">
        <is>
          <t>A101805</t>
        </is>
      </c>
      <c r="Q838" t="n">
        <v>0</v>
      </c>
      <c r="R838" t="inlineStr">
        <is>
          <t>LT040</t>
        </is>
      </c>
      <c r="S838" t="n">
        <v>14</v>
      </c>
      <c r="T838" t="inlineStr"/>
      <c r="U838" t="inlineStr"/>
      <c r="V838" t="inlineStr"/>
      <c r="W838" t="inlineStr"/>
      <c r="X838" t="inlineStr"/>
      <c r="Y838" t="inlineStr"/>
    </row>
    <row r="839">
      <c r="A839" t="inlineStr"/>
      <c r="B839" t="inlineStr">
        <is>
          <t>N</t>
        </is>
      </c>
      <c r="C839" t="inlineStr">
        <is>
          <t>Price_BOM_VL_VLS_Imp_487</t>
        </is>
      </c>
      <c r="D839" t="inlineStr"/>
      <c r="E839" t="inlineStr">
        <is>
          <t>:3070-7_VL:3070-7_VLS:</t>
        </is>
      </c>
      <c r="F839" t="inlineStr">
        <is>
          <t>:3070-7 VL:3070-7 VLS:</t>
        </is>
      </c>
      <c r="G839" t="inlineStr">
        <is>
          <t>X3</t>
        </is>
      </c>
      <c r="H839" t="inlineStr">
        <is>
          <t>ImpMatl_NiAl-Bronze_ASTM-B148_C95400</t>
        </is>
      </c>
      <c r="I839" t="inlineStr">
        <is>
          <t>Nickel Aluminum Bronze ASTM B148 UNS C95400</t>
        </is>
      </c>
      <c r="J839" t="inlineStr">
        <is>
          <t>B22</t>
        </is>
      </c>
      <c r="K839" t="inlineStr">
        <is>
          <t>Coating_Scotchkote134_interior_exterior_IncludeImpeller</t>
        </is>
      </c>
      <c r="L839" t="inlineStr">
        <is>
          <t>Stainless Steel, AISI-303</t>
        </is>
      </c>
      <c r="M839" t="inlineStr">
        <is>
          <t>Steel, Cold Drawn C1018</t>
        </is>
      </c>
      <c r="N839" t="inlineStr">
        <is>
          <t>RTF</t>
        </is>
      </c>
      <c r="O839" t="inlineStr"/>
      <c r="P839" t="inlineStr">
        <is>
          <t>A102230</t>
        </is>
      </c>
      <c r="Q839" t="n">
        <v>92</v>
      </c>
      <c r="R839" t="inlineStr">
        <is>
          <t>LT250</t>
        </is>
      </c>
      <c r="S839" t="n">
        <v>8</v>
      </c>
      <c r="T839" t="inlineStr"/>
      <c r="U839" t="inlineStr"/>
      <c r="V839" t="inlineStr"/>
      <c r="W839" t="inlineStr"/>
      <c r="X839" t="inlineStr"/>
      <c r="Y839" t="inlineStr"/>
    </row>
    <row r="840">
      <c r="A840" t="inlineStr"/>
      <c r="B840" t="inlineStr">
        <is>
          <t>N</t>
        </is>
      </c>
      <c r="C840" t="inlineStr">
        <is>
          <t>Price_BOM_VL_VLS_Imp_488</t>
        </is>
      </c>
      <c r="D840" t="inlineStr"/>
      <c r="E840" t="inlineStr">
        <is>
          <t>:3070-7_VL:3070-7_VLS:</t>
        </is>
      </c>
      <c r="F840" t="inlineStr">
        <is>
          <t>:3070-7 VL:3070-7 VLS:</t>
        </is>
      </c>
      <c r="G840" t="inlineStr">
        <is>
          <t>X3</t>
        </is>
      </c>
      <c r="H840" t="inlineStr">
        <is>
          <t>ImpMatl_Silicon_Bronze_ASTM-B584_C87600</t>
        </is>
      </c>
      <c r="I840" t="inlineStr">
        <is>
          <t>Silicon Bronze, ASTM-B584, C87600</t>
        </is>
      </c>
      <c r="J840" t="inlineStr">
        <is>
          <t>B21</t>
        </is>
      </c>
      <c r="K840" t="inlineStr">
        <is>
          <t>Coating_Scotchkote134_interior_IncludeImpeller</t>
        </is>
      </c>
      <c r="L840" t="inlineStr">
        <is>
          <t>Stainless Steel, AISI-303</t>
        </is>
      </c>
      <c r="M840" t="inlineStr">
        <is>
          <t>Steel, Cold Drawn C1018</t>
        </is>
      </c>
      <c r="N840" t="inlineStr">
        <is>
          <t>RTF</t>
        </is>
      </c>
      <c r="O840" t="inlineStr"/>
      <c r="P840" t="inlineStr">
        <is>
          <t>A101805</t>
        </is>
      </c>
      <c r="Q840" t="n">
        <v>0</v>
      </c>
      <c r="R840" t="inlineStr">
        <is>
          <t>LT040</t>
        </is>
      </c>
      <c r="S840" t="n">
        <v>14</v>
      </c>
      <c r="T840" t="inlineStr"/>
      <c r="U840" t="inlineStr"/>
      <c r="V840" t="inlineStr"/>
      <c r="W840" t="inlineStr"/>
      <c r="X840" t="inlineStr"/>
      <c r="Y840" t="inlineStr"/>
    </row>
    <row r="841">
      <c r="A841" t="inlineStr"/>
      <c r="B841" t="inlineStr">
        <is>
          <t>N</t>
        </is>
      </c>
      <c r="C841" t="inlineStr">
        <is>
          <t>Price_BOM_VL_VLS_Imp_489</t>
        </is>
      </c>
      <c r="D841" t="inlineStr"/>
      <c r="E841" t="inlineStr">
        <is>
          <t>:3070-7_VL:3070-7_VLS:</t>
        </is>
      </c>
      <c r="F841" t="inlineStr">
        <is>
          <t>:3070-7 VL:3070-7 VLS:</t>
        </is>
      </c>
      <c r="G841" t="inlineStr">
        <is>
          <t>X3</t>
        </is>
      </c>
      <c r="H841" t="inlineStr">
        <is>
          <t>ImpMatl_NiAl-Bronze_ASTM-B148_C95400</t>
        </is>
      </c>
      <c r="I841" t="inlineStr">
        <is>
          <t>Nickel Aluminum Bronze ASTM B148 UNS C95400</t>
        </is>
      </c>
      <c r="J841" t="inlineStr">
        <is>
          <t>B22</t>
        </is>
      </c>
      <c r="K841" t="inlineStr">
        <is>
          <t>Coating_Scotchkote134_interior_IncludeImpeller</t>
        </is>
      </c>
      <c r="L841" t="inlineStr">
        <is>
          <t>Stainless Steel, AISI-303</t>
        </is>
      </c>
      <c r="M841" t="inlineStr">
        <is>
          <t>Steel, Cold Drawn C1018</t>
        </is>
      </c>
      <c r="N841" t="inlineStr">
        <is>
          <t>RTF</t>
        </is>
      </c>
      <c r="O841" t="inlineStr"/>
      <c r="P841" t="inlineStr">
        <is>
          <t>A102230</t>
        </is>
      </c>
      <c r="Q841" t="n">
        <v>92</v>
      </c>
      <c r="R841" t="inlineStr">
        <is>
          <t>LT250</t>
        </is>
      </c>
      <c r="S841" t="n">
        <v>8</v>
      </c>
      <c r="T841" t="inlineStr"/>
      <c r="U841" t="inlineStr"/>
      <c r="V841" t="inlineStr"/>
      <c r="W841" t="inlineStr"/>
      <c r="X841" t="inlineStr"/>
      <c r="Y841" t="inlineStr"/>
    </row>
    <row r="842">
      <c r="A842" t="inlineStr"/>
      <c r="B842" t="inlineStr">
        <is>
          <t>N</t>
        </is>
      </c>
      <c r="C842" t="inlineStr">
        <is>
          <t>Price_BOM_VL_VLS_Imp_490</t>
        </is>
      </c>
      <c r="D842" t="inlineStr"/>
      <c r="E842" t="inlineStr">
        <is>
          <t>:3070-7_VL:3070-7_VLS:</t>
        </is>
      </c>
      <c r="F842" t="inlineStr">
        <is>
          <t>:3070-7 VL:3070-7 VLS:</t>
        </is>
      </c>
      <c r="G842" t="inlineStr">
        <is>
          <t>X3</t>
        </is>
      </c>
      <c r="H842" t="inlineStr">
        <is>
          <t>ImpMatl_Silicon_Bronze_ASTM-B584_C87600</t>
        </is>
      </c>
      <c r="I842" t="inlineStr">
        <is>
          <t>Silicon Bronze, ASTM-B584, C87600</t>
        </is>
      </c>
      <c r="J842" t="inlineStr">
        <is>
          <t>B21</t>
        </is>
      </c>
      <c r="K842" t="inlineStr">
        <is>
          <t>Coating_Special</t>
        </is>
      </c>
      <c r="L842" t="inlineStr">
        <is>
          <t>Stainless Steel, AISI-303</t>
        </is>
      </c>
      <c r="M842" t="inlineStr">
        <is>
          <t>Steel, Cold Drawn C1018</t>
        </is>
      </c>
      <c r="N842" t="inlineStr">
        <is>
          <t>RTF</t>
        </is>
      </c>
      <c r="O842" t="inlineStr"/>
      <c r="P842" t="inlineStr">
        <is>
          <t>A101805</t>
        </is>
      </c>
      <c r="Q842" t="n">
        <v>0</v>
      </c>
      <c r="R842" t="inlineStr">
        <is>
          <t>LT040</t>
        </is>
      </c>
      <c r="S842" t="n">
        <v>14</v>
      </c>
      <c r="T842" t="inlineStr"/>
      <c r="U842" t="inlineStr"/>
      <c r="V842" t="inlineStr"/>
      <c r="W842" t="inlineStr"/>
      <c r="X842" t="inlineStr"/>
      <c r="Y842" t="inlineStr"/>
    </row>
    <row r="843">
      <c r="A843" t="inlineStr"/>
      <c r="B843" t="inlineStr">
        <is>
          <t>N</t>
        </is>
      </c>
      <c r="C843" t="inlineStr">
        <is>
          <t>Price_BOM_VL_VLS_Imp_491</t>
        </is>
      </c>
      <c r="D843" t="inlineStr"/>
      <c r="E843" t="inlineStr">
        <is>
          <t>:3070-7_VL:3070-7_VLS:</t>
        </is>
      </c>
      <c r="F843" t="inlineStr">
        <is>
          <t>:3070-7 VL:3070-7 VLS:</t>
        </is>
      </c>
      <c r="G843" t="inlineStr">
        <is>
          <t>X3</t>
        </is>
      </c>
      <c r="H843" t="inlineStr">
        <is>
          <t>ImpMatl_NiAl-Bronze_ASTM-B148_C95400</t>
        </is>
      </c>
      <c r="I843" t="inlineStr">
        <is>
          <t>Nickel Aluminum Bronze ASTM B148 UNS C95400</t>
        </is>
      </c>
      <c r="J843" t="inlineStr">
        <is>
          <t>B22</t>
        </is>
      </c>
      <c r="K843" t="inlineStr">
        <is>
          <t>Coating_Special</t>
        </is>
      </c>
      <c r="L843" t="inlineStr">
        <is>
          <t>Stainless Steel, AISI-303</t>
        </is>
      </c>
      <c r="M843" t="inlineStr">
        <is>
          <t>Steel, Cold Drawn C1018</t>
        </is>
      </c>
      <c r="N843" t="inlineStr">
        <is>
          <t>RTF</t>
        </is>
      </c>
      <c r="O843" t="inlineStr"/>
      <c r="P843" t="inlineStr">
        <is>
          <t>A102230</t>
        </is>
      </c>
      <c r="Q843" t="n">
        <v>92</v>
      </c>
      <c r="R843" t="inlineStr">
        <is>
          <t>LT250</t>
        </is>
      </c>
      <c r="S843" t="n">
        <v>8</v>
      </c>
      <c r="T843" t="inlineStr"/>
      <c r="U843" t="inlineStr"/>
      <c r="V843" t="inlineStr"/>
      <c r="W843" t="inlineStr"/>
      <c r="X843" t="inlineStr"/>
      <c r="Y843" t="inlineStr"/>
    </row>
    <row r="844">
      <c r="A844" t="inlineStr"/>
      <c r="B844" t="inlineStr">
        <is>
          <t>N</t>
        </is>
      </c>
      <c r="C844" t="inlineStr">
        <is>
          <t>Price_BOM_VL_VLS_Imp_492</t>
        </is>
      </c>
      <c r="D844" t="inlineStr"/>
      <c r="E844" t="inlineStr">
        <is>
          <t>:3070-7_VL:3070-7_VLS:</t>
        </is>
      </c>
      <c r="F844" t="inlineStr">
        <is>
          <t>:3070-7 VL:3070-7 VLS:</t>
        </is>
      </c>
      <c r="G844" t="inlineStr">
        <is>
          <t>X3</t>
        </is>
      </c>
      <c r="H844" t="inlineStr">
        <is>
          <t>ImpMatl_Silicon_Bronze_ASTM-B584_C87600</t>
        </is>
      </c>
      <c r="I844" t="inlineStr">
        <is>
          <t>Silicon Bronze, ASTM-B584, C87600</t>
        </is>
      </c>
      <c r="J844" t="inlineStr">
        <is>
          <t>B21</t>
        </is>
      </c>
      <c r="K844" t="inlineStr">
        <is>
          <t>Coating_Epoxy</t>
        </is>
      </c>
      <c r="L844" t="inlineStr">
        <is>
          <t>Stainless Steel, AISI-303</t>
        </is>
      </c>
      <c r="M844" t="inlineStr">
        <is>
          <t>Steel, Cold Drawn C1018</t>
        </is>
      </c>
      <c r="N844" t="inlineStr">
        <is>
          <t>RTF</t>
        </is>
      </c>
      <c r="O844" t="inlineStr"/>
      <c r="P844" t="inlineStr">
        <is>
          <t>A101805</t>
        </is>
      </c>
      <c r="Q844" t="n">
        <v>0</v>
      </c>
      <c r="R844" t="inlineStr">
        <is>
          <t>LT040</t>
        </is>
      </c>
      <c r="S844" t="n">
        <v>14</v>
      </c>
      <c r="T844" t="inlineStr"/>
      <c r="U844" t="inlineStr"/>
      <c r="V844" t="inlineStr"/>
      <c r="W844" t="inlineStr"/>
      <c r="X844" t="inlineStr"/>
      <c r="Y844" t="inlineStr"/>
    </row>
    <row r="845">
      <c r="A845" t="inlineStr"/>
      <c r="B845" t="inlineStr">
        <is>
          <t>N</t>
        </is>
      </c>
      <c r="C845" t="inlineStr">
        <is>
          <t>Price_BOM_VL_VLS_Imp_493</t>
        </is>
      </c>
      <c r="D845" t="inlineStr"/>
      <c r="E845" t="inlineStr">
        <is>
          <t>:3070-7_VL:3070-7_VLS:</t>
        </is>
      </c>
      <c r="F845" t="inlineStr">
        <is>
          <t>:3070-7 VL:3070-7 VLS:</t>
        </is>
      </c>
      <c r="G845" t="inlineStr">
        <is>
          <t>X3</t>
        </is>
      </c>
      <c r="H845" t="inlineStr">
        <is>
          <t>ImpMatl_NiAl-Bronze_ASTM-B148_C95400</t>
        </is>
      </c>
      <c r="I845" t="inlineStr">
        <is>
          <t>Nickel Aluminum Bronze ASTM B148 UNS C95400</t>
        </is>
      </c>
      <c r="J845" t="inlineStr">
        <is>
          <t>B22</t>
        </is>
      </c>
      <c r="K845" t="inlineStr">
        <is>
          <t>Coating_Epoxy</t>
        </is>
      </c>
      <c r="L845" t="inlineStr">
        <is>
          <t>Stainless Steel, AISI-303</t>
        </is>
      </c>
      <c r="M845" t="inlineStr">
        <is>
          <t>Steel, Cold Drawn C1018</t>
        </is>
      </c>
      <c r="N845" t="inlineStr">
        <is>
          <t>RTF</t>
        </is>
      </c>
      <c r="O845" t="inlineStr"/>
      <c r="P845" t="inlineStr">
        <is>
          <t>A102230</t>
        </is>
      </c>
      <c r="Q845" t="n">
        <v>92</v>
      </c>
      <c r="R845" t="inlineStr">
        <is>
          <t>LT250</t>
        </is>
      </c>
      <c r="S845" t="n">
        <v>8</v>
      </c>
      <c r="T845" t="inlineStr"/>
      <c r="U845" t="inlineStr"/>
      <c r="V845" t="inlineStr"/>
      <c r="W845" t="inlineStr"/>
      <c r="X845" t="inlineStr"/>
      <c r="Y845" t="inlineStr"/>
    </row>
    <row r="846">
      <c r="A846" t="inlineStr"/>
      <c r="B846" t="inlineStr">
        <is>
          <t>N</t>
        </is>
      </c>
      <c r="C846" t="inlineStr">
        <is>
          <t>Price_BOM_VL_VLS_Imp_50</t>
        </is>
      </c>
      <c r="D846" t="inlineStr"/>
      <c r="E846" t="inlineStr">
        <is>
          <t>:1012-3_VL:1012-3_VLS:</t>
        </is>
      </c>
      <c r="F846" t="inlineStr">
        <is>
          <t>:1012-3 VL:1012-3 VLS:</t>
        </is>
      </c>
      <c r="G846" t="inlineStr">
        <is>
          <t>X5</t>
        </is>
      </c>
      <c r="H846" t="inlineStr">
        <is>
          <t>ImpMatl_Silicon_Bronze_ASTM-B584_C87600</t>
        </is>
      </c>
      <c r="I846" t="inlineStr">
        <is>
          <t>Silicon Bronze, ASTM-B584, C87600</t>
        </is>
      </c>
      <c r="J846" t="inlineStr">
        <is>
          <t>B21</t>
        </is>
      </c>
      <c r="K846" t="inlineStr">
        <is>
          <t>Coating_Special</t>
        </is>
      </c>
      <c r="L846" t="inlineStr">
        <is>
          <t>Anodized Steel</t>
        </is>
      </c>
      <c r="M846" t="inlineStr">
        <is>
          <t>Steel, Cold Drawn C1018</t>
        </is>
      </c>
      <c r="N846" t="inlineStr">
        <is>
          <t>RTF</t>
        </is>
      </c>
      <c r="O846" t="inlineStr"/>
      <c r="P846" t="inlineStr">
        <is>
          <t>A102029</t>
        </is>
      </c>
      <c r="Q846" t="n">
        <v>0</v>
      </c>
      <c r="R846" t="inlineStr">
        <is>
          <t>LT040</t>
        </is>
      </c>
      <c r="S846" t="n">
        <v>14</v>
      </c>
      <c r="T846" t="inlineStr"/>
      <c r="U846" t="inlineStr"/>
      <c r="V846" t="inlineStr"/>
      <c r="W846" t="inlineStr"/>
      <c r="X846" t="inlineStr"/>
      <c r="Y846" t="inlineStr"/>
    </row>
    <row r="847">
      <c r="A847" t="inlineStr"/>
      <c r="B847" t="inlineStr">
        <is>
          <t>N</t>
        </is>
      </c>
      <c r="C847" t="inlineStr">
        <is>
          <t>Price_BOM_VL_VLS_Imp_51</t>
        </is>
      </c>
      <c r="D847" t="inlineStr"/>
      <c r="E847" t="inlineStr">
        <is>
          <t>:1012-3_VL:1012-3_VLS:</t>
        </is>
      </c>
      <c r="F847" t="inlineStr">
        <is>
          <t>:1012-3 VL:1012-3 VLS:</t>
        </is>
      </c>
      <c r="G847" t="inlineStr">
        <is>
          <t>X5</t>
        </is>
      </c>
      <c r="H847" t="inlineStr">
        <is>
          <t>ImpMatl_NiAl-Bronze_ASTM-B148_C95400</t>
        </is>
      </c>
      <c r="I847" t="inlineStr">
        <is>
          <t>Nickel Aluminum Bronze ASTM B148 UNS C95400</t>
        </is>
      </c>
      <c r="J847" t="inlineStr">
        <is>
          <t>B22</t>
        </is>
      </c>
      <c r="K847" t="inlineStr">
        <is>
          <t>Coating_Special</t>
        </is>
      </c>
      <c r="L847" t="inlineStr">
        <is>
          <t>Anodized Steel</t>
        </is>
      </c>
      <c r="M847" t="inlineStr">
        <is>
          <t>Steel, Cold Drawn C1018</t>
        </is>
      </c>
      <c r="N847" t="inlineStr">
        <is>
          <t>RTF</t>
        </is>
      </c>
      <c r="O847" t="inlineStr"/>
      <c r="P847" t="inlineStr">
        <is>
          <t>A102262</t>
        </is>
      </c>
      <c r="Q847" t="n">
        <v>511</v>
      </c>
      <c r="R847" t="inlineStr">
        <is>
          <t>LT250</t>
        </is>
      </c>
      <c r="S847" t="n">
        <v>8</v>
      </c>
      <c r="T847" t="inlineStr"/>
      <c r="U847" t="inlineStr"/>
      <c r="V847" t="inlineStr"/>
      <c r="W847" t="inlineStr"/>
      <c r="X847" t="inlineStr"/>
      <c r="Y847" t="inlineStr"/>
    </row>
    <row r="848">
      <c r="A848" t="inlineStr"/>
      <c r="B848" t="inlineStr">
        <is>
          <t>Y</t>
        </is>
      </c>
      <c r="C848" t="inlineStr">
        <is>
          <t>Price_BOM_VL_VLS_Imp_511</t>
        </is>
      </c>
      <c r="D848" t="inlineStr">
        <is>
          <t>Price_BOM_VL_VLS_Imp_511</t>
        </is>
      </c>
      <c r="E848" t="inlineStr">
        <is>
          <t>:3095-7_VL:3095-7_VLS:</t>
        </is>
      </c>
      <c r="F848" t="inlineStr">
        <is>
          <t>:3095-7 VL:3095-7 VLS:</t>
        </is>
      </c>
      <c r="G848" t="inlineStr">
        <is>
          <t>X3</t>
        </is>
      </c>
      <c r="H848" t="inlineStr">
        <is>
          <t>ImpMatl_Silicon_Bronze_ASTM-B584_C87600</t>
        </is>
      </c>
      <c r="I848" t="inlineStr">
        <is>
          <t>Silicon Bronze, ASTM-B584, C87600</t>
        </is>
      </c>
      <c r="J848" t="inlineStr">
        <is>
          <t>B21</t>
        </is>
      </c>
      <c r="K848" t="inlineStr">
        <is>
          <t>Coating_Standard</t>
        </is>
      </c>
      <c r="L848" t="inlineStr">
        <is>
          <t>Stainless Steel, AISI-303</t>
        </is>
      </c>
      <c r="M848" t="inlineStr">
        <is>
          <t>Steel, Cold Drawn C1018</t>
        </is>
      </c>
      <c r="N848" t="inlineStr">
        <is>
          <t>96769190</t>
        </is>
      </c>
      <c r="O848" t="inlineStr">
        <is>
          <t>IMP,L,25957,X3,B21</t>
        </is>
      </c>
      <c r="P848" t="inlineStr">
        <is>
          <t>A101819</t>
        </is>
      </c>
      <c r="Q848" t="n">
        <v>0</v>
      </c>
      <c r="R848" t="inlineStr">
        <is>
          <t>LT027</t>
        </is>
      </c>
      <c r="S848" t="n">
        <v>0</v>
      </c>
      <c r="T848" t="inlineStr"/>
      <c r="U848" t="inlineStr"/>
      <c r="V848" t="inlineStr"/>
      <c r="W848" t="inlineStr"/>
      <c r="X848" t="inlineStr"/>
      <c r="Y848" t="inlineStr"/>
    </row>
    <row r="849">
      <c r="A849" t="inlineStr"/>
      <c r="B849" t="inlineStr">
        <is>
          <t>N</t>
        </is>
      </c>
      <c r="C849" t="inlineStr">
        <is>
          <t>Price_BOM_VL_VLS_Imp_516</t>
        </is>
      </c>
      <c r="D849" t="inlineStr"/>
      <c r="E849" t="inlineStr">
        <is>
          <t>:3095-7_VL:3095-7_VLS:</t>
        </is>
      </c>
      <c r="F849" t="inlineStr">
        <is>
          <t>:3095-7 VL:3095-7 VLS:</t>
        </is>
      </c>
      <c r="G849" t="inlineStr">
        <is>
          <t>X3</t>
        </is>
      </c>
      <c r="H849" t="inlineStr">
        <is>
          <t>ImpMatl_Silicon_Bronze_ASTM-B584_C87600</t>
        </is>
      </c>
      <c r="I849" t="inlineStr">
        <is>
          <t>Silicon Bronze, ASTM-B584, C87600</t>
        </is>
      </c>
      <c r="J849" t="inlineStr">
        <is>
          <t>B21</t>
        </is>
      </c>
      <c r="K849" t="inlineStr">
        <is>
          <t>Coating_Scotchkote134_interior</t>
        </is>
      </c>
      <c r="L849" t="inlineStr">
        <is>
          <t>Stainless Steel, AISI-303</t>
        </is>
      </c>
      <c r="M849" t="inlineStr">
        <is>
          <t>Steel, Cold Drawn C1018</t>
        </is>
      </c>
      <c r="N849" t="inlineStr">
        <is>
          <t>RTF</t>
        </is>
      </c>
      <c r="O849" t="inlineStr"/>
      <c r="P849" t="inlineStr">
        <is>
          <t>A101819</t>
        </is>
      </c>
      <c r="Q849" t="n">
        <v>0</v>
      </c>
      <c r="R849" t="inlineStr">
        <is>
          <t>LT040</t>
        </is>
      </c>
      <c r="S849" t="n">
        <v>14</v>
      </c>
      <c r="T849" t="inlineStr"/>
      <c r="U849" t="inlineStr"/>
      <c r="V849" t="inlineStr"/>
      <c r="W849" t="inlineStr"/>
      <c r="X849" t="inlineStr"/>
      <c r="Y849" t="inlineStr"/>
    </row>
    <row r="850">
      <c r="A850" t="inlineStr"/>
      <c r="B850" t="inlineStr">
        <is>
          <t>N</t>
        </is>
      </c>
      <c r="C850" t="inlineStr">
        <is>
          <t>Price_BOM_VL_VLS_Imp_518</t>
        </is>
      </c>
      <c r="D850" t="inlineStr"/>
      <c r="E850" t="inlineStr">
        <is>
          <t>:3095-7_VL:3095-7_VLS:</t>
        </is>
      </c>
      <c r="F850" t="inlineStr">
        <is>
          <t>:3095-7 VL:3095-7 VLS:</t>
        </is>
      </c>
      <c r="G850" t="inlineStr">
        <is>
          <t>X3</t>
        </is>
      </c>
      <c r="H850" t="inlineStr">
        <is>
          <t>ImpMatl_Silicon_Bronze_ASTM-B584_C87600</t>
        </is>
      </c>
      <c r="I850" t="inlineStr">
        <is>
          <t>Silicon Bronze, ASTM-B584, C87600</t>
        </is>
      </c>
      <c r="J850" t="inlineStr">
        <is>
          <t>B21</t>
        </is>
      </c>
      <c r="K850" t="inlineStr">
        <is>
          <t>Coating_Scotchkote134_interior_exterior</t>
        </is>
      </c>
      <c r="L850" t="inlineStr">
        <is>
          <t>Stainless Steel, AISI-303</t>
        </is>
      </c>
      <c r="M850" t="inlineStr">
        <is>
          <t>Steel, Cold Drawn C1018</t>
        </is>
      </c>
      <c r="N850" t="inlineStr">
        <is>
          <t>RTF</t>
        </is>
      </c>
      <c r="O850" t="inlineStr"/>
      <c r="P850" t="inlineStr">
        <is>
          <t>A101819</t>
        </is>
      </c>
      <c r="Q850" t="n">
        <v>0</v>
      </c>
      <c r="R850" t="inlineStr">
        <is>
          <t>LT040</t>
        </is>
      </c>
      <c r="S850" t="n">
        <v>14</v>
      </c>
      <c r="T850" t="inlineStr"/>
      <c r="U850" t="inlineStr"/>
      <c r="V850" t="inlineStr"/>
      <c r="W850" t="inlineStr"/>
      <c r="X850" t="inlineStr"/>
      <c r="Y850" t="inlineStr"/>
    </row>
    <row r="851">
      <c r="A851" t="inlineStr"/>
      <c r="B851" t="inlineStr">
        <is>
          <t>N</t>
        </is>
      </c>
      <c r="C851" t="inlineStr">
        <is>
          <t>Price_BOM_VL_VLS_Imp_520</t>
        </is>
      </c>
      <c r="D851" t="inlineStr"/>
      <c r="E851" t="inlineStr">
        <is>
          <t>:3095-7_VL:3095-7_VLS:</t>
        </is>
      </c>
      <c r="F851" t="inlineStr">
        <is>
          <t>:3095-7 VL:3095-7 VLS:</t>
        </is>
      </c>
      <c r="G851" t="inlineStr">
        <is>
          <t>X3</t>
        </is>
      </c>
      <c r="H851" t="inlineStr">
        <is>
          <t>ImpMatl_Silicon_Bronze_ASTM-B584_C87600</t>
        </is>
      </c>
      <c r="I851" t="inlineStr">
        <is>
          <t>Silicon Bronze, ASTM-B584, C87600</t>
        </is>
      </c>
      <c r="J851" t="inlineStr">
        <is>
          <t>B21</t>
        </is>
      </c>
      <c r="K851" t="inlineStr">
        <is>
          <t>Coating_Scotchkote134_interior_exterior_IncludeImpeller</t>
        </is>
      </c>
      <c r="L851" t="inlineStr">
        <is>
          <t>Stainless Steel, AISI-303</t>
        </is>
      </c>
      <c r="M851" t="inlineStr">
        <is>
          <t>Steel, Cold Drawn C1018</t>
        </is>
      </c>
      <c r="N851" t="inlineStr">
        <is>
          <t>RTF</t>
        </is>
      </c>
      <c r="O851" t="inlineStr"/>
      <c r="P851" t="inlineStr">
        <is>
          <t>A101819</t>
        </is>
      </c>
      <c r="Q851" t="n">
        <v>0</v>
      </c>
      <c r="R851" t="inlineStr">
        <is>
          <t>LT040</t>
        </is>
      </c>
      <c r="S851" t="n">
        <v>14</v>
      </c>
      <c r="T851" t="inlineStr"/>
      <c r="U851" t="inlineStr"/>
      <c r="V851" t="inlineStr"/>
      <c r="W851" t="inlineStr"/>
      <c r="X851" t="inlineStr"/>
      <c r="Y851" t="inlineStr"/>
    </row>
    <row r="852">
      <c r="A852" t="inlineStr"/>
      <c r="B852" t="inlineStr">
        <is>
          <t>N</t>
        </is>
      </c>
      <c r="C852" t="inlineStr">
        <is>
          <t>Price_BOM_VL_VLS_Imp_522</t>
        </is>
      </c>
      <c r="D852" t="inlineStr"/>
      <c r="E852" t="inlineStr">
        <is>
          <t>:3095-7_VL:3095-7_VLS:</t>
        </is>
      </c>
      <c r="F852" t="inlineStr">
        <is>
          <t>:3095-7 VL:3095-7 VLS:</t>
        </is>
      </c>
      <c r="G852" t="inlineStr">
        <is>
          <t>X3</t>
        </is>
      </c>
      <c r="H852" t="inlineStr">
        <is>
          <t>ImpMatl_Silicon_Bronze_ASTM-B584_C87600</t>
        </is>
      </c>
      <c r="I852" t="inlineStr">
        <is>
          <t>Silicon Bronze, ASTM-B584, C87600</t>
        </is>
      </c>
      <c r="J852" t="inlineStr">
        <is>
          <t>B21</t>
        </is>
      </c>
      <c r="K852" t="inlineStr">
        <is>
          <t>Coating_Scotchkote134_interior_IncludeImpeller</t>
        </is>
      </c>
      <c r="L852" t="inlineStr">
        <is>
          <t>Stainless Steel, AISI-303</t>
        </is>
      </c>
      <c r="M852" t="inlineStr">
        <is>
          <t>Steel, Cold Drawn C1018</t>
        </is>
      </c>
      <c r="N852" t="inlineStr">
        <is>
          <t>RTF</t>
        </is>
      </c>
      <c r="O852" t="inlineStr"/>
      <c r="P852" t="inlineStr">
        <is>
          <t>A101819</t>
        </is>
      </c>
      <c r="Q852" t="n">
        <v>0</v>
      </c>
      <c r="R852" t="inlineStr">
        <is>
          <t>LT040</t>
        </is>
      </c>
      <c r="S852" t="n">
        <v>14</v>
      </c>
      <c r="T852" t="inlineStr"/>
      <c r="U852" t="inlineStr"/>
      <c r="V852" t="inlineStr"/>
      <c r="W852" t="inlineStr"/>
      <c r="X852" t="inlineStr"/>
      <c r="Y852" t="inlineStr"/>
    </row>
    <row r="853">
      <c r="A853" t="inlineStr"/>
      <c r="B853" t="inlineStr">
        <is>
          <t>N</t>
        </is>
      </c>
      <c r="C853" t="inlineStr">
        <is>
          <t>Price_BOM_VL_VLS_Imp_524</t>
        </is>
      </c>
      <c r="D853" t="inlineStr"/>
      <c r="E853" t="inlineStr">
        <is>
          <t>:3095-7_VL:3095-7_VLS:</t>
        </is>
      </c>
      <c r="F853" t="inlineStr">
        <is>
          <t>:3095-7 VL:3095-7 VLS:</t>
        </is>
      </c>
      <c r="G853" t="inlineStr">
        <is>
          <t>X3</t>
        </is>
      </c>
      <c r="H853" t="inlineStr">
        <is>
          <t>ImpMatl_Silicon_Bronze_ASTM-B584_C87600</t>
        </is>
      </c>
      <c r="I853" t="inlineStr">
        <is>
          <t>Silicon Bronze, ASTM-B584, C87600</t>
        </is>
      </c>
      <c r="J853" t="inlineStr">
        <is>
          <t>B21</t>
        </is>
      </c>
      <c r="K853" t="inlineStr">
        <is>
          <t>Coating_Special</t>
        </is>
      </c>
      <c r="L853" t="inlineStr">
        <is>
          <t>Stainless Steel, AISI-303</t>
        </is>
      </c>
      <c r="M853" t="inlineStr">
        <is>
          <t>Steel, Cold Drawn C1018</t>
        </is>
      </c>
      <c r="N853" t="inlineStr">
        <is>
          <t>RTF</t>
        </is>
      </c>
      <c r="O853" t="inlineStr"/>
      <c r="P853" t="inlineStr">
        <is>
          <t>A101819</t>
        </is>
      </c>
      <c r="Q853" t="n">
        <v>0</v>
      </c>
      <c r="R853" t="inlineStr">
        <is>
          <t>LT040</t>
        </is>
      </c>
      <c r="S853" t="n">
        <v>14</v>
      </c>
      <c r="T853" t="inlineStr"/>
      <c r="U853" t="inlineStr"/>
      <c r="V853" t="inlineStr"/>
      <c r="W853" t="inlineStr"/>
      <c r="X853" t="inlineStr"/>
      <c r="Y853" t="inlineStr"/>
    </row>
    <row r="854">
      <c r="A854" t="inlineStr"/>
      <c r="B854" t="inlineStr">
        <is>
          <t>N</t>
        </is>
      </c>
      <c r="C854" t="inlineStr">
        <is>
          <t>Price_BOM_VL_VLS_Imp_526</t>
        </is>
      </c>
      <c r="D854" t="inlineStr"/>
      <c r="E854" t="inlineStr">
        <is>
          <t>:3095-7_VL:3095-7_VLS:</t>
        </is>
      </c>
      <c r="F854" t="inlineStr">
        <is>
          <t>:3095-7 VL:3095-7 VLS:</t>
        </is>
      </c>
      <c r="G854" t="inlineStr">
        <is>
          <t>X3</t>
        </is>
      </c>
      <c r="H854" t="inlineStr">
        <is>
          <t>ImpMatl_Silicon_Bronze_ASTM-B584_C87600</t>
        </is>
      </c>
      <c r="I854" t="inlineStr">
        <is>
          <t>Silicon Bronze, ASTM-B584, C87600</t>
        </is>
      </c>
      <c r="J854" t="inlineStr">
        <is>
          <t>B21</t>
        </is>
      </c>
      <c r="K854" t="inlineStr">
        <is>
          <t>Coating_Epoxy</t>
        </is>
      </c>
      <c r="L854" t="inlineStr">
        <is>
          <t>Stainless Steel, AISI-303</t>
        </is>
      </c>
      <c r="M854" t="inlineStr">
        <is>
          <t>Steel, Cold Drawn C1018</t>
        </is>
      </c>
      <c r="N854" t="inlineStr">
        <is>
          <t>RTF</t>
        </is>
      </c>
      <c r="O854" t="inlineStr"/>
      <c r="P854" t="inlineStr">
        <is>
          <t>A101819</t>
        </is>
      </c>
      <c r="Q854" t="n">
        <v>0</v>
      </c>
      <c r="R854" t="inlineStr">
        <is>
          <t>LT040</t>
        </is>
      </c>
      <c r="S854" t="n">
        <v>14</v>
      </c>
      <c r="T854" t="inlineStr"/>
      <c r="U854" t="inlineStr"/>
      <c r="V854" t="inlineStr"/>
      <c r="W854" t="inlineStr"/>
      <c r="X854" t="inlineStr"/>
      <c r="Y854" t="inlineStr"/>
    </row>
    <row r="855">
      <c r="A855" t="inlineStr"/>
      <c r="B855" t="inlineStr">
        <is>
          <t>N</t>
        </is>
      </c>
      <c r="C855" t="inlineStr">
        <is>
          <t>Price_BOM_VL_VLS_Imp_55</t>
        </is>
      </c>
      <c r="D855" t="inlineStr"/>
      <c r="E855" t="inlineStr">
        <is>
          <t>:1012-3_VL:1012-3_VLS:</t>
        </is>
      </c>
      <c r="F855" t="inlineStr">
        <is>
          <t>:1012-3 VL:1012-3 VLS:</t>
        </is>
      </c>
      <c r="G855" t="inlineStr">
        <is>
          <t>X5</t>
        </is>
      </c>
      <c r="H855" t="inlineStr">
        <is>
          <t>ImpMatl_Silicon_Bronze_ASTM-B584_C87600</t>
        </is>
      </c>
      <c r="I855" t="inlineStr">
        <is>
          <t>Silicon Bronze, ASTM-B584, C87600</t>
        </is>
      </c>
      <c r="J855" t="inlineStr">
        <is>
          <t>B21</t>
        </is>
      </c>
      <c r="K855" t="inlineStr">
        <is>
          <t>Coating_Epoxy</t>
        </is>
      </c>
      <c r="L855" t="inlineStr">
        <is>
          <t>Anodized Steel</t>
        </is>
      </c>
      <c r="M855" t="inlineStr">
        <is>
          <t>Steel, Cold Drawn C1018</t>
        </is>
      </c>
      <c r="N855" t="inlineStr">
        <is>
          <t>RTF</t>
        </is>
      </c>
      <c r="O855" t="inlineStr"/>
      <c r="P855" t="inlineStr">
        <is>
          <t>A102029</t>
        </is>
      </c>
      <c r="Q855" t="n">
        <v>0</v>
      </c>
      <c r="R855" t="inlineStr">
        <is>
          <t>LT040</t>
        </is>
      </c>
      <c r="S855" t="n">
        <v>14</v>
      </c>
      <c r="T855" t="inlineStr"/>
      <c r="U855" t="inlineStr"/>
      <c r="V855" t="inlineStr"/>
      <c r="W855" t="inlineStr"/>
      <c r="X855" t="inlineStr"/>
      <c r="Y855" t="inlineStr"/>
    </row>
    <row r="856">
      <c r="A856" t="inlineStr"/>
      <c r="B856" t="inlineStr">
        <is>
          <t>N</t>
        </is>
      </c>
      <c r="C856" t="inlineStr">
        <is>
          <t>Price_BOM_VL_VLS_Imp_56</t>
        </is>
      </c>
      <c r="D856" t="inlineStr"/>
      <c r="E856" t="inlineStr">
        <is>
          <t>:1012-3_VL:1012-3_VLS:</t>
        </is>
      </c>
      <c r="F856" t="inlineStr">
        <is>
          <t>:1012-3 VL:1012-3 VLS:</t>
        </is>
      </c>
      <c r="G856" t="inlineStr">
        <is>
          <t>X5</t>
        </is>
      </c>
      <c r="H856" t="inlineStr">
        <is>
          <t>ImpMatl_NiAl-Bronze_ASTM-B148_C95400</t>
        </is>
      </c>
      <c r="I856" t="inlineStr">
        <is>
          <t>Nickel Aluminum Bronze ASTM B148 UNS C95400</t>
        </is>
      </c>
      <c r="J856" t="inlineStr">
        <is>
          <t>B22</t>
        </is>
      </c>
      <c r="K856" t="inlineStr">
        <is>
          <t>Coating_Epoxy</t>
        </is>
      </c>
      <c r="L856" t="inlineStr">
        <is>
          <t>Anodized Steel</t>
        </is>
      </c>
      <c r="M856" t="inlineStr">
        <is>
          <t>Steel, Cold Drawn C1018</t>
        </is>
      </c>
      <c r="N856" t="inlineStr">
        <is>
          <t>RTF</t>
        </is>
      </c>
      <c r="O856" t="inlineStr"/>
      <c r="P856" t="inlineStr">
        <is>
          <t>A102262</t>
        </is>
      </c>
      <c r="Q856" t="n">
        <v>511</v>
      </c>
      <c r="R856" t="inlineStr">
        <is>
          <t>LT250</t>
        </is>
      </c>
      <c r="S856" t="n">
        <v>8</v>
      </c>
      <c r="T856" t="inlineStr"/>
      <c r="U856" t="inlineStr"/>
      <c r="V856" t="inlineStr"/>
      <c r="W856" t="inlineStr"/>
      <c r="X856" t="inlineStr"/>
      <c r="Y856" t="inlineStr"/>
    </row>
    <row r="857">
      <c r="A857" t="inlineStr"/>
      <c r="B857" t="inlineStr">
        <is>
          <t>Y</t>
        </is>
      </c>
      <c r="C857" t="inlineStr">
        <is>
          <t>Price_BOM_VL_VLS_Imp_593</t>
        </is>
      </c>
      <c r="D857" t="inlineStr">
        <is>
          <t>Price_BOM_VL_VLS_Imp_593</t>
        </is>
      </c>
      <c r="E857" t="inlineStr">
        <is>
          <t>:4070-7_VL:4070-7_VLS:</t>
        </is>
      </c>
      <c r="F857" t="inlineStr">
        <is>
          <t>:4070-7 VL:4070-7 VLS:</t>
        </is>
      </c>
      <c r="G857" t="inlineStr">
        <is>
          <t>X3</t>
        </is>
      </c>
      <c r="H857" t="inlineStr">
        <is>
          <t>ImpMatl_Silicon_Bronze_ASTM-B584_C87600</t>
        </is>
      </c>
      <c r="I857" t="inlineStr">
        <is>
          <t>Silicon Bronze, ASTM-B584, C87600</t>
        </is>
      </c>
      <c r="J857" t="inlineStr">
        <is>
          <t>B21</t>
        </is>
      </c>
      <c r="K857" t="inlineStr">
        <is>
          <t>Coating_Standard</t>
        </is>
      </c>
      <c r="L857" t="inlineStr">
        <is>
          <t>Stainless Steel, AISI-303</t>
        </is>
      </c>
      <c r="M857" t="inlineStr">
        <is>
          <t>Steel, Cold Drawn C1018</t>
        </is>
      </c>
      <c r="N857" t="inlineStr">
        <is>
          <t>96769205</t>
        </is>
      </c>
      <c r="O857" t="inlineStr">
        <is>
          <t>IMP,L,30707,X3,B21</t>
        </is>
      </c>
      <c r="P857" t="inlineStr">
        <is>
          <t>A101854</t>
        </is>
      </c>
      <c r="Q857" t="n">
        <v>0</v>
      </c>
      <c r="R857" t="inlineStr">
        <is>
          <t>LT027</t>
        </is>
      </c>
      <c r="S857" t="n">
        <v>0</v>
      </c>
      <c r="T857" t="inlineStr"/>
      <c r="U857" t="inlineStr"/>
      <c r="V857" t="inlineStr"/>
      <c r="W857" t="inlineStr"/>
      <c r="X857" t="inlineStr"/>
      <c r="Y857" t="inlineStr"/>
    </row>
    <row r="858">
      <c r="A858" t="inlineStr"/>
      <c r="B858" t="inlineStr">
        <is>
          <t>N</t>
        </is>
      </c>
      <c r="C858" t="inlineStr">
        <is>
          <t>Price_BOM_VL_VLS_Imp_597</t>
        </is>
      </c>
      <c r="D858" t="inlineStr"/>
      <c r="E858" t="inlineStr">
        <is>
          <t>:4070-7_VL:4070-7_VLS:</t>
        </is>
      </c>
      <c r="F858" t="inlineStr">
        <is>
          <t>:4070-7 VL:4070-7 VLS:</t>
        </is>
      </c>
      <c r="G858" t="inlineStr">
        <is>
          <t>X3</t>
        </is>
      </c>
      <c r="H858" t="inlineStr">
        <is>
          <t>ImpMatl_NiAl-Bronze_ASTM-B148_C95400</t>
        </is>
      </c>
      <c r="I858" t="inlineStr">
        <is>
          <t>Nickel Aluminum Bronze ASTM B148 UNS C95400</t>
        </is>
      </c>
      <c r="J858" t="inlineStr">
        <is>
          <t>B22</t>
        </is>
      </c>
      <c r="K858" t="inlineStr">
        <is>
          <t>Coating_Standard</t>
        </is>
      </c>
      <c r="L858" t="inlineStr">
        <is>
          <t>Stainless Steel, AISI-303</t>
        </is>
      </c>
      <c r="M858" t="inlineStr">
        <is>
          <t>Steel, Cold Drawn C1018</t>
        </is>
      </c>
      <c r="N858" t="inlineStr">
        <is>
          <t>97778039</t>
        </is>
      </c>
      <c r="O858" t="inlineStr"/>
      <c r="P858" t="inlineStr">
        <is>
          <t>A102237</t>
        </is>
      </c>
      <c r="Q858" t="n">
        <v>102</v>
      </c>
      <c r="R858" t="inlineStr">
        <is>
          <t>LT027</t>
        </is>
      </c>
      <c r="S858" t="n">
        <v>0</v>
      </c>
      <c r="T858" t="inlineStr"/>
      <c r="U858" t="inlineStr"/>
      <c r="V858" t="inlineStr"/>
      <c r="W858" t="inlineStr"/>
      <c r="X858" t="inlineStr"/>
      <c r="Y858" t="inlineStr"/>
    </row>
    <row r="859">
      <c r="A859" t="inlineStr"/>
      <c r="B859" t="inlineStr">
        <is>
          <t>N</t>
        </is>
      </c>
      <c r="C859" t="inlineStr">
        <is>
          <t>Price_BOM_VL_VLS_Imp_598</t>
        </is>
      </c>
      <c r="D859" t="inlineStr"/>
      <c r="E859" t="inlineStr">
        <is>
          <t>:4070-7_VL:4070-7_VLS:</t>
        </is>
      </c>
      <c r="F859" t="inlineStr">
        <is>
          <t>:4070-7 VL:4070-7 VLS:</t>
        </is>
      </c>
      <c r="G859" t="inlineStr">
        <is>
          <t>X3</t>
        </is>
      </c>
      <c r="H859" t="inlineStr">
        <is>
          <t>ImpMatl_Silicon_Bronze_ASTM-B584_C87600</t>
        </is>
      </c>
      <c r="I859" t="inlineStr">
        <is>
          <t>Silicon Bronze, ASTM-B584, C87600</t>
        </is>
      </c>
      <c r="J859" t="inlineStr">
        <is>
          <t>B21</t>
        </is>
      </c>
      <c r="K859" t="inlineStr">
        <is>
          <t>Coating_Scotchkote134_interior</t>
        </is>
      </c>
      <c r="L859" t="inlineStr">
        <is>
          <t>Stainless Steel, AISI-303</t>
        </is>
      </c>
      <c r="M859" t="inlineStr">
        <is>
          <t>Steel, Cold Drawn C1018</t>
        </is>
      </c>
      <c r="N859" t="inlineStr">
        <is>
          <t>RTF</t>
        </is>
      </c>
      <c r="O859" t="inlineStr"/>
      <c r="P859" t="inlineStr">
        <is>
          <t>A101854</t>
        </is>
      </c>
      <c r="Q859" t="n">
        <v>0</v>
      </c>
      <c r="R859" t="inlineStr">
        <is>
          <t>LT040</t>
        </is>
      </c>
      <c r="S859" t="n">
        <v>14</v>
      </c>
      <c r="T859" t="inlineStr"/>
      <c r="U859" t="inlineStr"/>
      <c r="V859" t="inlineStr"/>
      <c r="W859" t="inlineStr"/>
      <c r="X859" t="inlineStr"/>
      <c r="Y859" t="inlineStr"/>
    </row>
    <row r="860">
      <c r="A860" t="inlineStr"/>
      <c r="B860" t="inlineStr">
        <is>
          <t>N</t>
        </is>
      </c>
      <c r="C860" t="inlineStr">
        <is>
          <t>Price_BOM_VL_VLS_Imp_599</t>
        </is>
      </c>
      <c r="D860" t="inlineStr"/>
      <c r="E860" t="inlineStr">
        <is>
          <t>:4070-7_VL:4070-7_VLS:</t>
        </is>
      </c>
      <c r="F860" t="inlineStr">
        <is>
          <t>:4070-7 VL:4070-7 VLS:</t>
        </is>
      </c>
      <c r="G860" t="inlineStr">
        <is>
          <t>X3</t>
        </is>
      </c>
      <c r="H860" t="inlineStr">
        <is>
          <t>ImpMatl_NiAl-Bronze_ASTM-B148_C95400</t>
        </is>
      </c>
      <c r="I860" t="inlineStr">
        <is>
          <t>Nickel Aluminum Bronze ASTM B148 UNS C95400</t>
        </is>
      </c>
      <c r="J860" t="inlineStr">
        <is>
          <t>B22</t>
        </is>
      </c>
      <c r="K860" t="inlineStr">
        <is>
          <t>Coating_Scotchkote134_interior</t>
        </is>
      </c>
      <c r="L860" t="inlineStr">
        <is>
          <t>Stainless Steel, AISI-303</t>
        </is>
      </c>
      <c r="M860" t="inlineStr">
        <is>
          <t>Steel, Cold Drawn C1018</t>
        </is>
      </c>
      <c r="N860" t="inlineStr">
        <is>
          <t>RTF</t>
        </is>
      </c>
      <c r="O860" t="inlineStr"/>
      <c r="P860" t="inlineStr">
        <is>
          <t>A102237</t>
        </is>
      </c>
      <c r="Q860" t="n">
        <v>102</v>
      </c>
      <c r="R860" t="inlineStr">
        <is>
          <t>LT250</t>
        </is>
      </c>
      <c r="S860" t="n">
        <v>8</v>
      </c>
      <c r="T860" t="inlineStr"/>
      <c r="U860" t="inlineStr"/>
      <c r="V860" t="inlineStr"/>
      <c r="W860" t="inlineStr"/>
      <c r="X860" t="inlineStr"/>
      <c r="Y860" t="inlineStr"/>
    </row>
    <row r="861">
      <c r="A861" t="inlineStr"/>
      <c r="B861" t="inlineStr">
        <is>
          <t>N</t>
        </is>
      </c>
      <c r="C861" t="inlineStr">
        <is>
          <t>Price_BOM_VL_VLS_Imp_600</t>
        </is>
      </c>
      <c r="D861" t="inlineStr"/>
      <c r="E861" t="inlineStr">
        <is>
          <t>:4070-7_VL:4070-7_VLS:</t>
        </is>
      </c>
      <c r="F861" t="inlineStr">
        <is>
          <t>:4070-7 VL:4070-7 VLS:</t>
        </is>
      </c>
      <c r="G861" t="inlineStr">
        <is>
          <t>X3</t>
        </is>
      </c>
      <c r="H861" t="inlineStr">
        <is>
          <t>ImpMatl_Silicon_Bronze_ASTM-B584_C87600</t>
        </is>
      </c>
      <c r="I861" t="inlineStr">
        <is>
          <t>Silicon Bronze, ASTM-B584, C87600</t>
        </is>
      </c>
      <c r="J861" t="inlineStr">
        <is>
          <t>B21</t>
        </is>
      </c>
      <c r="K861" t="inlineStr">
        <is>
          <t>Coating_Scotchkote134_interior_exterior</t>
        </is>
      </c>
      <c r="L861" t="inlineStr">
        <is>
          <t>Stainless Steel, AISI-303</t>
        </is>
      </c>
      <c r="M861" t="inlineStr">
        <is>
          <t>Steel, Cold Drawn C1018</t>
        </is>
      </c>
      <c r="N861" t="inlineStr">
        <is>
          <t>RTF</t>
        </is>
      </c>
      <c r="O861" t="inlineStr"/>
      <c r="P861" t="inlineStr">
        <is>
          <t>A101854</t>
        </is>
      </c>
      <c r="Q861" t="n">
        <v>0</v>
      </c>
      <c r="R861" t="inlineStr">
        <is>
          <t>LT040</t>
        </is>
      </c>
      <c r="S861" t="n">
        <v>14</v>
      </c>
      <c r="T861" t="inlineStr"/>
      <c r="U861" t="inlineStr"/>
      <c r="V861" t="inlineStr"/>
      <c r="W861" t="inlineStr"/>
      <c r="X861" t="inlineStr"/>
      <c r="Y861" t="inlineStr"/>
    </row>
    <row r="862">
      <c r="A862" t="inlineStr"/>
      <c r="B862" t="inlineStr">
        <is>
          <t>N</t>
        </is>
      </c>
      <c r="C862" t="inlineStr">
        <is>
          <t>Price_BOM_VL_VLS_Imp_601</t>
        </is>
      </c>
      <c r="D862" t="inlineStr"/>
      <c r="E862" t="inlineStr">
        <is>
          <t>:4070-7_VL:4070-7_VLS:</t>
        </is>
      </c>
      <c r="F862" t="inlineStr">
        <is>
          <t>:4070-7 VL:4070-7 VLS:</t>
        </is>
      </c>
      <c r="G862" t="inlineStr">
        <is>
          <t>X3</t>
        </is>
      </c>
      <c r="H862" t="inlineStr">
        <is>
          <t>ImpMatl_NiAl-Bronze_ASTM-B148_C95400</t>
        </is>
      </c>
      <c r="I862" t="inlineStr">
        <is>
          <t>Nickel Aluminum Bronze ASTM B148 UNS C95400</t>
        </is>
      </c>
      <c r="J862" t="inlineStr">
        <is>
          <t>B22</t>
        </is>
      </c>
      <c r="K862" t="inlineStr">
        <is>
          <t>Coating_Scotchkote134_interior_exterior</t>
        </is>
      </c>
      <c r="L862" t="inlineStr">
        <is>
          <t>Stainless Steel, AISI-303</t>
        </is>
      </c>
      <c r="M862" t="inlineStr">
        <is>
          <t>Steel, Cold Drawn C1018</t>
        </is>
      </c>
      <c r="N862" t="inlineStr">
        <is>
          <t>RTF</t>
        </is>
      </c>
      <c r="O862" t="inlineStr"/>
      <c r="P862" t="inlineStr">
        <is>
          <t>A102237</t>
        </is>
      </c>
      <c r="Q862" t="n">
        <v>102</v>
      </c>
      <c r="R862" t="inlineStr">
        <is>
          <t>LT250</t>
        </is>
      </c>
      <c r="S862" t="n">
        <v>8</v>
      </c>
      <c r="T862" t="inlineStr"/>
      <c r="U862" t="inlineStr"/>
      <c r="V862" t="inlineStr"/>
      <c r="W862" t="inlineStr"/>
      <c r="X862" t="inlineStr"/>
      <c r="Y862" t="inlineStr"/>
    </row>
    <row r="863">
      <c r="A863" t="inlineStr"/>
      <c r="B863" t="inlineStr">
        <is>
          <t>N</t>
        </is>
      </c>
      <c r="C863" t="inlineStr">
        <is>
          <t>Price_BOM_VL_VLS_Imp_602</t>
        </is>
      </c>
      <c r="D863" t="inlineStr"/>
      <c r="E863" t="inlineStr">
        <is>
          <t>:4070-7_VL:4070-7_VLS:</t>
        </is>
      </c>
      <c r="F863" t="inlineStr">
        <is>
          <t>:4070-7 VL:4070-7 VLS:</t>
        </is>
      </c>
      <c r="G863" t="inlineStr">
        <is>
          <t>X3</t>
        </is>
      </c>
      <c r="H863" t="inlineStr">
        <is>
          <t>ImpMatl_Silicon_Bronze_ASTM-B584_C87600</t>
        </is>
      </c>
      <c r="I863" t="inlineStr">
        <is>
          <t>Silicon Bronze, ASTM-B584, C87600</t>
        </is>
      </c>
      <c r="J863" t="inlineStr">
        <is>
          <t>B21</t>
        </is>
      </c>
      <c r="K863" t="inlineStr">
        <is>
          <t>Coating_Scotchkote134_interior_exterior_IncludeImpeller</t>
        </is>
      </c>
      <c r="L863" t="inlineStr">
        <is>
          <t>Stainless Steel, AISI-303</t>
        </is>
      </c>
      <c r="M863" t="inlineStr">
        <is>
          <t>Steel, Cold Drawn C1018</t>
        </is>
      </c>
      <c r="N863" t="inlineStr">
        <is>
          <t>RTF</t>
        </is>
      </c>
      <c r="O863" t="inlineStr"/>
      <c r="P863" t="inlineStr">
        <is>
          <t>A101854</t>
        </is>
      </c>
      <c r="Q863" t="n">
        <v>0</v>
      </c>
      <c r="R863" t="inlineStr">
        <is>
          <t>LT040</t>
        </is>
      </c>
      <c r="S863" t="n">
        <v>14</v>
      </c>
      <c r="T863" t="inlineStr"/>
      <c r="U863" t="inlineStr"/>
      <c r="V863" t="inlineStr"/>
      <c r="W863" t="inlineStr"/>
      <c r="X863" t="inlineStr"/>
      <c r="Y863" t="inlineStr"/>
    </row>
    <row r="864">
      <c r="A864" t="inlineStr"/>
      <c r="B864" t="inlineStr">
        <is>
          <t>N</t>
        </is>
      </c>
      <c r="C864" t="inlineStr">
        <is>
          <t>Price_BOM_VL_VLS_Imp_603</t>
        </is>
      </c>
      <c r="D864" t="inlineStr"/>
      <c r="E864" t="inlineStr">
        <is>
          <t>:4070-7_VL:4070-7_VLS:</t>
        </is>
      </c>
      <c r="F864" t="inlineStr">
        <is>
          <t>:4070-7 VL:4070-7 VLS:</t>
        </is>
      </c>
      <c r="G864" t="inlineStr">
        <is>
          <t>X3</t>
        </is>
      </c>
      <c r="H864" t="inlineStr">
        <is>
          <t>ImpMatl_NiAl-Bronze_ASTM-B148_C95400</t>
        </is>
      </c>
      <c r="I864" t="inlineStr">
        <is>
          <t>Nickel Aluminum Bronze ASTM B148 UNS C95400</t>
        </is>
      </c>
      <c r="J864" t="inlineStr">
        <is>
          <t>B22</t>
        </is>
      </c>
      <c r="K864" t="inlineStr">
        <is>
          <t>Coating_Scotchkote134_interior_exterior_IncludeImpeller</t>
        </is>
      </c>
      <c r="L864" t="inlineStr">
        <is>
          <t>Stainless Steel, AISI-303</t>
        </is>
      </c>
      <c r="M864" t="inlineStr">
        <is>
          <t>Steel, Cold Drawn C1018</t>
        </is>
      </c>
      <c r="N864" t="inlineStr">
        <is>
          <t>RTF</t>
        </is>
      </c>
      <c r="O864" t="inlineStr"/>
      <c r="P864" t="inlineStr">
        <is>
          <t>A102237</t>
        </is>
      </c>
      <c r="Q864" t="n">
        <v>102</v>
      </c>
      <c r="R864" t="inlineStr">
        <is>
          <t>LT250</t>
        </is>
      </c>
      <c r="S864" t="n">
        <v>8</v>
      </c>
      <c r="T864" t="inlineStr"/>
      <c r="U864" t="inlineStr"/>
      <c r="V864" t="inlineStr"/>
      <c r="W864" t="inlineStr"/>
      <c r="X864" t="inlineStr"/>
      <c r="Y864" t="inlineStr"/>
    </row>
    <row r="865">
      <c r="A865" t="inlineStr"/>
      <c r="B865" t="inlineStr">
        <is>
          <t>N</t>
        </is>
      </c>
      <c r="C865" t="inlineStr">
        <is>
          <t>Price_BOM_VL_VLS_Imp_604</t>
        </is>
      </c>
      <c r="D865" t="inlineStr"/>
      <c r="E865" t="inlineStr">
        <is>
          <t>:4070-7_VL:4070-7_VLS:</t>
        </is>
      </c>
      <c r="F865" t="inlineStr">
        <is>
          <t>:4070-7 VL:4070-7 VLS:</t>
        </is>
      </c>
      <c r="G865" t="inlineStr">
        <is>
          <t>X3</t>
        </is>
      </c>
      <c r="H865" t="inlineStr">
        <is>
          <t>ImpMatl_Silicon_Bronze_ASTM-B584_C87600</t>
        </is>
      </c>
      <c r="I865" t="inlineStr">
        <is>
          <t>Silicon Bronze, ASTM-B584, C87600</t>
        </is>
      </c>
      <c r="J865" t="inlineStr">
        <is>
          <t>B21</t>
        </is>
      </c>
      <c r="K865" t="inlineStr">
        <is>
          <t>Coating_Scotchkote134_interior_IncludeImpeller</t>
        </is>
      </c>
      <c r="L865" t="inlineStr">
        <is>
          <t>Stainless Steel, AISI-303</t>
        </is>
      </c>
      <c r="M865" t="inlineStr">
        <is>
          <t>Steel, Cold Drawn C1018</t>
        </is>
      </c>
      <c r="N865" t="inlineStr">
        <is>
          <t>RTF</t>
        </is>
      </c>
      <c r="O865" t="inlineStr"/>
      <c r="P865" t="inlineStr">
        <is>
          <t>A101854</t>
        </is>
      </c>
      <c r="Q865" t="n">
        <v>0</v>
      </c>
      <c r="R865" t="inlineStr">
        <is>
          <t>LT040</t>
        </is>
      </c>
      <c r="S865" t="n">
        <v>14</v>
      </c>
      <c r="T865" t="inlineStr"/>
      <c r="U865" t="inlineStr"/>
      <c r="V865" t="inlineStr"/>
      <c r="W865" t="inlineStr"/>
      <c r="X865" t="inlineStr"/>
      <c r="Y865" t="inlineStr"/>
    </row>
    <row r="866">
      <c r="A866" t="inlineStr"/>
      <c r="B866" t="inlineStr">
        <is>
          <t>N</t>
        </is>
      </c>
      <c r="C866" t="inlineStr">
        <is>
          <t>Price_BOM_VL_VLS_Imp_605</t>
        </is>
      </c>
      <c r="D866" t="inlineStr"/>
      <c r="E866" t="inlineStr">
        <is>
          <t>:4070-7_VL:4070-7_VLS:</t>
        </is>
      </c>
      <c r="F866" t="inlineStr">
        <is>
          <t>:4070-7 VL:4070-7 VLS:</t>
        </is>
      </c>
      <c r="G866" t="inlineStr">
        <is>
          <t>X3</t>
        </is>
      </c>
      <c r="H866" t="inlineStr">
        <is>
          <t>ImpMatl_NiAl-Bronze_ASTM-B148_C95400</t>
        </is>
      </c>
      <c r="I866" t="inlineStr">
        <is>
          <t>Nickel Aluminum Bronze ASTM B148 UNS C95400</t>
        </is>
      </c>
      <c r="J866" t="inlineStr">
        <is>
          <t>B22</t>
        </is>
      </c>
      <c r="K866" t="inlineStr">
        <is>
          <t>Coating_Scotchkote134_interior_IncludeImpeller</t>
        </is>
      </c>
      <c r="L866" t="inlineStr">
        <is>
          <t>Stainless Steel, AISI-303</t>
        </is>
      </c>
      <c r="M866" t="inlineStr">
        <is>
          <t>Steel, Cold Drawn C1018</t>
        </is>
      </c>
      <c r="N866" t="inlineStr">
        <is>
          <t>RTF</t>
        </is>
      </c>
      <c r="O866" t="inlineStr"/>
      <c r="P866" t="inlineStr">
        <is>
          <t>A102237</t>
        </is>
      </c>
      <c r="Q866" t="n">
        <v>102</v>
      </c>
      <c r="R866" t="inlineStr">
        <is>
          <t>LT250</t>
        </is>
      </c>
      <c r="S866" t="n">
        <v>8</v>
      </c>
      <c r="T866" t="inlineStr"/>
      <c r="U866" t="inlineStr"/>
      <c r="V866" t="inlineStr"/>
      <c r="W866" t="inlineStr"/>
      <c r="X866" t="inlineStr"/>
      <c r="Y866" t="inlineStr"/>
    </row>
    <row r="867">
      <c r="A867" t="inlineStr"/>
      <c r="B867" t="inlineStr">
        <is>
          <t>N</t>
        </is>
      </c>
      <c r="C867" t="inlineStr">
        <is>
          <t>Price_BOM_VL_VLS_Imp_606</t>
        </is>
      </c>
      <c r="D867" t="inlineStr"/>
      <c r="E867" t="inlineStr">
        <is>
          <t>:4070-7_VL:4070-7_VLS:</t>
        </is>
      </c>
      <c r="F867" t="inlineStr">
        <is>
          <t>:4070-7 VL:4070-7 VLS:</t>
        </is>
      </c>
      <c r="G867" t="inlineStr">
        <is>
          <t>X3</t>
        </is>
      </c>
      <c r="H867" t="inlineStr">
        <is>
          <t>ImpMatl_Silicon_Bronze_ASTM-B584_C87600</t>
        </is>
      </c>
      <c r="I867" t="inlineStr">
        <is>
          <t>Silicon Bronze, ASTM-B584, C87600</t>
        </is>
      </c>
      <c r="J867" t="inlineStr">
        <is>
          <t>B21</t>
        </is>
      </c>
      <c r="K867" t="inlineStr">
        <is>
          <t>Coating_Special</t>
        </is>
      </c>
      <c r="L867" t="inlineStr">
        <is>
          <t>Stainless Steel, AISI-303</t>
        </is>
      </c>
      <c r="M867" t="inlineStr">
        <is>
          <t>Steel, Cold Drawn C1018</t>
        </is>
      </c>
      <c r="N867" t="inlineStr">
        <is>
          <t>RTF</t>
        </is>
      </c>
      <c r="O867" t="inlineStr"/>
      <c r="P867" t="inlineStr">
        <is>
          <t>A101854</t>
        </is>
      </c>
      <c r="Q867" t="n">
        <v>0</v>
      </c>
      <c r="R867" t="inlineStr">
        <is>
          <t>LT040</t>
        </is>
      </c>
      <c r="S867" t="n">
        <v>14</v>
      </c>
      <c r="T867" t="inlineStr"/>
      <c r="U867" t="inlineStr"/>
      <c r="V867" t="inlineStr"/>
      <c r="W867" t="inlineStr"/>
      <c r="X867" t="inlineStr"/>
      <c r="Y867" t="inlineStr"/>
    </row>
    <row r="868">
      <c r="A868" t="inlineStr"/>
      <c r="B868" t="inlineStr">
        <is>
          <t>N</t>
        </is>
      </c>
      <c r="C868" t="inlineStr">
        <is>
          <t>Price_BOM_VL_VLS_Imp_607</t>
        </is>
      </c>
      <c r="D868" t="inlineStr"/>
      <c r="E868" t="inlineStr">
        <is>
          <t>:4070-7_VL:4070-7_VLS:</t>
        </is>
      </c>
      <c r="F868" t="inlineStr">
        <is>
          <t>:4070-7 VL:4070-7 VLS:</t>
        </is>
      </c>
      <c r="G868" t="inlineStr">
        <is>
          <t>X3</t>
        </is>
      </c>
      <c r="H868" t="inlineStr">
        <is>
          <t>ImpMatl_NiAl-Bronze_ASTM-B148_C95400</t>
        </is>
      </c>
      <c r="I868" t="inlineStr">
        <is>
          <t>Nickel Aluminum Bronze ASTM B148 UNS C95400</t>
        </is>
      </c>
      <c r="J868" t="inlineStr">
        <is>
          <t>B22</t>
        </is>
      </c>
      <c r="K868" t="inlineStr">
        <is>
          <t>Coating_Special</t>
        </is>
      </c>
      <c r="L868" t="inlineStr">
        <is>
          <t>Stainless Steel, AISI-303</t>
        </is>
      </c>
      <c r="M868" t="inlineStr">
        <is>
          <t>Steel, Cold Drawn C1018</t>
        </is>
      </c>
      <c r="N868" t="inlineStr">
        <is>
          <t>RTF</t>
        </is>
      </c>
      <c r="O868" t="inlineStr"/>
      <c r="P868" t="inlineStr">
        <is>
          <t>A102237</t>
        </is>
      </c>
      <c r="Q868" t="n">
        <v>102</v>
      </c>
      <c r="R868" t="inlineStr">
        <is>
          <t>LT250</t>
        </is>
      </c>
      <c r="S868" t="n">
        <v>8</v>
      </c>
      <c r="T868" t="inlineStr"/>
      <c r="U868" t="inlineStr"/>
      <c r="V868" t="inlineStr"/>
      <c r="W868" t="inlineStr"/>
      <c r="X868" t="inlineStr"/>
      <c r="Y868" t="inlineStr"/>
    </row>
    <row r="869">
      <c r="A869" t="inlineStr"/>
      <c r="B869" t="inlineStr">
        <is>
          <t>N</t>
        </is>
      </c>
      <c r="C869" t="inlineStr">
        <is>
          <t>Price_BOM_VL_VLS_Imp_608</t>
        </is>
      </c>
      <c r="D869" t="inlineStr"/>
      <c r="E869" t="inlineStr">
        <is>
          <t>:4070-7_VL:4070-7_VLS:</t>
        </is>
      </c>
      <c r="F869" t="inlineStr">
        <is>
          <t>:4070-7 VL:4070-7 VLS:</t>
        </is>
      </c>
      <c r="G869" t="inlineStr">
        <is>
          <t>X3</t>
        </is>
      </c>
      <c r="H869" t="inlineStr">
        <is>
          <t>ImpMatl_Silicon_Bronze_ASTM-B584_C87600</t>
        </is>
      </c>
      <c r="I869" t="inlineStr">
        <is>
          <t>Silicon Bronze, ASTM-B584, C87600</t>
        </is>
      </c>
      <c r="J869" t="inlineStr">
        <is>
          <t>B21</t>
        </is>
      </c>
      <c r="K869" t="inlineStr">
        <is>
          <t>Coating_Epoxy</t>
        </is>
      </c>
      <c r="L869" t="inlineStr">
        <is>
          <t>Stainless Steel, AISI-303</t>
        </is>
      </c>
      <c r="M869" t="inlineStr">
        <is>
          <t>Steel, Cold Drawn C1018</t>
        </is>
      </c>
      <c r="N869" t="inlineStr">
        <is>
          <t>RTF</t>
        </is>
      </c>
      <c r="O869" t="inlineStr"/>
      <c r="P869" t="inlineStr">
        <is>
          <t>A101854</t>
        </is>
      </c>
      <c r="Q869" t="n">
        <v>0</v>
      </c>
      <c r="R869" t="inlineStr">
        <is>
          <t>LT040</t>
        </is>
      </c>
      <c r="S869" t="n">
        <v>14</v>
      </c>
      <c r="T869" t="inlineStr"/>
      <c r="U869" t="inlineStr"/>
      <c r="V869" t="inlineStr"/>
      <c r="W869" t="inlineStr"/>
      <c r="X869" t="inlineStr"/>
      <c r="Y869" t="inlineStr"/>
    </row>
    <row r="870">
      <c r="A870" t="inlineStr"/>
      <c r="B870" t="inlineStr">
        <is>
          <t>N</t>
        </is>
      </c>
      <c r="C870" t="inlineStr">
        <is>
          <t>Price_BOM_VL_VLS_Imp_609</t>
        </is>
      </c>
      <c r="D870" t="inlineStr"/>
      <c r="E870" t="inlineStr">
        <is>
          <t>:4070-7_VL:4070-7_VLS:</t>
        </is>
      </c>
      <c r="F870" t="inlineStr">
        <is>
          <t>:4070-7 VL:4070-7 VLS:</t>
        </is>
      </c>
      <c r="G870" t="inlineStr">
        <is>
          <t>X3</t>
        </is>
      </c>
      <c r="H870" t="inlineStr">
        <is>
          <t>ImpMatl_NiAl-Bronze_ASTM-B148_C95400</t>
        </is>
      </c>
      <c r="I870" t="inlineStr">
        <is>
          <t>Nickel Aluminum Bronze ASTM B148 UNS C95400</t>
        </is>
      </c>
      <c r="J870" t="inlineStr">
        <is>
          <t>B22</t>
        </is>
      </c>
      <c r="K870" t="inlineStr">
        <is>
          <t>Coating_Epoxy</t>
        </is>
      </c>
      <c r="L870" t="inlineStr">
        <is>
          <t>Stainless Steel, AISI-303</t>
        </is>
      </c>
      <c r="M870" t="inlineStr">
        <is>
          <t>Steel, Cold Drawn C1018</t>
        </is>
      </c>
      <c r="N870" t="inlineStr">
        <is>
          <t>RTF</t>
        </is>
      </c>
      <c r="O870" t="inlineStr"/>
      <c r="P870" t="inlineStr">
        <is>
          <t>A102237</t>
        </is>
      </c>
      <c r="Q870" t="n">
        <v>102</v>
      </c>
      <c r="R870" t="inlineStr">
        <is>
          <t>LT250</t>
        </is>
      </c>
      <c r="S870" t="n">
        <v>8</v>
      </c>
      <c r="T870" t="inlineStr"/>
      <c r="U870" t="inlineStr"/>
      <c r="V870" t="inlineStr"/>
      <c r="W870" t="inlineStr"/>
      <c r="X870" t="inlineStr"/>
      <c r="Y870" t="inlineStr"/>
    </row>
    <row r="871">
      <c r="A871" t="inlineStr"/>
      <c r="B871" t="inlineStr">
        <is>
          <t>Y</t>
        </is>
      </c>
      <c r="C871" t="inlineStr">
        <is>
          <t>Price_BOM_VL_VLS_Imp_832</t>
        </is>
      </c>
      <c r="D871" t="inlineStr">
        <is>
          <t>Price_BOM_VL_VLS_Imp_832</t>
        </is>
      </c>
      <c r="E871" t="inlineStr">
        <is>
          <t>:6012-5_VL:6012-5_VLS:</t>
        </is>
      </c>
      <c r="F871" t="inlineStr">
        <is>
          <t>:6012-5 VL:6012-5 VLS:</t>
        </is>
      </c>
      <c r="G871" t="inlineStr">
        <is>
          <t>X5</t>
        </is>
      </c>
      <c r="H871" t="inlineStr">
        <is>
          <t>ImpMatl_Silicon_Bronze_ASTM-B584_C87600</t>
        </is>
      </c>
      <c r="I871" t="inlineStr">
        <is>
          <t>Silicon Bronze, ASTM-B584, C87600</t>
        </is>
      </c>
      <c r="J871" t="inlineStr">
        <is>
          <t>B21</t>
        </is>
      </c>
      <c r="K871" t="inlineStr">
        <is>
          <t>Coating_Standard</t>
        </is>
      </c>
      <c r="L871" t="inlineStr">
        <is>
          <t>Anodized Steel</t>
        </is>
      </c>
      <c r="M871" t="inlineStr">
        <is>
          <t>Steel, Cold Drawn C1018</t>
        </is>
      </c>
      <c r="N871" t="inlineStr">
        <is>
          <t>96769259</t>
        </is>
      </c>
      <c r="O871" t="inlineStr">
        <is>
          <t>IMP,L,50123,X5,B21</t>
        </is>
      </c>
      <c r="P871" t="inlineStr">
        <is>
          <t>A101980</t>
        </is>
      </c>
      <c r="Q871" t="n">
        <v>0</v>
      </c>
      <c r="R871" t="inlineStr">
        <is>
          <t>LT027</t>
        </is>
      </c>
      <c r="S871" t="n">
        <v>0</v>
      </c>
      <c r="T871" t="inlineStr"/>
      <c r="U871" t="inlineStr"/>
      <c r="V871" t="inlineStr"/>
      <c r="W871" t="inlineStr"/>
      <c r="X871" t="inlineStr"/>
      <c r="Y871" t="inlineStr"/>
    </row>
    <row r="872">
      <c r="A872" t="inlineStr"/>
      <c r="B872" t="inlineStr">
        <is>
          <t>N</t>
        </is>
      </c>
      <c r="C872" t="inlineStr">
        <is>
          <t>Price_BOM_VL_VLS_Imp_836</t>
        </is>
      </c>
      <c r="D872" t="inlineStr"/>
      <c r="E872" t="inlineStr">
        <is>
          <t>:6012-5_VL:6012-5_VLS:</t>
        </is>
      </c>
      <c r="F872" t="inlineStr">
        <is>
          <t>:6012-5 VL:6012-5 VLS:</t>
        </is>
      </c>
      <c r="G872" t="inlineStr">
        <is>
          <t>X5</t>
        </is>
      </c>
      <c r="H872" t="inlineStr">
        <is>
          <t>ImpMatl_Silicon_Bronze_ASTM-B584_C87600</t>
        </is>
      </c>
      <c r="I872" t="inlineStr">
        <is>
          <t>Silicon Bronze, ASTM-B584, C87600</t>
        </is>
      </c>
      <c r="J872" t="inlineStr">
        <is>
          <t>B21</t>
        </is>
      </c>
      <c r="K872" t="inlineStr">
        <is>
          <t>Coating_Scotchkote134_interior</t>
        </is>
      </c>
      <c r="L872" t="inlineStr">
        <is>
          <t>Anodized Steel</t>
        </is>
      </c>
      <c r="M872" t="inlineStr">
        <is>
          <t>Steel, Cold Drawn C1018</t>
        </is>
      </c>
      <c r="N872" t="inlineStr">
        <is>
          <t>RTF</t>
        </is>
      </c>
      <c r="O872" t="inlineStr"/>
      <c r="P872" t="inlineStr">
        <is>
          <t>A101980</t>
        </is>
      </c>
      <c r="Q872" t="n">
        <v>0</v>
      </c>
      <c r="R872" t="inlineStr">
        <is>
          <t>LT027</t>
        </is>
      </c>
      <c r="S872" t="n">
        <v>0</v>
      </c>
      <c r="T872" t="inlineStr"/>
      <c r="U872" t="inlineStr"/>
      <c r="V872" t="inlineStr"/>
      <c r="W872" t="inlineStr"/>
      <c r="X872" t="inlineStr"/>
      <c r="Y872" t="inlineStr"/>
    </row>
    <row r="873">
      <c r="A873" t="inlineStr"/>
      <c r="B873" t="inlineStr">
        <is>
          <t>N</t>
        </is>
      </c>
      <c r="C873" t="inlineStr">
        <is>
          <t>Price_BOM_VL_VLS_Imp_838</t>
        </is>
      </c>
      <c r="D873" t="inlineStr"/>
      <c r="E873" t="inlineStr">
        <is>
          <t>:6012-5_VL:6012-5_VLS:</t>
        </is>
      </c>
      <c r="F873" t="inlineStr">
        <is>
          <t>:6012-5 VL:6012-5 VLS:</t>
        </is>
      </c>
      <c r="G873" t="inlineStr">
        <is>
          <t>X5</t>
        </is>
      </c>
      <c r="H873" t="inlineStr">
        <is>
          <t>ImpMatl_Silicon_Bronze_ASTM-B584_C87600</t>
        </is>
      </c>
      <c r="I873" t="inlineStr">
        <is>
          <t>Silicon Bronze, ASTM-B584, C87600</t>
        </is>
      </c>
      <c r="J873" t="inlineStr">
        <is>
          <t>B21</t>
        </is>
      </c>
      <c r="K873" t="inlineStr">
        <is>
          <t>Coating_Scotchkote134_interior_exterior</t>
        </is>
      </c>
      <c r="L873" t="inlineStr">
        <is>
          <t>Anodized Steel</t>
        </is>
      </c>
      <c r="M873" t="inlineStr">
        <is>
          <t>Steel, Cold Drawn C1018</t>
        </is>
      </c>
      <c r="N873" t="inlineStr">
        <is>
          <t>RTF</t>
        </is>
      </c>
      <c r="O873" t="inlineStr"/>
      <c r="P873" t="inlineStr">
        <is>
          <t>A101980</t>
        </is>
      </c>
      <c r="Q873" t="n">
        <v>0</v>
      </c>
      <c r="R873" t="inlineStr">
        <is>
          <t>LT040</t>
        </is>
      </c>
      <c r="S873" t="n">
        <v>14</v>
      </c>
      <c r="T873" t="inlineStr"/>
      <c r="U873" t="inlineStr"/>
      <c r="V873" t="inlineStr"/>
      <c r="W873" t="inlineStr"/>
      <c r="X873" t="inlineStr"/>
      <c r="Y873" t="inlineStr"/>
    </row>
    <row r="874">
      <c r="A874" t="inlineStr"/>
      <c r="B874" t="inlineStr">
        <is>
          <t>N</t>
        </is>
      </c>
      <c r="C874" t="inlineStr">
        <is>
          <t>Price_BOM_VL_VLS_Imp_840</t>
        </is>
      </c>
      <c r="D874" t="inlineStr"/>
      <c r="E874" t="inlineStr">
        <is>
          <t>:6012-5_VL:6012-5_VLS:</t>
        </is>
      </c>
      <c r="F874" t="inlineStr">
        <is>
          <t>:6012-5 VL:6012-5 VLS:</t>
        </is>
      </c>
      <c r="G874" t="inlineStr">
        <is>
          <t>X5</t>
        </is>
      </c>
      <c r="H874" t="inlineStr">
        <is>
          <t>ImpMatl_Silicon_Bronze_ASTM-B584_C87600</t>
        </is>
      </c>
      <c r="I874" t="inlineStr">
        <is>
          <t>Silicon Bronze, ASTM-B584, C87600</t>
        </is>
      </c>
      <c r="J874" t="inlineStr">
        <is>
          <t>B21</t>
        </is>
      </c>
      <c r="K874" t="inlineStr">
        <is>
          <t>Coating_Scotchkote134_interior_exterior_IncludeImpeller</t>
        </is>
      </c>
      <c r="L874" t="inlineStr">
        <is>
          <t>Anodized Steel</t>
        </is>
      </c>
      <c r="M874" t="inlineStr">
        <is>
          <t>Steel, Cold Drawn C1018</t>
        </is>
      </c>
      <c r="N874" t="inlineStr">
        <is>
          <t>RTF</t>
        </is>
      </c>
      <c r="O874" t="inlineStr"/>
      <c r="P874" t="inlineStr">
        <is>
          <t>A101980</t>
        </is>
      </c>
      <c r="Q874" t="n">
        <v>0</v>
      </c>
      <c r="R874" t="inlineStr">
        <is>
          <t>LT040</t>
        </is>
      </c>
      <c r="S874" t="n">
        <v>14</v>
      </c>
      <c r="T874" t="inlineStr"/>
      <c r="U874" t="inlineStr"/>
      <c r="V874" t="inlineStr"/>
      <c r="W874" t="inlineStr"/>
      <c r="X874" t="inlineStr"/>
      <c r="Y874" t="inlineStr"/>
    </row>
    <row r="875">
      <c r="A875" t="inlineStr"/>
      <c r="B875" t="inlineStr">
        <is>
          <t>N</t>
        </is>
      </c>
      <c r="C875" t="inlineStr">
        <is>
          <t>Price_BOM_VL_VLS_Imp_842</t>
        </is>
      </c>
      <c r="D875" t="inlineStr"/>
      <c r="E875" t="inlineStr">
        <is>
          <t>:6012-5_VL:6012-5_VLS:</t>
        </is>
      </c>
      <c r="F875" t="inlineStr">
        <is>
          <t>:6012-5 VL:6012-5 VLS:</t>
        </is>
      </c>
      <c r="G875" t="inlineStr">
        <is>
          <t>X5</t>
        </is>
      </c>
      <c r="H875" t="inlineStr">
        <is>
          <t>ImpMatl_Silicon_Bronze_ASTM-B584_C87600</t>
        </is>
      </c>
      <c r="I875" t="inlineStr">
        <is>
          <t>Silicon Bronze, ASTM-B584, C87600</t>
        </is>
      </c>
      <c r="J875" t="inlineStr">
        <is>
          <t>B21</t>
        </is>
      </c>
      <c r="K875" t="inlineStr">
        <is>
          <t>Coating_Scotchkote134_interior_IncludeImpeller</t>
        </is>
      </c>
      <c r="L875" t="inlineStr">
        <is>
          <t>Anodized Steel</t>
        </is>
      </c>
      <c r="M875" t="inlineStr">
        <is>
          <t>Steel, Cold Drawn C1018</t>
        </is>
      </c>
      <c r="N875" t="inlineStr">
        <is>
          <t>RTF</t>
        </is>
      </c>
      <c r="O875" t="inlineStr"/>
      <c r="P875" t="inlineStr">
        <is>
          <t>A101980</t>
        </is>
      </c>
      <c r="Q875" t="n">
        <v>0</v>
      </c>
      <c r="R875" t="inlineStr">
        <is>
          <t>LT040</t>
        </is>
      </c>
      <c r="S875" t="n">
        <v>14</v>
      </c>
      <c r="T875" t="inlineStr"/>
      <c r="U875" t="inlineStr"/>
      <c r="V875" t="inlineStr"/>
      <c r="W875" t="inlineStr"/>
      <c r="X875" t="inlineStr"/>
      <c r="Y875" t="inlineStr"/>
    </row>
    <row r="876">
      <c r="A876" t="inlineStr"/>
      <c r="B876" t="inlineStr">
        <is>
          <t>N</t>
        </is>
      </c>
      <c r="C876" t="inlineStr">
        <is>
          <t>Price_BOM_VL_VLS_Imp_844</t>
        </is>
      </c>
      <c r="D876" t="inlineStr"/>
      <c r="E876" t="inlineStr">
        <is>
          <t>:6012-5_VL:6012-5_VLS:</t>
        </is>
      </c>
      <c r="F876" t="inlineStr">
        <is>
          <t>:6012-5 VL:6012-5 VLS:</t>
        </is>
      </c>
      <c r="G876" t="inlineStr">
        <is>
          <t>X5</t>
        </is>
      </c>
      <c r="H876" t="inlineStr">
        <is>
          <t>ImpMatl_Silicon_Bronze_ASTM-B584_C87600</t>
        </is>
      </c>
      <c r="I876" t="inlineStr">
        <is>
          <t>Silicon Bronze, ASTM-B584, C87600</t>
        </is>
      </c>
      <c r="J876" t="inlineStr">
        <is>
          <t>B21</t>
        </is>
      </c>
      <c r="K876" t="inlineStr">
        <is>
          <t>Coating_Special</t>
        </is>
      </c>
      <c r="L876" t="inlineStr">
        <is>
          <t>Anodized Steel</t>
        </is>
      </c>
      <c r="M876" t="inlineStr">
        <is>
          <t>Steel, Cold Drawn C1018</t>
        </is>
      </c>
      <c r="N876" t="inlineStr">
        <is>
          <t>RTF</t>
        </is>
      </c>
      <c r="O876" t="inlineStr"/>
      <c r="P876" t="inlineStr">
        <is>
          <t>A101980</t>
        </is>
      </c>
      <c r="Q876" t="n">
        <v>0</v>
      </c>
      <c r="R876" t="inlineStr">
        <is>
          <t>LT040</t>
        </is>
      </c>
      <c r="S876" t="n">
        <v>14</v>
      </c>
      <c r="T876" t="inlineStr"/>
      <c r="U876" t="inlineStr"/>
      <c r="V876" t="inlineStr"/>
      <c r="W876" t="inlineStr"/>
      <c r="X876" t="inlineStr"/>
      <c r="Y876" t="inlineStr"/>
    </row>
    <row r="877">
      <c r="A877" t="inlineStr"/>
      <c r="B877" t="inlineStr">
        <is>
          <t>N</t>
        </is>
      </c>
      <c r="C877" t="inlineStr">
        <is>
          <t>Price_BOM_VL_VLS_Imp_846</t>
        </is>
      </c>
      <c r="D877" t="inlineStr"/>
      <c r="E877" t="inlineStr">
        <is>
          <t>:6012-5_VL:6012-5_VLS:</t>
        </is>
      </c>
      <c r="F877" t="inlineStr">
        <is>
          <t>:6012-5 VL:6012-5 VLS:</t>
        </is>
      </c>
      <c r="G877" t="inlineStr">
        <is>
          <t>X5</t>
        </is>
      </c>
      <c r="H877" t="inlineStr">
        <is>
          <t>ImpMatl_Silicon_Bronze_ASTM-B584_C87600</t>
        </is>
      </c>
      <c r="I877" t="inlineStr">
        <is>
          <t>Silicon Bronze, ASTM-B584, C87600</t>
        </is>
      </c>
      <c r="J877" t="inlineStr">
        <is>
          <t>B21</t>
        </is>
      </c>
      <c r="K877" t="inlineStr">
        <is>
          <t>Coating_Epoxy</t>
        </is>
      </c>
      <c r="L877" t="inlineStr">
        <is>
          <t>Anodized Steel</t>
        </is>
      </c>
      <c r="M877" t="inlineStr">
        <is>
          <t>Steel, Cold Drawn C1018</t>
        </is>
      </c>
      <c r="N877" t="inlineStr">
        <is>
          <t>RTF</t>
        </is>
      </c>
      <c r="O877" t="inlineStr"/>
      <c r="P877" t="inlineStr">
        <is>
          <t>A101980</t>
        </is>
      </c>
      <c r="Q877" t="n">
        <v>0</v>
      </c>
      <c r="R877" t="inlineStr">
        <is>
          <t>LT040</t>
        </is>
      </c>
      <c r="S877" t="n">
        <v>14</v>
      </c>
      <c r="T877" t="inlineStr"/>
      <c r="U877" t="inlineStr"/>
      <c r="V877" t="inlineStr"/>
      <c r="W877" t="inlineStr"/>
      <c r="X877" t="inlineStr"/>
      <c r="Y877" t="inlineStr"/>
    </row>
    <row r="878">
      <c r="A878" t="inlineStr"/>
      <c r="B878" t="inlineStr">
        <is>
          <t>Y</t>
        </is>
      </c>
      <c r="C878" t="inlineStr">
        <is>
          <t>Price_BOM_VL_VLS_Imp_848</t>
        </is>
      </c>
      <c r="D878" t="inlineStr">
        <is>
          <t>Price_BOM_VL_VLS_Imp_848</t>
        </is>
      </c>
      <c r="E878" t="inlineStr">
        <is>
          <t>:6012-5_VL:6012-5_VLS:</t>
        </is>
      </c>
      <c r="F878" t="inlineStr">
        <is>
          <t>:6012-5 VL:6012-5 VLS:</t>
        </is>
      </c>
      <c r="G878" t="inlineStr">
        <is>
          <t>XA</t>
        </is>
      </c>
      <c r="H878" t="inlineStr">
        <is>
          <t>ImpMatl_Silicon_Bronze_ASTM-B584_C87600</t>
        </is>
      </c>
      <c r="I878" t="inlineStr">
        <is>
          <t>Silicon Bronze, ASTM-B584, C87600</t>
        </is>
      </c>
      <c r="J878" t="inlineStr">
        <is>
          <t>B21</t>
        </is>
      </c>
      <c r="K878" t="inlineStr">
        <is>
          <t>Coating_Standard</t>
        </is>
      </c>
      <c r="L878" t="inlineStr">
        <is>
          <t>Stainless Steel, AISI-303</t>
        </is>
      </c>
      <c r="M878" t="inlineStr">
        <is>
          <t>Steel, Cold Drawn C1018</t>
        </is>
      </c>
      <c r="N878" t="inlineStr">
        <is>
          <t>96769256</t>
        </is>
      </c>
      <c r="O878" t="inlineStr">
        <is>
          <t>IMP,L,50123,XA,B21</t>
        </is>
      </c>
      <c r="P878" t="inlineStr">
        <is>
          <t>A101973</t>
        </is>
      </c>
      <c r="Q878" t="n">
        <v>0</v>
      </c>
      <c r="R878" t="inlineStr">
        <is>
          <t>LT027</t>
        </is>
      </c>
      <c r="S878" t="n">
        <v>0</v>
      </c>
      <c r="T878" t="inlineStr"/>
      <c r="U878" t="inlineStr"/>
      <c r="V878" t="inlineStr"/>
      <c r="W878" t="inlineStr"/>
      <c r="X878" t="inlineStr"/>
      <c r="Y878" t="inlineStr"/>
    </row>
    <row r="879">
      <c r="A879" t="inlineStr"/>
      <c r="B879" t="inlineStr">
        <is>
          <t>N</t>
        </is>
      </c>
      <c r="C879" t="inlineStr">
        <is>
          <t>Price_BOM_VL_VLS_Imp_851</t>
        </is>
      </c>
      <c r="D879" t="inlineStr"/>
      <c r="E879" t="inlineStr">
        <is>
          <t>:6012-5_VL:6012-5_VLS:</t>
        </is>
      </c>
      <c r="F879" t="inlineStr">
        <is>
          <t>:6012-5 VL:6012-5 VLS:</t>
        </is>
      </c>
      <c r="G879" t="inlineStr">
        <is>
          <t>XA</t>
        </is>
      </c>
      <c r="H879" t="inlineStr">
        <is>
          <t>ImpMatl_NiAl-Bronze_ASTM-B148_C95400</t>
        </is>
      </c>
      <c r="I879" t="inlineStr">
        <is>
          <t>Nickel Aluminum Bronze ASTM B148 UNS C95400</t>
        </is>
      </c>
      <c r="J879" t="inlineStr">
        <is>
          <t>B22</t>
        </is>
      </c>
      <c r="K879" t="inlineStr">
        <is>
          <t>Coating_Standard</t>
        </is>
      </c>
      <c r="L879" t="inlineStr">
        <is>
          <t>Stainless Steel, AISI-303</t>
        </is>
      </c>
      <c r="M879" t="inlineStr">
        <is>
          <t>Steel, Cold Drawn C1018</t>
        </is>
      </c>
      <c r="N879" t="inlineStr">
        <is>
          <t>96896891</t>
        </is>
      </c>
      <c r="O879" t="inlineStr"/>
      <c r="P879" t="inlineStr">
        <is>
          <t>A102254</t>
        </is>
      </c>
      <c r="Q879" t="n">
        <v>323</v>
      </c>
      <c r="R879" t="inlineStr">
        <is>
          <t>LT027</t>
        </is>
      </c>
      <c r="S879" t="n">
        <v>0</v>
      </c>
      <c r="T879" t="inlineStr"/>
      <c r="U879" t="inlineStr"/>
      <c r="V879" t="inlineStr"/>
      <c r="W879" t="inlineStr"/>
      <c r="X879" t="inlineStr"/>
      <c r="Y879" t="inlineStr"/>
    </row>
    <row r="880">
      <c r="A880" t="inlineStr"/>
      <c r="B880" t="inlineStr">
        <is>
          <t>N</t>
        </is>
      </c>
      <c r="C880" t="inlineStr">
        <is>
          <t>Price_BOM_VL_VLS_Imp_852</t>
        </is>
      </c>
      <c r="D880" t="inlineStr"/>
      <c r="E880" t="inlineStr">
        <is>
          <t>:6012-5_VL:6012-5_VLS:</t>
        </is>
      </c>
      <c r="F880" t="inlineStr">
        <is>
          <t>:6012-5 VL:6012-5 VLS:</t>
        </is>
      </c>
      <c r="G880" t="inlineStr">
        <is>
          <t>XA</t>
        </is>
      </c>
      <c r="H880" t="inlineStr">
        <is>
          <t>ImpMatl_Silicon_Bronze_ASTM-B584_C87600</t>
        </is>
      </c>
      <c r="I880" t="inlineStr">
        <is>
          <t>Silicon Bronze, ASTM-B584, C87600</t>
        </is>
      </c>
      <c r="J880" t="inlineStr">
        <is>
          <t>B21</t>
        </is>
      </c>
      <c r="K880" t="inlineStr">
        <is>
          <t>Coating_Scotchkote134_interior</t>
        </is>
      </c>
      <c r="L880" t="inlineStr">
        <is>
          <t>Stainless Steel, AISI-303</t>
        </is>
      </c>
      <c r="M880" t="inlineStr">
        <is>
          <t>Steel, Cold Drawn C1018</t>
        </is>
      </c>
      <c r="N880" t="inlineStr">
        <is>
          <t>RTF</t>
        </is>
      </c>
      <c r="O880" t="inlineStr"/>
      <c r="P880" t="inlineStr">
        <is>
          <t>A101973</t>
        </is>
      </c>
      <c r="Q880" t="n">
        <v>0</v>
      </c>
      <c r="R880" t="inlineStr">
        <is>
          <t>LT040</t>
        </is>
      </c>
      <c r="S880" t="n">
        <v>14</v>
      </c>
      <c r="T880" t="inlineStr"/>
      <c r="U880" t="inlineStr"/>
      <c r="V880" t="inlineStr"/>
      <c r="W880" t="inlineStr"/>
      <c r="X880" t="inlineStr"/>
      <c r="Y880" t="inlineStr"/>
    </row>
    <row r="881">
      <c r="A881" t="inlineStr"/>
      <c r="B881" t="inlineStr">
        <is>
          <t>N</t>
        </is>
      </c>
      <c r="C881" t="inlineStr">
        <is>
          <t>Price_BOM_VL_VLS_Imp_853</t>
        </is>
      </c>
      <c r="D881" t="inlineStr"/>
      <c r="E881" t="inlineStr">
        <is>
          <t>:6012-5_VL:6012-5_VLS:</t>
        </is>
      </c>
      <c r="F881" t="inlineStr">
        <is>
          <t>:6012-5 VL:6012-5 VLS:</t>
        </is>
      </c>
      <c r="G881" t="inlineStr">
        <is>
          <t>XA</t>
        </is>
      </c>
      <c r="H881" t="inlineStr">
        <is>
          <t>ImpMatl_NiAl-Bronze_ASTM-B148_C95400</t>
        </is>
      </c>
      <c r="I881" t="inlineStr">
        <is>
          <t>Nickel Aluminum Bronze ASTM B148 UNS C95400</t>
        </is>
      </c>
      <c r="J881" t="inlineStr">
        <is>
          <t>B22</t>
        </is>
      </c>
      <c r="K881" t="inlineStr">
        <is>
          <t>Coating_Scotchkote134_interior</t>
        </is>
      </c>
      <c r="L881" t="inlineStr">
        <is>
          <t>Stainless Steel, AISI-303</t>
        </is>
      </c>
      <c r="M881" t="inlineStr">
        <is>
          <t>Steel, Cold Drawn C1018</t>
        </is>
      </c>
      <c r="N881" t="inlineStr">
        <is>
          <t>RTF</t>
        </is>
      </c>
      <c r="O881" t="inlineStr"/>
      <c r="P881" t="inlineStr">
        <is>
          <t>A102254</t>
        </is>
      </c>
      <c r="Q881" t="n">
        <v>323</v>
      </c>
      <c r="R881" t="inlineStr">
        <is>
          <t>LT250</t>
        </is>
      </c>
      <c r="S881" t="n">
        <v>8</v>
      </c>
      <c r="T881" t="inlineStr"/>
      <c r="U881" t="inlineStr"/>
      <c r="V881" t="inlineStr"/>
      <c r="W881" t="inlineStr"/>
      <c r="X881" t="inlineStr"/>
      <c r="Y881" t="inlineStr"/>
    </row>
    <row r="882">
      <c r="A882" t="inlineStr"/>
      <c r="B882" t="inlineStr">
        <is>
          <t>N</t>
        </is>
      </c>
      <c r="C882" t="inlineStr">
        <is>
          <t>Price_BOM_VL_VLS_Imp_854</t>
        </is>
      </c>
      <c r="D882" t="inlineStr"/>
      <c r="E882" t="inlineStr">
        <is>
          <t>:6012-5_VL:6012-5_VLS:</t>
        </is>
      </c>
      <c r="F882" t="inlineStr">
        <is>
          <t>:6012-5 VL:6012-5 VLS:</t>
        </is>
      </c>
      <c r="G882" t="inlineStr">
        <is>
          <t>XA</t>
        </is>
      </c>
      <c r="H882" t="inlineStr">
        <is>
          <t>ImpMatl_Silicon_Bronze_ASTM-B584_C87600</t>
        </is>
      </c>
      <c r="I882" t="inlineStr">
        <is>
          <t>Silicon Bronze, ASTM-B584, C87600</t>
        </is>
      </c>
      <c r="J882" t="inlineStr">
        <is>
          <t>B21</t>
        </is>
      </c>
      <c r="K882" t="inlineStr">
        <is>
          <t>Coating_Scotchkote134_interior_exterior</t>
        </is>
      </c>
      <c r="L882" t="inlineStr">
        <is>
          <t>Stainless Steel, AISI-303</t>
        </is>
      </c>
      <c r="M882" t="inlineStr">
        <is>
          <t>Steel, Cold Drawn C1018</t>
        </is>
      </c>
      <c r="N882" t="inlineStr">
        <is>
          <t>RTF</t>
        </is>
      </c>
      <c r="O882" t="inlineStr"/>
      <c r="P882" t="inlineStr">
        <is>
          <t>A101973</t>
        </is>
      </c>
      <c r="Q882" t="n">
        <v>0</v>
      </c>
      <c r="R882" t="inlineStr">
        <is>
          <t>LT040</t>
        </is>
      </c>
      <c r="S882" t="n">
        <v>14</v>
      </c>
      <c r="T882" t="inlineStr"/>
      <c r="U882" t="inlineStr"/>
      <c r="V882" t="inlineStr"/>
      <c r="W882" t="inlineStr"/>
      <c r="X882" t="inlineStr"/>
      <c r="Y882" t="inlineStr"/>
    </row>
    <row r="883">
      <c r="A883" t="inlineStr"/>
      <c r="B883" t="inlineStr">
        <is>
          <t>N</t>
        </is>
      </c>
      <c r="C883" t="inlineStr">
        <is>
          <t>Price_BOM_VL_VLS_Imp_855</t>
        </is>
      </c>
      <c r="D883" t="inlineStr"/>
      <c r="E883" t="inlineStr">
        <is>
          <t>:6012-5_VL:6012-5_VLS:</t>
        </is>
      </c>
      <c r="F883" t="inlineStr">
        <is>
          <t>:6012-5 VL:6012-5 VLS:</t>
        </is>
      </c>
      <c r="G883" t="inlineStr">
        <is>
          <t>XA</t>
        </is>
      </c>
      <c r="H883" t="inlineStr">
        <is>
          <t>ImpMatl_NiAl-Bronze_ASTM-B148_C95400</t>
        </is>
      </c>
      <c r="I883" t="inlineStr">
        <is>
          <t>Nickel Aluminum Bronze ASTM B148 UNS C95400</t>
        </is>
      </c>
      <c r="J883" t="inlineStr">
        <is>
          <t>B22</t>
        </is>
      </c>
      <c r="K883" t="inlineStr">
        <is>
          <t>Coating_Scotchkote134_interior_exterior</t>
        </is>
      </c>
      <c r="L883" t="inlineStr">
        <is>
          <t>Stainless Steel, AISI-303</t>
        </is>
      </c>
      <c r="M883" t="inlineStr">
        <is>
          <t>Steel, Cold Drawn C1018</t>
        </is>
      </c>
      <c r="N883" t="inlineStr">
        <is>
          <t>RTF</t>
        </is>
      </c>
      <c r="O883" t="inlineStr"/>
      <c r="P883" t="inlineStr">
        <is>
          <t>A102254</t>
        </is>
      </c>
      <c r="Q883" t="n">
        <v>323</v>
      </c>
      <c r="R883" t="inlineStr">
        <is>
          <t>LT250</t>
        </is>
      </c>
      <c r="S883" t="n">
        <v>8</v>
      </c>
      <c r="T883" t="inlineStr"/>
      <c r="U883" t="inlineStr"/>
      <c r="V883" t="inlineStr"/>
      <c r="W883" t="inlineStr"/>
      <c r="X883" t="inlineStr"/>
      <c r="Y883" t="inlineStr"/>
    </row>
    <row r="884">
      <c r="A884" t="inlineStr"/>
      <c r="B884" t="inlineStr">
        <is>
          <t>N</t>
        </is>
      </c>
      <c r="C884" t="inlineStr">
        <is>
          <t>Price_BOM_VL_VLS_Imp_856</t>
        </is>
      </c>
      <c r="D884" t="inlineStr"/>
      <c r="E884" t="inlineStr">
        <is>
          <t>:6012-5_VL:6012-5_VLS:</t>
        </is>
      </c>
      <c r="F884" t="inlineStr">
        <is>
          <t>:6012-5 VL:6012-5 VLS:</t>
        </is>
      </c>
      <c r="G884" t="inlineStr">
        <is>
          <t>XA</t>
        </is>
      </c>
      <c r="H884" t="inlineStr">
        <is>
          <t>ImpMatl_Silicon_Bronze_ASTM-B584_C87600</t>
        </is>
      </c>
      <c r="I884" t="inlineStr">
        <is>
          <t>Silicon Bronze, ASTM-B584, C87600</t>
        </is>
      </c>
      <c r="J884" t="inlineStr">
        <is>
          <t>B21</t>
        </is>
      </c>
      <c r="K884" t="inlineStr">
        <is>
          <t>Coating_Scotchkote134_interior_exterior_IncludeImpeller</t>
        </is>
      </c>
      <c r="L884" t="inlineStr">
        <is>
          <t>Stainless Steel, AISI-303</t>
        </is>
      </c>
      <c r="M884" t="inlineStr">
        <is>
          <t>Steel, Cold Drawn C1018</t>
        </is>
      </c>
      <c r="N884" t="inlineStr">
        <is>
          <t>RTF</t>
        </is>
      </c>
      <c r="O884" t="inlineStr"/>
      <c r="P884" t="inlineStr">
        <is>
          <t>A101973</t>
        </is>
      </c>
      <c r="Q884" t="n">
        <v>0</v>
      </c>
      <c r="R884" t="inlineStr">
        <is>
          <t>LT040</t>
        </is>
      </c>
      <c r="S884" t="n">
        <v>14</v>
      </c>
      <c r="T884" t="inlineStr"/>
      <c r="U884" t="inlineStr"/>
      <c r="V884" t="inlineStr"/>
      <c r="W884" t="inlineStr"/>
      <c r="X884" t="inlineStr"/>
      <c r="Y884" t="inlineStr"/>
    </row>
    <row r="885">
      <c r="A885" t="inlineStr"/>
      <c r="B885" t="inlineStr">
        <is>
          <t>N</t>
        </is>
      </c>
      <c r="C885" t="inlineStr">
        <is>
          <t>Price_BOM_VL_VLS_Imp_857</t>
        </is>
      </c>
      <c r="D885" t="inlineStr"/>
      <c r="E885" t="inlineStr">
        <is>
          <t>:6012-5_VL:6012-5_VLS:</t>
        </is>
      </c>
      <c r="F885" t="inlineStr">
        <is>
          <t>:6012-5 VL:6012-5 VLS:</t>
        </is>
      </c>
      <c r="G885" t="inlineStr">
        <is>
          <t>XA</t>
        </is>
      </c>
      <c r="H885" t="inlineStr">
        <is>
          <t>ImpMatl_NiAl-Bronze_ASTM-B148_C95400</t>
        </is>
      </c>
      <c r="I885" t="inlineStr">
        <is>
          <t>Nickel Aluminum Bronze ASTM B148 UNS C95400</t>
        </is>
      </c>
      <c r="J885" t="inlineStr">
        <is>
          <t>B22</t>
        </is>
      </c>
      <c r="K885" t="inlineStr">
        <is>
          <t>Coating_Scotchkote134_interior_exterior_IncludeImpeller</t>
        </is>
      </c>
      <c r="L885" t="inlineStr">
        <is>
          <t>Stainless Steel, AISI-303</t>
        </is>
      </c>
      <c r="M885" t="inlineStr">
        <is>
          <t>Steel, Cold Drawn C1018</t>
        </is>
      </c>
      <c r="N885" t="inlineStr">
        <is>
          <t>RTF</t>
        </is>
      </c>
      <c r="O885" t="inlineStr"/>
      <c r="P885" t="inlineStr">
        <is>
          <t>A102254</t>
        </is>
      </c>
      <c r="Q885" t="n">
        <v>323</v>
      </c>
      <c r="R885" t="inlineStr">
        <is>
          <t>LT250</t>
        </is>
      </c>
      <c r="S885" t="n">
        <v>8</v>
      </c>
      <c r="T885" t="inlineStr"/>
      <c r="U885" t="inlineStr"/>
      <c r="V885" t="inlineStr"/>
      <c r="W885" t="inlineStr"/>
      <c r="X885" t="inlineStr"/>
      <c r="Y885" t="inlineStr"/>
    </row>
    <row r="886">
      <c r="A886" t="inlineStr"/>
      <c r="B886" t="inlineStr">
        <is>
          <t>N</t>
        </is>
      </c>
      <c r="C886" t="inlineStr">
        <is>
          <t>Price_BOM_VL_VLS_Imp_858</t>
        </is>
      </c>
      <c r="D886" t="inlineStr"/>
      <c r="E886" t="inlineStr">
        <is>
          <t>:6012-5_VL:6012-5_VLS:</t>
        </is>
      </c>
      <c r="F886" t="inlineStr">
        <is>
          <t>:6012-5 VL:6012-5 VLS:</t>
        </is>
      </c>
      <c r="G886" t="inlineStr">
        <is>
          <t>XA</t>
        </is>
      </c>
      <c r="H886" t="inlineStr">
        <is>
          <t>ImpMatl_Silicon_Bronze_ASTM-B584_C87600</t>
        </is>
      </c>
      <c r="I886" t="inlineStr">
        <is>
          <t>Silicon Bronze, ASTM-B584, C87600</t>
        </is>
      </c>
      <c r="J886" t="inlineStr">
        <is>
          <t>B21</t>
        </is>
      </c>
      <c r="K886" t="inlineStr">
        <is>
          <t>Coating_Scotchkote134_interior_IncludeImpeller</t>
        </is>
      </c>
      <c r="L886" t="inlineStr">
        <is>
          <t>Stainless Steel, AISI-303</t>
        </is>
      </c>
      <c r="M886" t="inlineStr">
        <is>
          <t>Steel, Cold Drawn C1018</t>
        </is>
      </c>
      <c r="N886" t="inlineStr">
        <is>
          <t>RTF</t>
        </is>
      </c>
      <c r="O886" t="inlineStr"/>
      <c r="P886" t="inlineStr">
        <is>
          <t>A101973</t>
        </is>
      </c>
      <c r="Q886" t="n">
        <v>0</v>
      </c>
      <c r="R886" t="inlineStr">
        <is>
          <t>LT040</t>
        </is>
      </c>
      <c r="S886" t="n">
        <v>14</v>
      </c>
      <c r="T886" t="inlineStr"/>
      <c r="U886" t="inlineStr"/>
      <c r="V886" t="inlineStr"/>
      <c r="W886" t="inlineStr"/>
      <c r="X886" t="inlineStr"/>
      <c r="Y886" t="inlineStr"/>
    </row>
    <row r="887">
      <c r="A887" t="inlineStr"/>
      <c r="B887" t="inlineStr">
        <is>
          <t>N</t>
        </is>
      </c>
      <c r="C887" t="inlineStr">
        <is>
          <t>Price_BOM_VL_VLS_Imp_859</t>
        </is>
      </c>
      <c r="D887" t="inlineStr"/>
      <c r="E887" t="inlineStr">
        <is>
          <t>:6012-5_VL:6012-5_VLS:</t>
        </is>
      </c>
      <c r="F887" t="inlineStr">
        <is>
          <t>:6012-5 VL:6012-5 VLS:</t>
        </is>
      </c>
      <c r="G887" t="inlineStr">
        <is>
          <t>XA</t>
        </is>
      </c>
      <c r="H887" t="inlineStr">
        <is>
          <t>ImpMatl_NiAl-Bronze_ASTM-B148_C95400</t>
        </is>
      </c>
      <c r="I887" t="inlineStr">
        <is>
          <t>Nickel Aluminum Bronze ASTM B148 UNS C95400</t>
        </is>
      </c>
      <c r="J887" t="inlineStr">
        <is>
          <t>B22</t>
        </is>
      </c>
      <c r="K887" t="inlineStr">
        <is>
          <t>Coating_Scotchkote134_interior_IncludeImpeller</t>
        </is>
      </c>
      <c r="L887" t="inlineStr">
        <is>
          <t>Stainless Steel, AISI-303</t>
        </is>
      </c>
      <c r="M887" t="inlineStr">
        <is>
          <t>Steel, Cold Drawn C1018</t>
        </is>
      </c>
      <c r="N887" t="inlineStr">
        <is>
          <t>RTF</t>
        </is>
      </c>
      <c r="O887" t="inlineStr"/>
      <c r="P887" t="inlineStr">
        <is>
          <t>A102254</t>
        </is>
      </c>
      <c r="Q887" t="n">
        <v>323</v>
      </c>
      <c r="R887" t="inlineStr">
        <is>
          <t>LT250</t>
        </is>
      </c>
      <c r="S887" t="n">
        <v>8</v>
      </c>
      <c r="T887" t="inlineStr"/>
      <c r="U887" t="inlineStr"/>
      <c r="V887" t="inlineStr"/>
      <c r="W887" t="inlineStr"/>
      <c r="X887" t="inlineStr"/>
      <c r="Y887" t="inlineStr"/>
    </row>
    <row r="888">
      <c r="A888" t="inlineStr"/>
      <c r="B888" t="inlineStr">
        <is>
          <t>N</t>
        </is>
      </c>
      <c r="C888" t="inlineStr">
        <is>
          <t>Price_BOM_VL_VLS_Imp_860</t>
        </is>
      </c>
      <c r="D888" t="inlineStr"/>
      <c r="E888" t="inlineStr">
        <is>
          <t>:6012-5_VL:6012-5_VLS:</t>
        </is>
      </c>
      <c r="F888" t="inlineStr">
        <is>
          <t>:6012-5 VL:6012-5 VLS:</t>
        </is>
      </c>
      <c r="G888" t="inlineStr">
        <is>
          <t>XA</t>
        </is>
      </c>
      <c r="H888" t="inlineStr">
        <is>
          <t>ImpMatl_Silicon_Bronze_ASTM-B584_C87600</t>
        </is>
      </c>
      <c r="I888" t="inlineStr">
        <is>
          <t>Silicon Bronze, ASTM-B584, C87600</t>
        </is>
      </c>
      <c r="J888" t="inlineStr">
        <is>
          <t>B21</t>
        </is>
      </c>
      <c r="K888" t="inlineStr">
        <is>
          <t>Coating_Special</t>
        </is>
      </c>
      <c r="L888" t="inlineStr">
        <is>
          <t>Stainless Steel, AISI-303</t>
        </is>
      </c>
      <c r="M888" t="inlineStr">
        <is>
          <t>Steel, Cold Drawn C1018</t>
        </is>
      </c>
      <c r="N888" t="inlineStr">
        <is>
          <t>RTF</t>
        </is>
      </c>
      <c r="O888" t="inlineStr"/>
      <c r="P888" t="inlineStr">
        <is>
          <t>A101973</t>
        </is>
      </c>
      <c r="Q888" t="n">
        <v>0</v>
      </c>
      <c r="R888" t="inlineStr">
        <is>
          <t>LT040</t>
        </is>
      </c>
      <c r="S888" t="n">
        <v>14</v>
      </c>
      <c r="T888" t="inlineStr"/>
      <c r="U888" t="inlineStr"/>
      <c r="V888" t="inlineStr"/>
      <c r="W888" t="inlineStr"/>
      <c r="X888" t="inlineStr"/>
      <c r="Y888" t="inlineStr"/>
    </row>
    <row r="889">
      <c r="A889" t="inlineStr"/>
      <c r="B889" t="inlineStr">
        <is>
          <t>N</t>
        </is>
      </c>
      <c r="C889" t="inlineStr">
        <is>
          <t>Price_BOM_VL_VLS_Imp_861</t>
        </is>
      </c>
      <c r="D889" t="inlineStr"/>
      <c r="E889" t="inlineStr">
        <is>
          <t>:6012-5_VL:6012-5_VLS:</t>
        </is>
      </c>
      <c r="F889" t="inlineStr">
        <is>
          <t>:6012-5 VL:6012-5 VLS:</t>
        </is>
      </c>
      <c r="G889" t="inlineStr">
        <is>
          <t>XA</t>
        </is>
      </c>
      <c r="H889" t="inlineStr">
        <is>
          <t>ImpMatl_NiAl-Bronze_ASTM-B148_C95400</t>
        </is>
      </c>
      <c r="I889" t="inlineStr">
        <is>
          <t>Nickel Aluminum Bronze ASTM B148 UNS C95400</t>
        </is>
      </c>
      <c r="J889" t="inlineStr">
        <is>
          <t>B22</t>
        </is>
      </c>
      <c r="K889" t="inlineStr">
        <is>
          <t>Coating_Special</t>
        </is>
      </c>
      <c r="L889" t="inlineStr">
        <is>
          <t>Stainless Steel, AISI-303</t>
        </is>
      </c>
      <c r="M889" t="inlineStr">
        <is>
          <t>Steel, Cold Drawn C1018</t>
        </is>
      </c>
      <c r="N889" t="inlineStr">
        <is>
          <t>RTF</t>
        </is>
      </c>
      <c r="O889" t="inlineStr"/>
      <c r="P889" t="inlineStr">
        <is>
          <t>A102254</t>
        </is>
      </c>
      <c r="Q889" t="n">
        <v>323</v>
      </c>
      <c r="R889" t="inlineStr">
        <is>
          <t>LT250</t>
        </is>
      </c>
      <c r="S889" t="n">
        <v>8</v>
      </c>
      <c r="T889" t="inlineStr"/>
      <c r="U889" t="inlineStr"/>
      <c r="V889" t="inlineStr"/>
      <c r="W889" t="inlineStr"/>
      <c r="X889" t="inlineStr"/>
      <c r="Y889" t="inlineStr"/>
    </row>
    <row r="890">
      <c r="A890" t="inlineStr"/>
      <c r="B890" t="inlineStr">
        <is>
          <t>N</t>
        </is>
      </c>
      <c r="C890" t="inlineStr">
        <is>
          <t>Price_BOM_VL_VLS_Imp_862</t>
        </is>
      </c>
      <c r="D890" t="inlineStr"/>
      <c r="E890" t="inlineStr">
        <is>
          <t>:6012-5_VL:6012-5_VLS:</t>
        </is>
      </c>
      <c r="F890" t="inlineStr">
        <is>
          <t>:6012-5 VL:6012-5 VLS:</t>
        </is>
      </c>
      <c r="G890" t="inlineStr">
        <is>
          <t>XA</t>
        </is>
      </c>
      <c r="H890" t="inlineStr">
        <is>
          <t>ImpMatl_Silicon_Bronze_ASTM-B584_C87600</t>
        </is>
      </c>
      <c r="I890" t="inlineStr">
        <is>
          <t>Silicon Bronze, ASTM-B584, C87600</t>
        </is>
      </c>
      <c r="J890" t="inlineStr">
        <is>
          <t>B21</t>
        </is>
      </c>
      <c r="K890" t="inlineStr">
        <is>
          <t>Coating_Epoxy</t>
        </is>
      </c>
      <c r="L890" t="inlineStr">
        <is>
          <t>Stainless Steel, AISI-303</t>
        </is>
      </c>
      <c r="M890" t="inlineStr">
        <is>
          <t>Steel, Cold Drawn C1018</t>
        </is>
      </c>
      <c r="N890" t="inlineStr">
        <is>
          <t>RTF</t>
        </is>
      </c>
      <c r="O890" t="inlineStr"/>
      <c r="P890" t="inlineStr">
        <is>
          <t>A101973</t>
        </is>
      </c>
      <c r="Q890" t="n">
        <v>0</v>
      </c>
      <c r="R890" t="inlineStr">
        <is>
          <t>LT040</t>
        </is>
      </c>
      <c r="S890" t="n">
        <v>14</v>
      </c>
      <c r="T890" t="inlineStr"/>
      <c r="U890" t="inlineStr"/>
      <c r="V890" t="inlineStr"/>
      <c r="W890" t="inlineStr"/>
      <c r="X890" t="inlineStr"/>
      <c r="Y890" t="inlineStr"/>
    </row>
    <row r="891">
      <c r="A891" t="inlineStr"/>
      <c r="B891" t="inlineStr">
        <is>
          <t>N</t>
        </is>
      </c>
      <c r="C891" t="inlineStr">
        <is>
          <t>Price_BOM_VL_VLS_Imp_863</t>
        </is>
      </c>
      <c r="D891" t="inlineStr"/>
      <c r="E891" t="inlineStr">
        <is>
          <t>:6012-5_VL:6012-5_VLS:</t>
        </is>
      </c>
      <c r="F891" t="inlineStr">
        <is>
          <t>:6012-5 VL:6012-5 VLS:</t>
        </is>
      </c>
      <c r="G891" t="inlineStr">
        <is>
          <t>XA</t>
        </is>
      </c>
      <c r="H891" t="inlineStr">
        <is>
          <t>ImpMatl_NiAl-Bronze_ASTM-B148_C95400</t>
        </is>
      </c>
      <c r="I891" t="inlineStr">
        <is>
          <t>Nickel Aluminum Bronze ASTM B148 UNS C95400</t>
        </is>
      </c>
      <c r="J891" t="inlineStr">
        <is>
          <t>B22</t>
        </is>
      </c>
      <c r="K891" t="inlineStr">
        <is>
          <t>Coating_Epoxy</t>
        </is>
      </c>
      <c r="L891" t="inlineStr">
        <is>
          <t>Stainless Steel, AISI-303</t>
        </is>
      </c>
      <c r="M891" t="inlineStr">
        <is>
          <t>Steel, Cold Drawn C1018</t>
        </is>
      </c>
      <c r="N891" t="inlineStr">
        <is>
          <t>RTF</t>
        </is>
      </c>
      <c r="O891" t="inlineStr"/>
      <c r="P891" t="inlineStr">
        <is>
          <t>A102254</t>
        </is>
      </c>
      <c r="Q891" t="n">
        <v>323</v>
      </c>
      <c r="R891" t="inlineStr">
        <is>
          <t>LT250</t>
        </is>
      </c>
      <c r="S891" t="n">
        <v>8</v>
      </c>
      <c r="T891" t="inlineStr"/>
      <c r="U891" t="inlineStr"/>
      <c r="V891" t="inlineStr"/>
      <c r="W891" t="inlineStr"/>
      <c r="X891" t="inlineStr"/>
      <c r="Y891" t="inlineStr"/>
    </row>
    <row r="892">
      <c r="A892" t="inlineStr"/>
      <c r="B892" t="inlineStr">
        <is>
          <t>Y</t>
        </is>
      </c>
      <c r="C892" t="inlineStr">
        <is>
          <t>Price_BOM_VL_VLS_Imp_895</t>
        </is>
      </c>
      <c r="D892" t="inlineStr">
        <is>
          <t>Price_BOM_VL_VLS_Imp_895</t>
        </is>
      </c>
      <c r="E892" t="inlineStr">
        <is>
          <t>:8012-3_VL:8012-3_VLS:</t>
        </is>
      </c>
      <c r="F892" t="inlineStr">
        <is>
          <t>:8012-3 VL:8012-3 VLS:</t>
        </is>
      </c>
      <c r="G892" t="inlineStr">
        <is>
          <t>X5</t>
        </is>
      </c>
      <c r="H892" t="inlineStr">
        <is>
          <t>ImpMatl_Silicon_Bronze_ASTM-B584_C87600</t>
        </is>
      </c>
      <c r="I892" t="inlineStr">
        <is>
          <t>Silicon Bronze, ASTM-B584, C87600</t>
        </is>
      </c>
      <c r="J892" t="inlineStr">
        <is>
          <t>B21</t>
        </is>
      </c>
      <c r="K892" t="inlineStr">
        <is>
          <t>Coating_Standard</t>
        </is>
      </c>
      <c r="L892" t="inlineStr">
        <is>
          <t>Anodized Steel</t>
        </is>
      </c>
      <c r="M892" t="inlineStr">
        <is>
          <t>Steel, Cold Drawn C1018</t>
        </is>
      </c>
      <c r="N892" t="inlineStr">
        <is>
          <t>96769271</t>
        </is>
      </c>
      <c r="O892" t="inlineStr">
        <is>
          <t>IMP,L,60123,X5,B21</t>
        </is>
      </c>
      <c r="P892" t="inlineStr">
        <is>
          <t>A102008</t>
        </is>
      </c>
      <c r="Q892" t="n">
        <v>0</v>
      </c>
      <c r="R892" t="inlineStr">
        <is>
          <t>LT027</t>
        </is>
      </c>
      <c r="S892" t="n">
        <v>0</v>
      </c>
      <c r="T892" t="inlineStr"/>
      <c r="U892" t="inlineStr"/>
      <c r="V892" t="inlineStr"/>
      <c r="W892" t="inlineStr"/>
      <c r="X892" t="inlineStr"/>
      <c r="Y892" t="inlineStr"/>
    </row>
    <row r="893">
      <c r="A893" t="inlineStr"/>
      <c r="B893" t="inlineStr">
        <is>
          <t>N</t>
        </is>
      </c>
      <c r="C893" t="inlineStr">
        <is>
          <t>Price_BOM_VL_VLS_Imp_898</t>
        </is>
      </c>
      <c r="D893" t="inlineStr"/>
      <c r="E893" t="inlineStr">
        <is>
          <t>:8012-3_VL:8012-3_VLS:</t>
        </is>
      </c>
      <c r="F893" t="inlineStr">
        <is>
          <t>:8012-3 VL:8012-3 VLS:</t>
        </is>
      </c>
      <c r="G893" t="inlineStr">
        <is>
          <t>X5</t>
        </is>
      </c>
      <c r="H893" t="inlineStr">
        <is>
          <t>ImpMatl_NiAl-Bronze_ASTM-B148_C95400</t>
        </is>
      </c>
      <c r="I893" t="inlineStr">
        <is>
          <t>Nickel Aluminum Bronze ASTM B148 UNS C95400</t>
        </is>
      </c>
      <c r="J893" t="inlineStr">
        <is>
          <t>B22</t>
        </is>
      </c>
      <c r="K893" t="inlineStr">
        <is>
          <t>Coating_Standard</t>
        </is>
      </c>
      <c r="L893" t="inlineStr">
        <is>
          <t>Anodized Steel</t>
        </is>
      </c>
      <c r="M893" t="inlineStr">
        <is>
          <t>Steel, Cold Drawn C1018</t>
        </is>
      </c>
      <c r="N893" t="inlineStr">
        <is>
          <t>97780970</t>
        </is>
      </c>
      <c r="O893" t="inlineStr"/>
      <c r="P893" t="inlineStr">
        <is>
          <t>A102259</t>
        </is>
      </c>
      <c r="Q893" t="n">
        <v>424</v>
      </c>
      <c r="R893" t="inlineStr">
        <is>
          <t>LT250</t>
        </is>
      </c>
      <c r="S893" t="n">
        <v>8</v>
      </c>
      <c r="T893" t="inlineStr"/>
      <c r="U893" t="inlineStr"/>
      <c r="V893" t="inlineStr"/>
      <c r="W893" t="inlineStr"/>
      <c r="X893" t="inlineStr"/>
      <c r="Y893" t="inlineStr"/>
    </row>
    <row r="894">
      <c r="A894" t="inlineStr"/>
      <c r="B894" t="inlineStr">
        <is>
          <t>N</t>
        </is>
      </c>
      <c r="C894" t="inlineStr">
        <is>
          <t>Price_BOM_VL_VLS_Imp_899</t>
        </is>
      </c>
      <c r="D894" t="inlineStr"/>
      <c r="E894" t="inlineStr">
        <is>
          <t>:8012-3_VL:8012-3_VLS:</t>
        </is>
      </c>
      <c r="F894" t="inlineStr">
        <is>
          <t>:8012-3 VL:8012-3 VLS:</t>
        </is>
      </c>
      <c r="G894" t="inlineStr">
        <is>
          <t>X5</t>
        </is>
      </c>
      <c r="H894" t="inlineStr">
        <is>
          <t>ImpMatl_Silicon_Bronze_ASTM-B584_C87600</t>
        </is>
      </c>
      <c r="I894" t="inlineStr">
        <is>
          <t>Silicon Bronze, ASTM-B584, C87600</t>
        </is>
      </c>
      <c r="J894" t="inlineStr">
        <is>
          <t>B21</t>
        </is>
      </c>
      <c r="K894" t="inlineStr">
        <is>
          <t>Coating_Scotchkote134_interior</t>
        </is>
      </c>
      <c r="L894" t="inlineStr">
        <is>
          <t>Anodized Steel</t>
        </is>
      </c>
      <c r="M894" t="inlineStr">
        <is>
          <t>Steel, Cold Drawn C1018</t>
        </is>
      </c>
      <c r="N894" t="inlineStr">
        <is>
          <t>RTF</t>
        </is>
      </c>
      <c r="O894" t="inlineStr"/>
      <c r="P894" t="inlineStr">
        <is>
          <t>A102008</t>
        </is>
      </c>
      <c r="Q894" t="n">
        <v>0</v>
      </c>
      <c r="R894" t="inlineStr">
        <is>
          <t>LT027</t>
        </is>
      </c>
      <c r="S894" t="n">
        <v>0</v>
      </c>
      <c r="T894" t="inlineStr"/>
      <c r="U894" t="inlineStr"/>
      <c r="V894" t="inlineStr"/>
      <c r="W894" t="inlineStr"/>
      <c r="X894" t="inlineStr"/>
      <c r="Y894" t="inlineStr"/>
    </row>
    <row r="895">
      <c r="A895" t="inlineStr"/>
      <c r="B895" t="inlineStr">
        <is>
          <t>N</t>
        </is>
      </c>
      <c r="C895" t="inlineStr">
        <is>
          <t>Price_BOM_VL_VLS_Imp_900</t>
        </is>
      </c>
      <c r="D895" t="inlineStr"/>
      <c r="E895" t="inlineStr">
        <is>
          <t>:8012-3_VL:8012-3_VLS:</t>
        </is>
      </c>
      <c r="F895" t="inlineStr">
        <is>
          <t>:8012-3 VL:8012-3 VLS:</t>
        </is>
      </c>
      <c r="G895" t="inlineStr">
        <is>
          <t>X5</t>
        </is>
      </c>
      <c r="H895" t="inlineStr">
        <is>
          <t>ImpMatl_NiAl-Bronze_ASTM-B148_C95400</t>
        </is>
      </c>
      <c r="I895" t="inlineStr">
        <is>
          <t>Nickel Aluminum Bronze ASTM B148 UNS C95400</t>
        </is>
      </c>
      <c r="J895" t="inlineStr">
        <is>
          <t>B22</t>
        </is>
      </c>
      <c r="K895" t="inlineStr">
        <is>
          <t>Coating_Scotchkote134_interior</t>
        </is>
      </c>
      <c r="L895" t="inlineStr">
        <is>
          <t>Anodized Steel</t>
        </is>
      </c>
      <c r="M895" t="inlineStr">
        <is>
          <t>Steel, Cold Drawn C1018</t>
        </is>
      </c>
      <c r="N895" t="inlineStr">
        <is>
          <t>RTF</t>
        </is>
      </c>
      <c r="O895" t="inlineStr"/>
      <c r="P895" t="inlineStr">
        <is>
          <t>A102259</t>
        </is>
      </c>
      <c r="Q895" t="n">
        <v>424</v>
      </c>
      <c r="R895" t="inlineStr">
        <is>
          <t>LT250</t>
        </is>
      </c>
      <c r="S895" t="n">
        <v>8</v>
      </c>
      <c r="T895" t="inlineStr"/>
      <c r="U895" t="inlineStr"/>
      <c r="V895" t="inlineStr"/>
      <c r="W895" t="inlineStr"/>
      <c r="X895" t="inlineStr"/>
      <c r="Y895" t="inlineStr"/>
    </row>
    <row r="896">
      <c r="A896" t="inlineStr"/>
      <c r="B896" t="inlineStr">
        <is>
          <t>N</t>
        </is>
      </c>
      <c r="C896" t="inlineStr">
        <is>
          <t>Price_BOM_VL_VLS_Imp_901</t>
        </is>
      </c>
      <c r="D896" t="inlineStr"/>
      <c r="E896" t="inlineStr">
        <is>
          <t>:8012-3_VL:8012-3_VLS:</t>
        </is>
      </c>
      <c r="F896" t="inlineStr">
        <is>
          <t>:8012-3 VL:8012-3 VLS:</t>
        </is>
      </c>
      <c r="G896" t="inlineStr">
        <is>
          <t>X5</t>
        </is>
      </c>
      <c r="H896" t="inlineStr">
        <is>
          <t>ImpMatl_Silicon_Bronze_ASTM-B584_C87600</t>
        </is>
      </c>
      <c r="I896" t="inlineStr">
        <is>
          <t>Silicon Bronze, ASTM-B584, C87600</t>
        </is>
      </c>
      <c r="J896" t="inlineStr">
        <is>
          <t>B21</t>
        </is>
      </c>
      <c r="K896" t="inlineStr">
        <is>
          <t>Coating_Scotchkote134_interior_exterior</t>
        </is>
      </c>
      <c r="L896" t="inlineStr">
        <is>
          <t>Anodized Steel</t>
        </is>
      </c>
      <c r="M896" t="inlineStr">
        <is>
          <t>Steel, Cold Drawn C1018</t>
        </is>
      </c>
      <c r="N896" t="inlineStr">
        <is>
          <t>RTF</t>
        </is>
      </c>
      <c r="O896" t="inlineStr"/>
      <c r="P896" t="inlineStr">
        <is>
          <t>A102008</t>
        </is>
      </c>
      <c r="Q896" t="n">
        <v>0</v>
      </c>
      <c r="R896" t="inlineStr">
        <is>
          <t>LT040</t>
        </is>
      </c>
      <c r="S896" t="n">
        <v>14</v>
      </c>
      <c r="T896" t="inlineStr"/>
      <c r="U896" t="inlineStr"/>
      <c r="V896" t="inlineStr"/>
      <c r="W896" t="inlineStr"/>
      <c r="X896" t="inlineStr"/>
      <c r="Y896" t="inlineStr"/>
    </row>
    <row r="897">
      <c r="A897" t="inlineStr"/>
      <c r="B897" t="inlineStr">
        <is>
          <t>N</t>
        </is>
      </c>
      <c r="C897" t="inlineStr">
        <is>
          <t>Price_BOM_VL_VLS_Imp_902</t>
        </is>
      </c>
      <c r="D897" t="inlineStr"/>
      <c r="E897" t="inlineStr">
        <is>
          <t>:8012-3_VL:8012-3_VLS:</t>
        </is>
      </c>
      <c r="F897" t="inlineStr">
        <is>
          <t>:8012-3 VL:8012-3 VLS:</t>
        </is>
      </c>
      <c r="G897" t="inlineStr">
        <is>
          <t>X5</t>
        </is>
      </c>
      <c r="H897" t="inlineStr">
        <is>
          <t>ImpMatl_NiAl-Bronze_ASTM-B148_C95400</t>
        </is>
      </c>
      <c r="I897" t="inlineStr">
        <is>
          <t>Nickel Aluminum Bronze ASTM B148 UNS C95400</t>
        </is>
      </c>
      <c r="J897" t="inlineStr">
        <is>
          <t>B22</t>
        </is>
      </c>
      <c r="K897" t="inlineStr">
        <is>
          <t>Coating_Scotchkote134_interior_exterior</t>
        </is>
      </c>
      <c r="L897" t="inlineStr">
        <is>
          <t>Anodized Steel</t>
        </is>
      </c>
      <c r="M897" t="inlineStr">
        <is>
          <t>Steel, Cold Drawn C1018</t>
        </is>
      </c>
      <c r="N897" t="inlineStr">
        <is>
          <t>RTF</t>
        </is>
      </c>
      <c r="O897" t="inlineStr"/>
      <c r="P897" t="inlineStr">
        <is>
          <t>A102259</t>
        </is>
      </c>
      <c r="Q897" t="n">
        <v>424</v>
      </c>
      <c r="R897" t="inlineStr">
        <is>
          <t>LT250</t>
        </is>
      </c>
      <c r="S897" t="n">
        <v>8</v>
      </c>
      <c r="T897" t="inlineStr"/>
      <c r="U897" t="inlineStr"/>
      <c r="V897" t="inlineStr"/>
      <c r="W897" t="inlineStr"/>
      <c r="X897" t="inlineStr"/>
      <c r="Y897" t="inlineStr"/>
    </row>
    <row r="898">
      <c r="A898" t="inlineStr"/>
      <c r="B898" t="inlineStr">
        <is>
          <t>N</t>
        </is>
      </c>
      <c r="C898" t="inlineStr">
        <is>
          <t>Price_BOM_VL_VLS_Imp_903</t>
        </is>
      </c>
      <c r="D898" t="inlineStr"/>
      <c r="E898" t="inlineStr">
        <is>
          <t>:8012-3_VL:8012-3_VLS:</t>
        </is>
      </c>
      <c r="F898" t="inlineStr">
        <is>
          <t>:8012-3 VL:8012-3 VLS:</t>
        </is>
      </c>
      <c r="G898" t="inlineStr">
        <is>
          <t>X5</t>
        </is>
      </c>
      <c r="H898" t="inlineStr">
        <is>
          <t>ImpMatl_Silicon_Bronze_ASTM-B584_C87600</t>
        </is>
      </c>
      <c r="I898" t="inlineStr">
        <is>
          <t>Silicon Bronze, ASTM-B584, C87600</t>
        </is>
      </c>
      <c r="J898" t="inlineStr">
        <is>
          <t>B21</t>
        </is>
      </c>
      <c r="K898" t="inlineStr">
        <is>
          <t>Coating_Scotchkote134_interior_exterior_IncludeImpeller</t>
        </is>
      </c>
      <c r="L898" t="inlineStr">
        <is>
          <t>Anodized Steel</t>
        </is>
      </c>
      <c r="M898" t="inlineStr">
        <is>
          <t>Steel, Cold Drawn C1018</t>
        </is>
      </c>
      <c r="N898" t="inlineStr">
        <is>
          <t>RTF</t>
        </is>
      </c>
      <c r="O898" t="inlineStr"/>
      <c r="P898" t="inlineStr">
        <is>
          <t>A102008</t>
        </is>
      </c>
      <c r="Q898" t="n">
        <v>0</v>
      </c>
      <c r="R898" t="inlineStr">
        <is>
          <t>LT040</t>
        </is>
      </c>
      <c r="S898" t="n">
        <v>14</v>
      </c>
      <c r="T898" t="inlineStr"/>
      <c r="U898" t="inlineStr"/>
      <c r="V898" t="inlineStr"/>
      <c r="W898" t="inlineStr"/>
      <c r="X898" t="inlineStr"/>
      <c r="Y898" t="inlineStr"/>
    </row>
    <row r="899">
      <c r="A899" t="inlineStr"/>
      <c r="B899" t="inlineStr">
        <is>
          <t>N</t>
        </is>
      </c>
      <c r="C899" t="inlineStr">
        <is>
          <t>Price_BOM_VL_VLS_Imp_904</t>
        </is>
      </c>
      <c r="D899" t="inlineStr"/>
      <c r="E899" t="inlineStr">
        <is>
          <t>:8012-3_VL:8012-3_VLS:</t>
        </is>
      </c>
      <c r="F899" t="inlineStr">
        <is>
          <t>:8012-3 VL:8012-3 VLS:</t>
        </is>
      </c>
      <c r="G899" t="inlineStr">
        <is>
          <t>X5</t>
        </is>
      </c>
      <c r="H899" t="inlineStr">
        <is>
          <t>ImpMatl_NiAl-Bronze_ASTM-B148_C95400</t>
        </is>
      </c>
      <c r="I899" t="inlineStr">
        <is>
          <t>Nickel Aluminum Bronze ASTM B148 UNS C95400</t>
        </is>
      </c>
      <c r="J899" t="inlineStr">
        <is>
          <t>B22</t>
        </is>
      </c>
      <c r="K899" t="inlineStr">
        <is>
          <t>Coating_Scotchkote134_interior_exterior_IncludeImpeller</t>
        </is>
      </c>
      <c r="L899" t="inlineStr">
        <is>
          <t>Anodized Steel</t>
        </is>
      </c>
      <c r="M899" t="inlineStr">
        <is>
          <t>Steel, Cold Drawn C1018</t>
        </is>
      </c>
      <c r="N899" t="inlineStr">
        <is>
          <t>RTF</t>
        </is>
      </c>
      <c r="O899" t="inlineStr"/>
      <c r="P899" t="inlineStr">
        <is>
          <t>A102259</t>
        </is>
      </c>
      <c r="Q899" t="n">
        <v>424</v>
      </c>
      <c r="R899" t="inlineStr">
        <is>
          <t>LT250</t>
        </is>
      </c>
      <c r="S899" t="n">
        <v>8</v>
      </c>
      <c r="T899" t="inlineStr"/>
      <c r="U899" t="inlineStr"/>
      <c r="V899" t="inlineStr"/>
      <c r="W899" t="inlineStr"/>
      <c r="X899" t="inlineStr"/>
      <c r="Y899" t="inlineStr"/>
    </row>
    <row r="900">
      <c r="A900" t="inlineStr"/>
      <c r="B900" t="inlineStr">
        <is>
          <t>N</t>
        </is>
      </c>
      <c r="C900" t="inlineStr">
        <is>
          <t>Price_BOM_VL_VLS_Imp_905</t>
        </is>
      </c>
      <c r="D900" t="inlineStr"/>
      <c r="E900" t="inlineStr">
        <is>
          <t>:8012-3_VL:8012-3_VLS:</t>
        </is>
      </c>
      <c r="F900" t="inlineStr">
        <is>
          <t>:8012-3 VL:8012-3 VLS:</t>
        </is>
      </c>
      <c r="G900" t="inlineStr">
        <is>
          <t>X5</t>
        </is>
      </c>
      <c r="H900" t="inlineStr">
        <is>
          <t>ImpMatl_Silicon_Bronze_ASTM-B584_C87600</t>
        </is>
      </c>
      <c r="I900" t="inlineStr">
        <is>
          <t>Silicon Bronze, ASTM-B584, C87600</t>
        </is>
      </c>
      <c r="J900" t="inlineStr">
        <is>
          <t>B21</t>
        </is>
      </c>
      <c r="K900" t="inlineStr">
        <is>
          <t>Coating_Scotchkote134_interior_IncludeImpeller</t>
        </is>
      </c>
      <c r="L900" t="inlineStr">
        <is>
          <t>Anodized Steel</t>
        </is>
      </c>
      <c r="M900" t="inlineStr">
        <is>
          <t>Steel, Cold Drawn C1018</t>
        </is>
      </c>
      <c r="N900" t="inlineStr">
        <is>
          <t>RTF</t>
        </is>
      </c>
      <c r="O900" t="inlineStr"/>
      <c r="P900" t="inlineStr">
        <is>
          <t>A102008</t>
        </is>
      </c>
      <c r="Q900" t="n">
        <v>0</v>
      </c>
      <c r="R900" t="inlineStr">
        <is>
          <t>LT040</t>
        </is>
      </c>
      <c r="S900" t="n">
        <v>14</v>
      </c>
      <c r="T900" t="inlineStr"/>
      <c r="U900" t="inlineStr"/>
      <c r="V900" t="inlineStr"/>
      <c r="W900" t="inlineStr"/>
      <c r="X900" t="inlineStr"/>
      <c r="Y900" t="inlineStr"/>
    </row>
    <row r="901">
      <c r="A901" t="inlineStr"/>
      <c r="B901" t="inlineStr">
        <is>
          <t>N</t>
        </is>
      </c>
      <c r="C901" t="inlineStr">
        <is>
          <t>Price_BOM_VL_VLS_Imp_906</t>
        </is>
      </c>
      <c r="D901" t="inlineStr"/>
      <c r="E901" t="inlineStr">
        <is>
          <t>:8012-3_VL:8012-3_VLS:</t>
        </is>
      </c>
      <c r="F901" t="inlineStr">
        <is>
          <t>:8012-3 VL:8012-3 VLS:</t>
        </is>
      </c>
      <c r="G901" t="inlineStr">
        <is>
          <t>X5</t>
        </is>
      </c>
      <c r="H901" t="inlineStr">
        <is>
          <t>ImpMatl_NiAl-Bronze_ASTM-B148_C95400</t>
        </is>
      </c>
      <c r="I901" t="inlineStr">
        <is>
          <t>Nickel Aluminum Bronze ASTM B148 UNS C95400</t>
        </is>
      </c>
      <c r="J901" t="inlineStr">
        <is>
          <t>B22</t>
        </is>
      </c>
      <c r="K901" t="inlineStr">
        <is>
          <t>Coating_Scotchkote134_interior_IncludeImpeller</t>
        </is>
      </c>
      <c r="L901" t="inlineStr">
        <is>
          <t>Anodized Steel</t>
        </is>
      </c>
      <c r="M901" t="inlineStr">
        <is>
          <t>Steel, Cold Drawn C1018</t>
        </is>
      </c>
      <c r="N901" t="inlineStr">
        <is>
          <t>RTF</t>
        </is>
      </c>
      <c r="O901" t="inlineStr"/>
      <c r="P901" t="inlineStr">
        <is>
          <t>A102259</t>
        </is>
      </c>
      <c r="Q901" t="n">
        <v>424</v>
      </c>
      <c r="R901" t="inlineStr">
        <is>
          <t>LT250</t>
        </is>
      </c>
      <c r="S901" t="n">
        <v>8</v>
      </c>
      <c r="T901" t="inlineStr"/>
      <c r="U901" t="inlineStr"/>
      <c r="V901" t="inlineStr"/>
      <c r="W901" t="inlineStr"/>
      <c r="X901" t="inlineStr"/>
      <c r="Y901" t="inlineStr"/>
    </row>
    <row r="902">
      <c r="A902" t="inlineStr"/>
      <c r="B902" t="inlineStr">
        <is>
          <t>N</t>
        </is>
      </c>
      <c r="C902" t="inlineStr">
        <is>
          <t>Price_BOM_VL_VLS_Imp_907</t>
        </is>
      </c>
      <c r="D902" t="inlineStr"/>
      <c r="E902" t="inlineStr">
        <is>
          <t>:8012-3_VL:8012-3_VLS:</t>
        </is>
      </c>
      <c r="F902" t="inlineStr">
        <is>
          <t>:8012-3 VL:8012-3 VLS:</t>
        </is>
      </c>
      <c r="G902" t="inlineStr">
        <is>
          <t>X5</t>
        </is>
      </c>
      <c r="H902" t="inlineStr">
        <is>
          <t>ImpMatl_Silicon_Bronze_ASTM-B584_C87600</t>
        </is>
      </c>
      <c r="I902" t="inlineStr">
        <is>
          <t>Silicon Bronze, ASTM-B584, C87600</t>
        </is>
      </c>
      <c r="J902" t="inlineStr">
        <is>
          <t>B21</t>
        </is>
      </c>
      <c r="K902" t="inlineStr">
        <is>
          <t>Coating_Special</t>
        </is>
      </c>
      <c r="L902" t="inlineStr">
        <is>
          <t>Anodized Steel</t>
        </is>
      </c>
      <c r="M902" t="inlineStr">
        <is>
          <t>Steel, Cold Drawn C1018</t>
        </is>
      </c>
      <c r="N902" t="inlineStr">
        <is>
          <t>RTF</t>
        </is>
      </c>
      <c r="O902" t="inlineStr"/>
      <c r="P902" t="inlineStr">
        <is>
          <t>A102008</t>
        </is>
      </c>
      <c r="Q902" t="n">
        <v>0</v>
      </c>
      <c r="R902" t="inlineStr">
        <is>
          <t>LT040</t>
        </is>
      </c>
      <c r="S902" t="n">
        <v>14</v>
      </c>
      <c r="T902" t="inlineStr"/>
      <c r="U902" t="inlineStr"/>
      <c r="V902" t="inlineStr"/>
      <c r="W902" t="inlineStr"/>
      <c r="X902" t="inlineStr"/>
      <c r="Y902" t="inlineStr"/>
    </row>
    <row r="903">
      <c r="A903" t="inlineStr"/>
      <c r="B903" t="inlineStr">
        <is>
          <t>N</t>
        </is>
      </c>
      <c r="C903" t="inlineStr">
        <is>
          <t>Price_BOM_VL_VLS_Imp_908</t>
        </is>
      </c>
      <c r="D903" t="inlineStr"/>
      <c r="E903" t="inlineStr">
        <is>
          <t>:8012-3_VL:8012-3_VLS:</t>
        </is>
      </c>
      <c r="F903" t="inlineStr">
        <is>
          <t>:8012-3 VL:8012-3 VLS:</t>
        </is>
      </c>
      <c r="G903" t="inlineStr">
        <is>
          <t>X5</t>
        </is>
      </c>
      <c r="H903" t="inlineStr">
        <is>
          <t>ImpMatl_NiAl-Bronze_ASTM-B148_C95400</t>
        </is>
      </c>
      <c r="I903" t="inlineStr">
        <is>
          <t>Nickel Aluminum Bronze ASTM B148 UNS C95400</t>
        </is>
      </c>
      <c r="J903" t="inlineStr">
        <is>
          <t>B22</t>
        </is>
      </c>
      <c r="K903" t="inlineStr">
        <is>
          <t>Coating_Special</t>
        </is>
      </c>
      <c r="L903" t="inlineStr">
        <is>
          <t>Anodized Steel</t>
        </is>
      </c>
      <c r="M903" t="inlineStr">
        <is>
          <t>Steel, Cold Drawn C1018</t>
        </is>
      </c>
      <c r="N903" t="inlineStr">
        <is>
          <t>RTF</t>
        </is>
      </c>
      <c r="O903" t="inlineStr"/>
      <c r="P903" t="inlineStr">
        <is>
          <t>A102259</t>
        </is>
      </c>
      <c r="Q903" t="n">
        <v>424</v>
      </c>
      <c r="R903" t="inlineStr">
        <is>
          <t>LT250</t>
        </is>
      </c>
      <c r="S903" t="n">
        <v>8</v>
      </c>
      <c r="T903" t="inlineStr"/>
      <c r="U903" t="inlineStr"/>
      <c r="V903" t="inlineStr"/>
      <c r="W903" t="inlineStr"/>
      <c r="X903" t="inlineStr"/>
      <c r="Y903" t="inlineStr"/>
    </row>
    <row r="904">
      <c r="A904" t="inlineStr"/>
      <c r="B904" t="inlineStr">
        <is>
          <t>N</t>
        </is>
      </c>
      <c r="C904" t="inlineStr">
        <is>
          <t>Price_BOM_VL_VLS_Imp_909</t>
        </is>
      </c>
      <c r="D904" t="inlineStr"/>
      <c r="E904" t="inlineStr">
        <is>
          <t>:8012-3_VL:8012-3_VLS:</t>
        </is>
      </c>
      <c r="F904" t="inlineStr">
        <is>
          <t>:8012-3 VL:8012-3 VLS:</t>
        </is>
      </c>
      <c r="G904" t="inlineStr">
        <is>
          <t>X5</t>
        </is>
      </c>
      <c r="H904" t="inlineStr">
        <is>
          <t>ImpMatl_Silicon_Bronze_ASTM-B584_C87600</t>
        </is>
      </c>
      <c r="I904" t="inlineStr">
        <is>
          <t>Silicon Bronze, ASTM-B584, C87600</t>
        </is>
      </c>
      <c r="J904" t="inlineStr">
        <is>
          <t>B21</t>
        </is>
      </c>
      <c r="K904" t="inlineStr">
        <is>
          <t>Coating_Epoxy</t>
        </is>
      </c>
      <c r="L904" t="inlineStr">
        <is>
          <t>Anodized Steel</t>
        </is>
      </c>
      <c r="M904" t="inlineStr">
        <is>
          <t>Steel, Cold Drawn C1018</t>
        </is>
      </c>
      <c r="N904" t="inlineStr">
        <is>
          <t>RTF</t>
        </is>
      </c>
      <c r="O904" t="inlineStr"/>
      <c r="P904" t="inlineStr">
        <is>
          <t>A102008</t>
        </is>
      </c>
      <c r="Q904" t="n">
        <v>0</v>
      </c>
      <c r="R904" t="inlineStr">
        <is>
          <t>LT040</t>
        </is>
      </c>
      <c r="S904" t="n">
        <v>14</v>
      </c>
      <c r="T904" t="inlineStr"/>
      <c r="U904" t="inlineStr"/>
      <c r="V904" t="inlineStr"/>
      <c r="W904" t="inlineStr"/>
      <c r="X904" t="inlineStr"/>
      <c r="Y904" t="inlineStr"/>
    </row>
    <row r="905">
      <c r="A905" t="inlineStr"/>
      <c r="B905" t="inlineStr">
        <is>
          <t>N</t>
        </is>
      </c>
      <c r="C905" t="inlineStr">
        <is>
          <t>Price_BOM_VL_VLS_Imp_910</t>
        </is>
      </c>
      <c r="D905" t="inlineStr"/>
      <c r="E905" t="inlineStr">
        <is>
          <t>:8012-3_VL:8012-3_VLS:</t>
        </is>
      </c>
      <c r="F905" t="inlineStr">
        <is>
          <t>:8012-3 VL:8012-3 VLS:</t>
        </is>
      </c>
      <c r="G905" t="inlineStr">
        <is>
          <t>X5</t>
        </is>
      </c>
      <c r="H905" t="inlineStr">
        <is>
          <t>ImpMatl_NiAl-Bronze_ASTM-B148_C95400</t>
        </is>
      </c>
      <c r="I905" t="inlineStr">
        <is>
          <t>Nickel Aluminum Bronze ASTM B148 UNS C95400</t>
        </is>
      </c>
      <c r="J905" t="inlineStr">
        <is>
          <t>B22</t>
        </is>
      </c>
      <c r="K905" t="inlineStr">
        <is>
          <t>Coating_Epoxy</t>
        </is>
      </c>
      <c r="L905" t="inlineStr">
        <is>
          <t>Anodized Steel</t>
        </is>
      </c>
      <c r="M905" t="inlineStr">
        <is>
          <t>Steel, Cold Drawn C1018</t>
        </is>
      </c>
      <c r="N905" t="inlineStr">
        <is>
          <t>RTF</t>
        </is>
      </c>
      <c r="O905" t="inlineStr"/>
      <c r="P905" t="inlineStr">
        <is>
          <t>A102259</t>
        </is>
      </c>
      <c r="Q905" t="n">
        <v>424</v>
      </c>
      <c r="R905" t="inlineStr">
        <is>
          <t>LT250</t>
        </is>
      </c>
      <c r="S905" t="n">
        <v>8</v>
      </c>
      <c r="T905" t="inlineStr"/>
      <c r="U905" t="inlineStr"/>
      <c r="V905" t="inlineStr"/>
      <c r="W905" t="inlineStr"/>
      <c r="X905" t="inlineStr"/>
      <c r="Y905" t="inlineStr"/>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2.xml><?xml version="1.0" encoding="utf-8"?>
<worksheet xmlns="http://schemas.openxmlformats.org/spreadsheetml/2006/main">
  <sheetPr codeName="Sheet4">
    <outlinePr summaryBelow="1" summaryRight="1"/>
    <pageSetUpPr fitToPage="1"/>
  </sheetPr>
  <dimension ref="A1:W129"/>
  <sheetViews>
    <sheetView zoomScaleNormal="108" workbookViewId="0">
      <pane ySplit="6" topLeftCell="A7" activePane="bottomLeft" state="frozen"/>
      <selection pane="bottomLeft" activeCell="I19" sqref="I19"/>
      <selection activeCell="A7" sqref="A7"/>
    </sheetView>
  </sheetViews>
  <sheetFormatPr baseColWidth="8" defaultColWidth="9.140625" defaultRowHeight="13.15" outlineLevelRow="1"/>
  <cols>
    <col width="23" bestFit="1" customWidth="1" style="51" min="1" max="1"/>
    <col width="8.5703125" customWidth="1" style="5" min="2" max="2"/>
    <col width="25.28515625" bestFit="1" customWidth="1" style="5" min="3" max="3"/>
    <col width="18.42578125" customWidth="1" style="5" min="4" max="5"/>
    <col width="9.7109375" customWidth="1" style="5" min="6" max="6"/>
    <col width="19.5703125" bestFit="1" customWidth="1" style="5" min="7" max="7"/>
    <col width="12.28515625" bestFit="1" customWidth="1" style="52" min="8" max="8"/>
    <col width="14.5703125" bestFit="1" customWidth="1" style="5" min="9" max="9"/>
    <col width="9.140625" customWidth="1" style="5" min="10" max="10"/>
    <col width="13.7109375" bestFit="1" customWidth="1" style="5" min="11" max="11"/>
    <col width="9.140625" customWidth="1" style="5" min="12" max="14"/>
    <col width="23.28515625" bestFit="1" customWidth="1" style="5" min="15" max="15"/>
    <col width="9.140625" customWidth="1" style="5" min="16" max="16384"/>
  </cols>
  <sheetData>
    <row r="1" ht="13.9" customFormat="1" customHeight="1" s="49" thickBot="1">
      <c r="A1" s="15" t="inlineStr">
        <is>
          <t>Export Set-up</t>
        </is>
      </c>
      <c r="B1" s="48" t="inlineStr">
        <is>
          <t>C:\PSDexports\001_VL-VLSbom_WetEnd_DOE.xml</t>
        </is>
      </c>
      <c r="C1" s="16" t="n"/>
      <c r="D1" s="16" t="n"/>
      <c r="E1" s="16" t="n"/>
      <c r="F1" s="16" t="n"/>
      <c r="G1" s="35" t="n"/>
      <c r="H1" s="83" t="n"/>
      <c r="I1" s="35" t="n"/>
      <c r="J1" s="35" t="n"/>
      <c r="K1" s="35" t="n"/>
      <c r="L1" s="35" t="n"/>
      <c r="M1" s="36" t="n"/>
      <c r="N1" s="36" t="n"/>
      <c r="O1" s="36" t="n"/>
      <c r="P1" s="36" t="n"/>
      <c r="Q1" s="36" t="n"/>
      <c r="R1" s="36" t="n"/>
      <c r="S1" s="36" t="n"/>
      <c r="T1" s="36" t="n"/>
      <c r="U1" s="36" t="n"/>
      <c r="V1" s="36" t="n"/>
      <c r="W1" s="36" t="inlineStr">
        <is>
          <t>PSD v1.1</t>
        </is>
      </c>
    </row>
    <row r="2" outlineLevel="1" ht="13.9" customHeight="1" thickTop="1">
      <c r="A2" s="79" t="inlineStr">
        <is>
          <t>Price_VL_VLS_WetEnd</t>
        </is>
      </c>
      <c r="B2" s="32" t="n"/>
      <c r="C2" s="32" t="inlineStr">
        <is>
          <t>ID</t>
        </is>
      </c>
      <c r="D2" s="32">
        <f>IF($A$6="Full Data","Model","")</f>
        <v/>
      </c>
      <c r="E2" s="32">
        <f>IF($A$6="Quick Price","Model","")</f>
        <v/>
      </c>
      <c r="F2" s="32" t="inlineStr">
        <is>
          <t>CodeX</t>
        </is>
      </c>
      <c r="G2" s="32" t="n"/>
      <c r="H2" s="32" t="inlineStr">
        <is>
          <t>PriceID</t>
        </is>
      </c>
      <c r="I2" s="32" t="n"/>
      <c r="J2" s="32">
        <f>IF($A$6="Full Data","LeadtimeID","")</f>
        <v/>
      </c>
      <c r="K2" s="32" t="n"/>
      <c r="L2" s="32" t="inlineStr">
        <is>
          <t>Weight</t>
        </is>
      </c>
      <c r="M2" s="6" t="n"/>
      <c r="N2" s="6" t="n"/>
      <c r="O2" s="6" t="n"/>
      <c r="P2" s="6" t="n"/>
      <c r="Q2" s="6" t="n"/>
      <c r="R2" s="6" t="n"/>
      <c r="S2" s="6" t="n"/>
      <c r="T2" s="6" t="n"/>
      <c r="U2" s="6" t="n"/>
      <c r="V2" s="6" t="n"/>
      <c r="W2" s="6" t="n"/>
    </row>
    <row r="3" outlineLevel="1">
      <c r="A3" s="79" t="inlineStr">
        <is>
          <t>Product</t>
        </is>
      </c>
      <c r="B3" s="32" t="n"/>
      <c r="C3" s="32" t="inlineStr">
        <is>
          <t>PriceList</t>
        </is>
      </c>
      <c r="D3" s="32">
        <f>IF($A$6="Full Data","ID","")</f>
        <v/>
      </c>
      <c r="E3" s="32">
        <f>IF($A$6="Quick Price","ID","")</f>
        <v/>
      </c>
      <c r="F3" s="32" t="n"/>
      <c r="G3" s="32" t="n"/>
      <c r="H3" s="32" t="n"/>
      <c r="I3" s="32" t="n"/>
      <c r="J3" s="32" t="n"/>
      <c r="K3" s="32" t="n"/>
      <c r="L3" s="32" t="n"/>
      <c r="M3" s="6" t="n"/>
      <c r="N3" s="6" t="n"/>
      <c r="O3" s="6" t="n"/>
      <c r="P3" s="6" t="n"/>
      <c r="Q3" s="6" t="n"/>
      <c r="R3" s="6" t="n"/>
      <c r="S3" s="6" t="n"/>
      <c r="T3" s="6" t="n"/>
      <c r="U3" s="6" t="n"/>
      <c r="V3" s="6" t="n"/>
      <c r="W3" s="6" t="n"/>
    </row>
    <row r="4" outlineLevel="1" customFormat="1" s="50">
      <c r="A4" s="37" t="inlineStr">
        <is>
          <t>[Attribute type]</t>
        </is>
      </c>
      <c r="B4" s="38" t="n"/>
      <c r="C4" s="54" t="inlineStr">
        <is>
          <t>pointer-merge</t>
        </is>
      </c>
      <c r="D4" s="38">
        <f>IF($A$6="Full Data","text","")</f>
        <v/>
      </c>
      <c r="E4" s="38">
        <f>IF($A$6="Quick Price","text","")</f>
        <v/>
      </c>
      <c r="F4" s="38" t="inlineStr">
        <is>
          <t>text</t>
        </is>
      </c>
      <c r="G4" s="38" t="n"/>
      <c r="H4" s="54" t="inlineStr">
        <is>
          <t>pointer-merge</t>
        </is>
      </c>
      <c r="I4" s="38" t="n"/>
      <c r="J4" s="54" t="inlineStr">
        <is>
          <t>pointer-merge</t>
        </is>
      </c>
      <c r="K4" s="38" t="n"/>
      <c r="L4" s="38" t="inlineStr">
        <is>
          <t>double</t>
        </is>
      </c>
      <c r="M4" s="39" t="inlineStr">
        <is>
          <t>[END]</t>
        </is>
      </c>
      <c r="N4" s="40" t="n"/>
      <c r="O4" s="40" t="n"/>
      <c r="P4" s="40" t="n"/>
      <c r="Q4" s="40" t="n"/>
      <c r="R4" s="40" t="n"/>
      <c r="S4" s="40" t="n"/>
      <c r="T4" s="40" t="n"/>
      <c r="U4" s="40" t="n"/>
      <c r="V4" s="40" t="n"/>
      <c r="W4" s="40" t="n"/>
    </row>
    <row r="5" outlineLevel="1" ht="13.9" customFormat="1" customHeight="1" s="49" thickBot="1">
      <c r="A5" s="41" t="inlineStr">
        <is>
          <t>[Attribute width]</t>
        </is>
      </c>
      <c r="B5" s="42" t="n"/>
      <c r="C5" s="42" t="n"/>
      <c r="D5" s="42" t="n"/>
      <c r="E5" s="42" t="n"/>
      <c r="F5" s="42" t="n"/>
      <c r="G5" s="42" t="n"/>
      <c r="H5" s="42" t="n"/>
      <c r="I5" s="42" t="n"/>
      <c r="J5" s="42" t="n"/>
      <c r="K5" s="42" t="n"/>
      <c r="L5" s="42" t="n"/>
      <c r="M5" s="36" t="n"/>
      <c r="N5" s="36" t="n"/>
      <c r="O5" s="36" t="n"/>
      <c r="P5" s="36" t="n"/>
      <c r="Q5" s="36" t="n"/>
      <c r="R5" s="36" t="n"/>
      <c r="S5" s="36" t="n"/>
      <c r="T5" s="36" t="n"/>
      <c r="U5" s="36" t="n"/>
      <c r="V5" s="36" t="n"/>
      <c r="W5" s="36" t="n"/>
    </row>
    <row r="6" ht="13.9" customHeight="1" thickTop="1">
      <c r="A6" s="33" t="inlineStr">
        <is>
          <t>Full Data</t>
        </is>
      </c>
      <c r="B6" s="8" t="inlineStr">
        <is>
          <t>Item</t>
        </is>
      </c>
      <c r="C6" s="7" t="inlineStr">
        <is>
          <t>ID</t>
        </is>
      </c>
      <c r="D6" s="7" t="inlineStr">
        <is>
          <t>Model</t>
        </is>
      </c>
      <c r="E6" s="7" t="inlineStr">
        <is>
          <t>Model</t>
        </is>
      </c>
      <c r="F6" s="7" t="inlineStr">
        <is>
          <t>CodeX</t>
        </is>
      </c>
      <c r="G6" s="8" t="inlineStr">
        <is>
          <t>Description</t>
        </is>
      </c>
      <c r="H6" s="4" t="inlineStr">
        <is>
          <t>Price ID</t>
        </is>
      </c>
      <c r="I6" s="14" t="inlineStr">
        <is>
          <t>Price 1/31/2020</t>
        </is>
      </c>
      <c r="J6" s="4" t="inlineStr">
        <is>
          <t>LeadtimeID</t>
        </is>
      </c>
      <c r="K6" s="14" t="inlineStr">
        <is>
          <t>2022jun LT (Wks)</t>
        </is>
      </c>
      <c r="L6" s="4" t="inlineStr">
        <is>
          <t>Weight</t>
        </is>
      </c>
      <c r="M6" s="6" t="n"/>
      <c r="N6" s="6" t="n"/>
      <c r="O6" s="6" t="n"/>
      <c r="P6" s="6" t="n"/>
      <c r="Q6" s="6" t="n"/>
      <c r="R6" s="6" t="n"/>
      <c r="S6" s="6" t="n"/>
      <c r="T6" s="6" t="n"/>
      <c r="U6" s="6" t="n"/>
      <c r="V6" s="6" t="n"/>
      <c r="W6" s="6" t="n"/>
    </row>
    <row r="7">
      <c r="A7" s="34" t="inlineStr">
        <is>
          <t>[START]</t>
        </is>
      </c>
      <c r="B7" s="6" t="n">
        <v>1</v>
      </c>
      <c r="C7" s="6" t="inlineStr">
        <is>
          <t>Price_VL_VLS_WetEnd_1</t>
        </is>
      </c>
      <c r="D7" s="6" t="inlineStr">
        <is>
          <t>1270-7_VL</t>
        </is>
      </c>
      <c r="E7" s="6" t="inlineStr">
        <is>
          <t>1270-7 VL</t>
        </is>
      </c>
      <c r="F7" s="6" t="inlineStr">
        <is>
          <t>X0</t>
        </is>
      </c>
      <c r="G7" s="6" t="inlineStr">
        <is>
          <t>Wet End Components</t>
        </is>
      </c>
      <c r="H7" s="80" t="inlineStr">
        <is>
          <t>A300001</t>
        </is>
      </c>
      <c r="I7" s="6" t="n">
        <v>1250</v>
      </c>
      <c r="J7" s="6" t="inlineStr">
        <is>
          <t>LT011</t>
        </is>
      </c>
      <c r="K7" s="61" t="n">
        <v>12</v>
      </c>
      <c r="L7" s="6" t="n">
        <v>78</v>
      </c>
      <c r="M7" s="6" t="n"/>
      <c r="N7" s="6" t="n"/>
      <c r="O7" s="6" t="n"/>
      <c r="P7" s="6" t="n"/>
      <c r="Q7" s="6" t="inlineStr">
        <is>
          <t>1270-7 VL</t>
        </is>
      </c>
      <c r="R7" s="6" t="inlineStr">
        <is>
          <t>X0</t>
        </is>
      </c>
      <c r="S7" s="80" t="inlineStr">
        <is>
          <t>A300001</t>
        </is>
      </c>
      <c r="T7" s="6" t="n"/>
      <c r="U7" s="6" t="n"/>
      <c r="V7" s="6" t="n"/>
      <c r="W7" s="6" t="n"/>
    </row>
    <row r="8">
      <c r="A8" s="33" t="n"/>
      <c r="B8" s="6" t="n">
        <v>2</v>
      </c>
      <c r="C8" s="6" t="inlineStr">
        <is>
          <t>Price_VL_VLS_WetEnd_2</t>
        </is>
      </c>
      <c r="D8" s="6" t="inlineStr">
        <is>
          <t>1270-7_VL</t>
        </is>
      </c>
      <c r="E8" s="6" t="inlineStr">
        <is>
          <t>1270-7 VL</t>
        </is>
      </c>
      <c r="F8" s="6" t="inlineStr">
        <is>
          <t>X3</t>
        </is>
      </c>
      <c r="G8" s="6" t="inlineStr">
        <is>
          <t>Wet End Components</t>
        </is>
      </c>
      <c r="H8" s="80" t="inlineStr">
        <is>
          <t>A300002</t>
        </is>
      </c>
      <c r="I8" s="6" t="n">
        <v>1250</v>
      </c>
      <c r="J8" s="6" t="inlineStr">
        <is>
          <t>LT011</t>
        </is>
      </c>
      <c r="K8" s="61" t="n">
        <v>12</v>
      </c>
      <c r="L8" s="6" t="n">
        <v>78</v>
      </c>
      <c r="M8" s="6" t="n"/>
      <c r="N8" s="6" t="n"/>
      <c r="O8" t="inlineStr">
        <is>
          <t>16-12707-130101-1442EE</t>
        </is>
      </c>
      <c r="P8" t="n">
        <v>1122</v>
      </c>
      <c r="Q8" s="6" t="inlineStr">
        <is>
          <t>1270-7 VL</t>
        </is>
      </c>
      <c r="R8" s="6" t="inlineStr">
        <is>
          <t>X3</t>
        </is>
      </c>
      <c r="S8" s="80" t="inlineStr">
        <is>
          <t>A300002</t>
        </is>
      </c>
      <c r="T8" s="6" t="n"/>
      <c r="U8" s="6" t="n"/>
      <c r="V8" s="6" t="n"/>
      <c r="W8" s="6" t="n"/>
    </row>
    <row r="9">
      <c r="A9" s="33" t="n"/>
      <c r="B9" s="6" t="n">
        <v>3</v>
      </c>
      <c r="C9" s="6" t="inlineStr">
        <is>
          <t>Price_VL_VLS_WetEnd_3</t>
        </is>
      </c>
      <c r="D9" s="6" t="inlineStr">
        <is>
          <t>1570-9_VL</t>
        </is>
      </c>
      <c r="E9" s="6" t="inlineStr">
        <is>
          <t>1570-9 VL</t>
        </is>
      </c>
      <c r="F9" s="6" t="inlineStr">
        <is>
          <t>X3</t>
        </is>
      </c>
      <c r="G9" s="6" t="inlineStr">
        <is>
          <t>Wet End Components</t>
        </is>
      </c>
      <c r="H9" s="80" t="inlineStr">
        <is>
          <t>A300003</t>
        </is>
      </c>
      <c r="I9" s="6" t="n">
        <v>1463</v>
      </c>
      <c r="J9" s="6" t="inlineStr">
        <is>
          <t>LT011</t>
        </is>
      </c>
      <c r="K9" s="61" t="n">
        <v>12</v>
      </c>
      <c r="L9" s="6" t="n">
        <v>90</v>
      </c>
      <c r="M9" s="6" t="n"/>
      <c r="N9" s="6" t="n"/>
      <c r="O9" s="6" t="n"/>
      <c r="P9" s="6" t="n"/>
      <c r="Q9" s="6" t="inlineStr">
        <is>
          <t>1570-9 VL</t>
        </is>
      </c>
      <c r="R9" s="6" t="inlineStr">
        <is>
          <t>X3</t>
        </is>
      </c>
      <c r="S9" s="80" t="inlineStr">
        <is>
          <t>A300003</t>
        </is>
      </c>
      <c r="T9" s="6" t="n"/>
      <c r="U9" s="6" t="n"/>
      <c r="V9" s="6" t="n"/>
      <c r="W9" s="6" t="n"/>
    </row>
    <row r="10">
      <c r="A10" s="33" t="n"/>
      <c r="B10" s="6" t="n">
        <v>4</v>
      </c>
      <c r="C10" s="6" t="inlineStr">
        <is>
          <t>Price_VL_VLS_WetEnd_4</t>
        </is>
      </c>
      <c r="D10" s="6" t="inlineStr">
        <is>
          <t>2070-5_VL</t>
        </is>
      </c>
      <c r="E10" s="6" t="inlineStr">
        <is>
          <t>2070-5 VL</t>
        </is>
      </c>
      <c r="F10" s="6" t="inlineStr">
        <is>
          <t>X3</t>
        </is>
      </c>
      <c r="G10" s="6" t="inlineStr">
        <is>
          <t>Wet End Components</t>
        </is>
      </c>
      <c r="H10" s="80" t="inlineStr">
        <is>
          <t>A300004</t>
        </is>
      </c>
      <c r="I10" s="6" t="n">
        <v>1382</v>
      </c>
      <c r="J10" s="6" t="inlineStr">
        <is>
          <t>LT011</t>
        </is>
      </c>
      <c r="K10" s="61" t="n">
        <v>12</v>
      </c>
      <c r="L10" s="6" t="n">
        <v>90</v>
      </c>
      <c r="M10" s="6" t="n"/>
      <c r="N10" s="6" t="n"/>
      <c r="O10" t="inlineStr">
        <is>
          <t>16-20705-130101-1562EE</t>
        </is>
      </c>
      <c r="P10" t="n">
        <v>1240</v>
      </c>
      <c r="Q10" s="6" t="inlineStr">
        <is>
          <t>2070-5 VL</t>
        </is>
      </c>
      <c r="R10" s="6" t="inlineStr">
        <is>
          <t>X3</t>
        </is>
      </c>
      <c r="S10" s="80" t="inlineStr">
        <is>
          <t>A300004</t>
        </is>
      </c>
      <c r="T10" s="6" t="n"/>
      <c r="U10" s="6" t="n"/>
      <c r="V10" s="6" t="n"/>
      <c r="W10" s="6" t="n"/>
    </row>
    <row r="11">
      <c r="A11" s="33" t="n"/>
      <c r="B11" s="6" t="n">
        <v>5</v>
      </c>
      <c r="C11" s="6" t="inlineStr">
        <is>
          <t>Price_VL_VLS_WetEnd_5</t>
        </is>
      </c>
      <c r="D11" s="6" t="inlineStr">
        <is>
          <t>2095-1_VL</t>
        </is>
      </c>
      <c r="E11" s="6" t="inlineStr">
        <is>
          <t>2095-1 VL</t>
        </is>
      </c>
      <c r="F11" s="6" t="inlineStr">
        <is>
          <t>X3</t>
        </is>
      </c>
      <c r="G11" s="6" t="inlineStr">
        <is>
          <t>Wet End Components</t>
        </is>
      </c>
      <c r="H11" s="80" t="inlineStr">
        <is>
          <t>A300005</t>
        </is>
      </c>
      <c r="I11" s="6" t="n">
        <v>1769</v>
      </c>
      <c r="J11" s="6" t="inlineStr">
        <is>
          <t>LT011</t>
        </is>
      </c>
      <c r="K11" s="61" t="n">
        <v>12</v>
      </c>
      <c r="L11" s="6" t="n">
        <v>119</v>
      </c>
      <c r="M11" s="6" t="n"/>
      <c r="N11" s="6" t="n"/>
      <c r="O11" t="inlineStr">
        <is>
          <t>16-20951-130101-1502EE</t>
        </is>
      </c>
      <c r="P11" t="n">
        <v>1587</v>
      </c>
      <c r="Q11" s="6" t="inlineStr">
        <is>
          <t>2095-1 VL</t>
        </is>
      </c>
      <c r="R11" s="6" t="inlineStr">
        <is>
          <t>X3</t>
        </is>
      </c>
      <c r="S11" s="80" t="inlineStr">
        <is>
          <t>A300005</t>
        </is>
      </c>
      <c r="T11" s="6" t="n"/>
      <c r="U11" s="6" t="n"/>
      <c r="V11" s="6" t="n"/>
      <c r="W11" s="6" t="n"/>
    </row>
    <row r="12">
      <c r="A12" s="33" t="n"/>
      <c r="B12" s="6" t="n">
        <v>6</v>
      </c>
      <c r="C12" s="6" t="inlineStr">
        <is>
          <t>Price_VL_VLS_WetEnd_6</t>
        </is>
      </c>
      <c r="D12" s="6" t="inlineStr">
        <is>
          <t>2095-1_VL</t>
        </is>
      </c>
      <c r="E12" s="6" t="inlineStr">
        <is>
          <t>2095-1 VL</t>
        </is>
      </c>
      <c r="F12" s="6" t="inlineStr">
        <is>
          <t>X4</t>
        </is>
      </c>
      <c r="G12" s="6" t="inlineStr">
        <is>
          <t>Wet End Components</t>
        </is>
      </c>
      <c r="H12" s="80" t="inlineStr">
        <is>
          <t>A300006</t>
        </is>
      </c>
      <c r="I12" s="6" t="n">
        <v>1835</v>
      </c>
      <c r="J12" s="6" t="inlineStr">
        <is>
          <t>LT011</t>
        </is>
      </c>
      <c r="K12" s="61" t="n">
        <v>12</v>
      </c>
      <c r="L12" s="6" t="n">
        <v>119</v>
      </c>
      <c r="M12" s="6" t="n"/>
      <c r="N12" s="6" t="n"/>
      <c r="O12" s="6" t="n"/>
      <c r="P12" s="6" t="n"/>
      <c r="Q12" s="6" t="inlineStr">
        <is>
          <t>2095-1 VL</t>
        </is>
      </c>
      <c r="R12" s="6" t="inlineStr">
        <is>
          <t>X4</t>
        </is>
      </c>
      <c r="S12" s="80" t="inlineStr">
        <is>
          <t>A300006</t>
        </is>
      </c>
      <c r="T12" s="6" t="n"/>
      <c r="U12" s="6" t="n"/>
      <c r="V12" s="6" t="n"/>
      <c r="W12" s="6" t="n"/>
    </row>
    <row r="13">
      <c r="A13" s="33" t="n"/>
      <c r="B13" s="6" t="n">
        <v>7</v>
      </c>
      <c r="C13" s="6" t="inlineStr">
        <is>
          <t>Price_VL_VLS_WetEnd_7</t>
        </is>
      </c>
      <c r="D13" s="6" t="inlineStr">
        <is>
          <t>2095-5_VL</t>
        </is>
      </c>
      <c r="E13" s="6" t="inlineStr">
        <is>
          <t>2095-5 VL</t>
        </is>
      </c>
      <c r="F13" s="6" t="inlineStr">
        <is>
          <t>X3</t>
        </is>
      </c>
      <c r="G13" s="6" t="inlineStr">
        <is>
          <t>Wet End Components</t>
        </is>
      </c>
      <c r="H13" s="80" t="inlineStr">
        <is>
          <t>A300007</t>
        </is>
      </c>
      <c r="I13" s="6" t="n">
        <v>1710</v>
      </c>
      <c r="J13" s="6" t="inlineStr">
        <is>
          <t>LT011</t>
        </is>
      </c>
      <c r="K13" s="61" t="n">
        <v>12</v>
      </c>
      <c r="L13" s="6" t="n">
        <v>119</v>
      </c>
      <c r="M13" s="6" t="n"/>
      <c r="N13" s="6" t="n"/>
      <c r="O13" t="inlineStr">
        <is>
          <t>16-20955-130101-1742EE</t>
        </is>
      </c>
      <c r="P13" t="n">
        <v>1534</v>
      </c>
      <c r="Q13" s="6" t="inlineStr">
        <is>
          <t>2095-5 VL</t>
        </is>
      </c>
      <c r="R13" s="6" t="inlineStr">
        <is>
          <t>X3</t>
        </is>
      </c>
      <c r="S13" s="80" t="inlineStr">
        <is>
          <t>A300007</t>
        </is>
      </c>
      <c r="T13" s="6" t="n"/>
      <c r="U13" s="6" t="n"/>
      <c r="V13" s="6" t="n"/>
      <c r="W13" s="6" t="n"/>
    </row>
    <row r="14">
      <c r="A14" s="33" t="n"/>
      <c r="B14" s="6" t="n">
        <v>8</v>
      </c>
      <c r="C14" s="6" t="inlineStr">
        <is>
          <t>Price_VL_VLS_WetEnd_8</t>
        </is>
      </c>
      <c r="D14" s="6" t="inlineStr">
        <is>
          <t>2095-5_VL</t>
        </is>
      </c>
      <c r="E14" s="6" t="inlineStr">
        <is>
          <t>2095-5 VL</t>
        </is>
      </c>
      <c r="F14" s="6" t="inlineStr">
        <is>
          <t>X4</t>
        </is>
      </c>
      <c r="G14" s="6" t="inlineStr">
        <is>
          <t>Wet End Components</t>
        </is>
      </c>
      <c r="H14" s="80" t="inlineStr">
        <is>
          <t>A300008</t>
        </is>
      </c>
      <c r="I14" s="6" t="n">
        <v>1776</v>
      </c>
      <c r="J14" s="6" t="inlineStr">
        <is>
          <t>LT011</t>
        </is>
      </c>
      <c r="K14" s="61" t="n">
        <v>12</v>
      </c>
      <c r="L14" s="6" t="n">
        <v>119</v>
      </c>
      <c r="M14" s="6" t="n"/>
      <c r="N14" s="6" t="n"/>
      <c r="O14" s="6" t="n"/>
      <c r="P14" s="6" t="n"/>
      <c r="Q14" s="6" t="inlineStr">
        <is>
          <t>2095-5 VL</t>
        </is>
      </c>
      <c r="R14" s="6" t="inlineStr">
        <is>
          <t>X4</t>
        </is>
      </c>
      <c r="S14" s="80" t="inlineStr">
        <is>
          <t>A300008</t>
        </is>
      </c>
      <c r="T14" s="6" t="n"/>
      <c r="U14" s="6" t="n"/>
      <c r="V14" s="6" t="n"/>
      <c r="W14" s="6" t="n"/>
    </row>
    <row r="15">
      <c r="A15" s="33" t="n"/>
      <c r="B15" s="6" t="n">
        <v>9</v>
      </c>
      <c r="C15" s="6" t="inlineStr">
        <is>
          <t>Price_VL_VLS_WetEnd_9</t>
        </is>
      </c>
      <c r="D15" s="6" t="inlineStr">
        <is>
          <t>2095-9_VL</t>
        </is>
      </c>
      <c r="E15" s="6" t="inlineStr">
        <is>
          <t>2095-9 VL</t>
        </is>
      </c>
      <c r="F15" s="6" t="inlineStr">
        <is>
          <t>X3</t>
        </is>
      </c>
      <c r="G15" s="6" t="inlineStr">
        <is>
          <t>Wet End Components</t>
        </is>
      </c>
      <c r="H15" s="80" t="inlineStr">
        <is>
          <t>A300009</t>
        </is>
      </c>
      <c r="I15" s="6" t="n">
        <v>1729</v>
      </c>
      <c r="J15" s="6" t="inlineStr">
        <is>
          <t>LT011</t>
        </is>
      </c>
      <c r="K15" s="61" t="n">
        <v>12</v>
      </c>
      <c r="L15" s="6" t="n">
        <v>121</v>
      </c>
      <c r="M15" s="6" t="n"/>
      <c r="N15" s="6" t="n"/>
      <c r="O15" t="inlineStr">
        <is>
          <t>16-20959-130101-1622EE</t>
        </is>
      </c>
      <c r="P15" t="n">
        <v>1552</v>
      </c>
      <c r="Q15" s="6" t="inlineStr">
        <is>
          <t>2095-9 VL</t>
        </is>
      </c>
      <c r="R15" s="6" t="inlineStr">
        <is>
          <t>X3</t>
        </is>
      </c>
      <c r="S15" s="80" t="inlineStr">
        <is>
          <t>A300009</t>
        </is>
      </c>
      <c r="T15" s="6" t="n"/>
      <c r="U15" s="6" t="n"/>
      <c r="V15" s="6" t="n"/>
      <c r="W15" s="6" t="n"/>
    </row>
    <row r="16">
      <c r="A16" s="33" t="n"/>
      <c r="B16" s="6" t="n">
        <v>10</v>
      </c>
      <c r="C16" s="6" t="inlineStr">
        <is>
          <t>Price_VL_VLS_WetEnd_10</t>
        </is>
      </c>
      <c r="D16" s="6" t="inlineStr">
        <is>
          <t>2095-9_VL</t>
        </is>
      </c>
      <c r="E16" s="6" t="inlineStr">
        <is>
          <t>2095-9 VL</t>
        </is>
      </c>
      <c r="F16" s="6" t="inlineStr">
        <is>
          <t>X4</t>
        </is>
      </c>
      <c r="G16" s="6" t="inlineStr">
        <is>
          <t>Wet End Components</t>
        </is>
      </c>
      <c r="H16" s="80" t="inlineStr">
        <is>
          <t>A300010</t>
        </is>
      </c>
      <c r="I16" s="6" t="n">
        <v>1796</v>
      </c>
      <c r="J16" s="6" t="inlineStr">
        <is>
          <t>LT011</t>
        </is>
      </c>
      <c r="K16" s="61" t="n">
        <v>12</v>
      </c>
      <c r="L16" s="6" t="n">
        <v>121</v>
      </c>
      <c r="M16" s="6" t="n"/>
      <c r="N16" s="6" t="n"/>
      <c r="O16" s="6" t="n"/>
      <c r="P16" s="6" t="n"/>
      <c r="Q16" s="6" t="inlineStr">
        <is>
          <t>2095-9 VL</t>
        </is>
      </c>
      <c r="R16" s="6" t="inlineStr">
        <is>
          <t>X4</t>
        </is>
      </c>
      <c r="S16" s="80" t="inlineStr">
        <is>
          <t>A300010</t>
        </is>
      </c>
      <c r="T16" s="6" t="n"/>
      <c r="U16" s="6" t="n"/>
      <c r="V16" s="6" t="n"/>
      <c r="W16" s="6" t="n"/>
    </row>
    <row r="17">
      <c r="B17" s="6" t="n">
        <v>11</v>
      </c>
      <c r="C17" s="6" t="inlineStr">
        <is>
          <t>Price_VL_VLS_WetEnd_11</t>
        </is>
      </c>
      <c r="D17" s="6" t="inlineStr">
        <is>
          <t>2570-9_VL</t>
        </is>
      </c>
      <c r="E17" s="6" t="inlineStr">
        <is>
          <t>2570-9 VL</t>
        </is>
      </c>
      <c r="F17" s="6" t="inlineStr">
        <is>
          <t>X3</t>
        </is>
      </c>
      <c r="G17" s="6" t="inlineStr">
        <is>
          <t>Wet End Components</t>
        </is>
      </c>
      <c r="H17" s="80" t="inlineStr">
        <is>
          <t>A300011</t>
        </is>
      </c>
      <c r="I17" s="6" t="n">
        <v>1421</v>
      </c>
      <c r="J17" s="6" t="inlineStr">
        <is>
          <t>LT011</t>
        </is>
      </c>
      <c r="K17" s="61" t="n">
        <v>12</v>
      </c>
      <c r="L17" s="6" t="n">
        <v>91</v>
      </c>
      <c r="M17" s="6" t="n"/>
      <c r="N17" s="6" t="n"/>
      <c r="O17" t="inlineStr">
        <is>
          <t>16-25709-130101-1622EE</t>
        </is>
      </c>
      <c r="P17" t="n">
        <v>1275</v>
      </c>
      <c r="Q17" s="6" t="inlineStr">
        <is>
          <t>2570-9 VL</t>
        </is>
      </c>
      <c r="R17" s="6" t="inlineStr">
        <is>
          <t>X3</t>
        </is>
      </c>
      <c r="S17" s="80" t="inlineStr">
        <is>
          <t>A300011</t>
        </is>
      </c>
    </row>
    <row r="18">
      <c r="B18" s="6" t="n">
        <v>12</v>
      </c>
      <c r="C18" s="6" t="inlineStr">
        <is>
          <t>Price_VL_VLS_WetEnd_12</t>
        </is>
      </c>
      <c r="D18" s="6" t="inlineStr">
        <is>
          <t>2570-9_VL</t>
        </is>
      </c>
      <c r="E18" s="6" t="inlineStr">
        <is>
          <t>2570-9 VL</t>
        </is>
      </c>
      <c r="F18" s="6" t="inlineStr">
        <is>
          <t>X4</t>
        </is>
      </c>
      <c r="G18" s="6" t="inlineStr">
        <is>
          <t>Wet End Components</t>
        </is>
      </c>
      <c r="H18" s="80" t="inlineStr">
        <is>
          <t>A300012</t>
        </is>
      </c>
      <c r="I18" s="6" t="n">
        <v>1510</v>
      </c>
      <c r="J18" s="6" t="inlineStr">
        <is>
          <t>LT011</t>
        </is>
      </c>
      <c r="K18" s="61" t="n">
        <v>12</v>
      </c>
      <c r="L18" s="6" t="n">
        <v>91</v>
      </c>
      <c r="M18" s="6" t="n"/>
      <c r="N18" s="6" t="n"/>
      <c r="O18" s="6" t="n"/>
      <c r="P18" s="6" t="n"/>
      <c r="Q18" s="6" t="inlineStr">
        <is>
          <t>2570-9 VL</t>
        </is>
      </c>
      <c r="R18" s="6" t="inlineStr">
        <is>
          <t>X4</t>
        </is>
      </c>
      <c r="S18" s="80" t="inlineStr">
        <is>
          <t>A300012</t>
        </is>
      </c>
    </row>
    <row r="19">
      <c r="B19" s="6" t="n">
        <v>13</v>
      </c>
      <c r="C19" s="6" t="inlineStr">
        <is>
          <t>Price_VL_VLS_WetEnd_13</t>
        </is>
      </c>
      <c r="D19" s="6" t="inlineStr">
        <is>
          <t>2595-3_VL</t>
        </is>
      </c>
      <c r="E19" s="6" t="inlineStr">
        <is>
          <t>2595-3 VL</t>
        </is>
      </c>
      <c r="F19" s="6" t="inlineStr">
        <is>
          <t>X3</t>
        </is>
      </c>
      <c r="G19" s="6" t="inlineStr">
        <is>
          <t>Wet End Components</t>
        </is>
      </c>
      <c r="H19" s="80" t="inlineStr">
        <is>
          <t>A300013</t>
        </is>
      </c>
      <c r="I19" s="6" t="n">
        <v>1757</v>
      </c>
      <c r="J19" s="6" t="inlineStr">
        <is>
          <t>LT011</t>
        </is>
      </c>
      <c r="K19" s="61" t="n">
        <v>12</v>
      </c>
      <c r="L19" s="6" t="n">
        <v>128</v>
      </c>
      <c r="M19" s="6" t="n"/>
      <c r="N19" s="6" t="n"/>
      <c r="O19" t="inlineStr">
        <is>
          <t>16-25953-130101-1622EE</t>
        </is>
      </c>
      <c r="P19" t="n">
        <v>1577</v>
      </c>
      <c r="Q19" s="6" t="inlineStr">
        <is>
          <t>2595-3 VL</t>
        </is>
      </c>
      <c r="R19" s="6" t="inlineStr">
        <is>
          <t>X3</t>
        </is>
      </c>
      <c r="S19" s="80" t="inlineStr">
        <is>
          <t>A300013</t>
        </is>
      </c>
    </row>
    <row r="20">
      <c r="B20" s="6" t="n">
        <v>14</v>
      </c>
      <c r="C20" s="6" t="inlineStr">
        <is>
          <t>Price_VL_VLS_WetEnd_14</t>
        </is>
      </c>
      <c r="D20" s="6" t="inlineStr">
        <is>
          <t>2595-3_VL</t>
        </is>
      </c>
      <c r="E20" s="6" t="inlineStr">
        <is>
          <t>2595-3 VL</t>
        </is>
      </c>
      <c r="F20" s="6" t="inlineStr">
        <is>
          <t>X4</t>
        </is>
      </c>
      <c r="G20" s="6" t="inlineStr">
        <is>
          <t>Wet End Components</t>
        </is>
      </c>
      <c r="H20" s="80" t="inlineStr">
        <is>
          <t>A300014</t>
        </is>
      </c>
      <c r="I20" s="6" t="n">
        <v>1846</v>
      </c>
      <c r="J20" s="6" t="inlineStr">
        <is>
          <t>LT011</t>
        </is>
      </c>
      <c r="K20" s="61" t="n">
        <v>12</v>
      </c>
      <c r="L20" s="6" t="n">
        <v>128</v>
      </c>
      <c r="M20" s="6" t="n"/>
      <c r="N20" s="6" t="n"/>
      <c r="O20" s="6" t="n"/>
      <c r="P20" s="6" t="n"/>
      <c r="Q20" s="6" t="inlineStr">
        <is>
          <t>2595-3 VL</t>
        </is>
      </c>
      <c r="R20" s="6" t="inlineStr">
        <is>
          <t>X4</t>
        </is>
      </c>
      <c r="S20" s="80" t="inlineStr">
        <is>
          <t>A300014</t>
        </is>
      </c>
    </row>
    <row r="21">
      <c r="B21" s="6" t="n">
        <v>15</v>
      </c>
      <c r="C21" s="6" t="inlineStr">
        <is>
          <t>Price_VL_VLS_WetEnd_15</t>
        </is>
      </c>
      <c r="D21" s="6" t="inlineStr">
        <is>
          <t>2512-1_VL</t>
        </is>
      </c>
      <c r="E21" s="6" t="inlineStr">
        <is>
          <t>2512-1 VL</t>
        </is>
      </c>
      <c r="F21" s="6" t="inlineStr">
        <is>
          <t>X3</t>
        </is>
      </c>
      <c r="G21" s="6" t="inlineStr">
        <is>
          <t>Wet End Components</t>
        </is>
      </c>
      <c r="H21" s="80" t="inlineStr">
        <is>
          <t>A300015</t>
        </is>
      </c>
      <c r="I21" s="6" t="n">
        <v>2264</v>
      </c>
      <c r="J21" s="6" t="inlineStr">
        <is>
          <t>LT011</t>
        </is>
      </c>
      <c r="K21" s="61" t="n">
        <v>12</v>
      </c>
      <c r="L21" s="6" t="n">
        <v>156</v>
      </c>
      <c r="M21" s="6" t="n"/>
      <c r="N21" s="6" t="n"/>
      <c r="O21" t="inlineStr">
        <is>
          <t>16-25121-130101-1782EE</t>
        </is>
      </c>
      <c r="P21" t="n">
        <v>2032</v>
      </c>
      <c r="Q21" s="6" t="inlineStr">
        <is>
          <t>2512-1 VL</t>
        </is>
      </c>
      <c r="R21" s="6" t="inlineStr">
        <is>
          <t>X3</t>
        </is>
      </c>
      <c r="S21" s="80" t="inlineStr">
        <is>
          <t>A300015</t>
        </is>
      </c>
    </row>
    <row r="22">
      <c r="B22" s="6" t="n">
        <v>16</v>
      </c>
      <c r="C22" s="6" t="inlineStr">
        <is>
          <t>Price_VL_VLS_WetEnd_16</t>
        </is>
      </c>
      <c r="D22" s="6" t="inlineStr">
        <is>
          <t>2512-1_VL</t>
        </is>
      </c>
      <c r="E22" s="6" t="inlineStr">
        <is>
          <t>2512-1 VL</t>
        </is>
      </c>
      <c r="F22" s="6" t="inlineStr">
        <is>
          <t>XA</t>
        </is>
      </c>
      <c r="G22" s="6" t="inlineStr">
        <is>
          <t>Wet End Components</t>
        </is>
      </c>
      <c r="H22" s="80" t="inlineStr">
        <is>
          <t>A300016</t>
        </is>
      </c>
      <c r="I22" s="6" t="n">
        <v>2375</v>
      </c>
      <c r="J22" s="6" t="inlineStr">
        <is>
          <t>LT011</t>
        </is>
      </c>
      <c r="K22" s="61" t="n">
        <v>12</v>
      </c>
      <c r="L22" s="6" t="n">
        <v>156</v>
      </c>
      <c r="M22" s="6" t="n"/>
      <c r="N22" s="6" t="n"/>
      <c r="O22" s="6" t="n"/>
      <c r="P22" s="6" t="n"/>
      <c r="Q22" s="6" t="inlineStr">
        <is>
          <t>2512-1 VL</t>
        </is>
      </c>
      <c r="R22" s="6" t="inlineStr">
        <is>
          <t>XA</t>
        </is>
      </c>
      <c r="S22" s="80" t="inlineStr">
        <is>
          <t>A300016</t>
        </is>
      </c>
    </row>
    <row r="23">
      <c r="B23" s="6" t="n">
        <v>17</v>
      </c>
      <c r="C23" s="6" t="inlineStr">
        <is>
          <t>Price_VL_VLS_WetEnd_17</t>
        </is>
      </c>
      <c r="D23" s="6" t="inlineStr">
        <is>
          <t>3070-7_VL</t>
        </is>
      </c>
      <c r="E23" s="6" t="inlineStr">
        <is>
          <t>3070-7 VL</t>
        </is>
      </c>
      <c r="F23" s="6" t="inlineStr">
        <is>
          <t>X3</t>
        </is>
      </c>
      <c r="G23" s="6" t="inlineStr">
        <is>
          <t>Wet End Components</t>
        </is>
      </c>
      <c r="H23" s="80" t="inlineStr">
        <is>
          <t>A300017</t>
        </is>
      </c>
      <c r="I23" s="6" t="n">
        <v>1601</v>
      </c>
      <c r="J23" s="6" t="inlineStr">
        <is>
          <t>LT011</t>
        </is>
      </c>
      <c r="K23" s="61" t="n">
        <v>12</v>
      </c>
      <c r="L23" s="6" t="n">
        <v>130</v>
      </c>
      <c r="M23" s="6" t="n"/>
      <c r="N23" s="6" t="n"/>
      <c r="O23" t="inlineStr">
        <is>
          <t>16-30707-130101-1562EE</t>
        </is>
      </c>
      <c r="P23" t="n">
        <v>1436</v>
      </c>
      <c r="Q23" s="6" t="inlineStr">
        <is>
          <t>3070-7 VL</t>
        </is>
      </c>
      <c r="R23" s="6" t="inlineStr">
        <is>
          <t>X3</t>
        </is>
      </c>
      <c r="S23" s="80" t="inlineStr">
        <is>
          <t>A300017</t>
        </is>
      </c>
    </row>
    <row r="24">
      <c r="B24" s="6" t="n">
        <v>18</v>
      </c>
      <c r="C24" s="6" t="inlineStr">
        <is>
          <t>Price_VL_VLS_WetEnd_18</t>
        </is>
      </c>
      <c r="D24" s="6" t="inlineStr">
        <is>
          <t>3070-7_VL</t>
        </is>
      </c>
      <c r="E24" s="6" t="inlineStr">
        <is>
          <t>3070-7 VL</t>
        </is>
      </c>
      <c r="F24" s="6" t="inlineStr">
        <is>
          <t>X4</t>
        </is>
      </c>
      <c r="G24" s="6" t="inlineStr">
        <is>
          <t>Wet End Components</t>
        </is>
      </c>
      <c r="H24" s="80" t="inlineStr">
        <is>
          <t>A300018</t>
        </is>
      </c>
      <c r="I24" s="6" t="n">
        <v>1689</v>
      </c>
      <c r="J24" s="6" t="inlineStr">
        <is>
          <t>LT011</t>
        </is>
      </c>
      <c r="K24" s="61" t="n">
        <v>12</v>
      </c>
      <c r="L24" s="6" t="n">
        <v>130</v>
      </c>
      <c r="M24" s="6" t="n"/>
      <c r="N24" s="6" t="n"/>
      <c r="O24" s="6" t="n"/>
      <c r="P24" s="6" t="n"/>
      <c r="Q24" s="6" t="inlineStr">
        <is>
          <t>3070-7 VL</t>
        </is>
      </c>
      <c r="R24" s="6" t="inlineStr">
        <is>
          <t>X4</t>
        </is>
      </c>
      <c r="S24" s="80" t="inlineStr">
        <is>
          <t>A300018</t>
        </is>
      </c>
    </row>
    <row r="25">
      <c r="B25" s="6" t="n">
        <v>19</v>
      </c>
      <c r="C25" s="6" t="inlineStr">
        <is>
          <t>Price_VL_VLS_WetEnd_19</t>
        </is>
      </c>
      <c r="D25" s="6" t="inlineStr">
        <is>
          <t>3095-7_VL</t>
        </is>
      </c>
      <c r="E25" s="6" t="inlineStr">
        <is>
          <t>3095-7 VL</t>
        </is>
      </c>
      <c r="F25" s="6" t="inlineStr">
        <is>
          <t>X3</t>
        </is>
      </c>
      <c r="G25" s="6" t="inlineStr">
        <is>
          <t>Wet End Components</t>
        </is>
      </c>
      <c r="H25" s="80" t="inlineStr">
        <is>
          <t>A300019</t>
        </is>
      </c>
      <c r="I25" s="6" t="n">
        <v>1854</v>
      </c>
      <c r="J25" s="6" t="inlineStr">
        <is>
          <t>LT011</t>
        </is>
      </c>
      <c r="K25" s="61" t="n">
        <v>12</v>
      </c>
      <c r="L25" s="6" t="n">
        <v>153</v>
      </c>
      <c r="M25" s="6" t="n"/>
      <c r="N25" s="6" t="n"/>
      <c r="O25" t="inlineStr">
        <is>
          <t>16-30957-130101-1782EE</t>
        </is>
      </c>
      <c r="P25" t="n">
        <v>1664</v>
      </c>
      <c r="Q25" s="6" t="inlineStr">
        <is>
          <t>3095-7 VL</t>
        </is>
      </c>
      <c r="R25" s="6" t="inlineStr">
        <is>
          <t>X3</t>
        </is>
      </c>
      <c r="S25" s="80" t="inlineStr">
        <is>
          <t>A300019</t>
        </is>
      </c>
    </row>
    <row r="26">
      <c r="B26" s="6" t="n">
        <v>20</v>
      </c>
      <c r="C26" s="6" t="inlineStr">
        <is>
          <t>Price_VL_VLS_WetEnd_20</t>
        </is>
      </c>
      <c r="D26" s="6" t="inlineStr">
        <is>
          <t>3095-7_VL</t>
        </is>
      </c>
      <c r="E26" s="6" t="inlineStr">
        <is>
          <t>3095-7 VL</t>
        </is>
      </c>
      <c r="F26" s="6" t="inlineStr">
        <is>
          <t>X4</t>
        </is>
      </c>
      <c r="G26" s="6" t="inlineStr">
        <is>
          <t>Wet End Components</t>
        </is>
      </c>
      <c r="H26" s="80" t="inlineStr">
        <is>
          <t>A300020</t>
        </is>
      </c>
      <c r="I26" s="6" t="n">
        <v>1921</v>
      </c>
      <c r="J26" s="6" t="inlineStr">
        <is>
          <t>LT011</t>
        </is>
      </c>
      <c r="K26" s="61" t="n">
        <v>12</v>
      </c>
      <c r="L26" s="6" t="n">
        <v>153</v>
      </c>
      <c r="M26" s="6" t="n"/>
      <c r="N26" s="6" t="n"/>
      <c r="O26" s="6" t="n"/>
      <c r="P26" s="6" t="n"/>
      <c r="Q26" s="6" t="inlineStr">
        <is>
          <t>3095-7 VL</t>
        </is>
      </c>
      <c r="R26" s="6" t="inlineStr">
        <is>
          <t>X4</t>
        </is>
      </c>
      <c r="S26" s="80" t="inlineStr">
        <is>
          <t>A300020</t>
        </is>
      </c>
    </row>
    <row r="27">
      <c r="B27" s="6" t="n">
        <v>21</v>
      </c>
      <c r="C27" s="6" t="inlineStr">
        <is>
          <t>Price_VL_VLS_WetEnd_21</t>
        </is>
      </c>
      <c r="D27" s="6" t="inlineStr">
        <is>
          <t>3012-3_VL</t>
        </is>
      </c>
      <c r="E27" s="6" t="inlineStr">
        <is>
          <t>3012-3 VL</t>
        </is>
      </c>
      <c r="F27" s="6" t="inlineStr">
        <is>
          <t>X3</t>
        </is>
      </c>
      <c r="G27" s="6" t="inlineStr">
        <is>
          <t>Wet End Components</t>
        </is>
      </c>
      <c r="H27" s="80" t="inlineStr">
        <is>
          <t>A300021</t>
        </is>
      </c>
      <c r="I27" s="6" t="n">
        <v>2192</v>
      </c>
      <c r="J27" s="6" t="inlineStr">
        <is>
          <t>LT011</t>
        </is>
      </c>
      <c r="K27" s="61" t="n">
        <v>12</v>
      </c>
      <c r="L27" s="6" t="n">
        <v>192</v>
      </c>
      <c r="M27" s="6" t="n"/>
      <c r="N27" s="6" t="n"/>
      <c r="O27" t="inlineStr">
        <is>
          <t>16-30123-130101-1742EE</t>
        </is>
      </c>
      <c r="P27" t="n">
        <v>1967</v>
      </c>
      <c r="Q27" s="6" t="inlineStr">
        <is>
          <t>3012-3 VL</t>
        </is>
      </c>
      <c r="R27" s="6" t="inlineStr">
        <is>
          <t>X3</t>
        </is>
      </c>
      <c r="S27" s="80" t="inlineStr">
        <is>
          <t>A300021</t>
        </is>
      </c>
    </row>
    <row r="28">
      <c r="B28" s="6" t="n">
        <v>22</v>
      </c>
      <c r="C28" s="6" t="inlineStr">
        <is>
          <t>Price_VL_VLS_WetEnd_22</t>
        </is>
      </c>
      <c r="D28" s="6" t="inlineStr">
        <is>
          <t>3012-3_VL</t>
        </is>
      </c>
      <c r="E28" s="6" t="inlineStr">
        <is>
          <t>3012-3 VL</t>
        </is>
      </c>
      <c r="F28" s="6" t="inlineStr">
        <is>
          <t>XA</t>
        </is>
      </c>
      <c r="G28" s="6" t="inlineStr">
        <is>
          <t>Wet End Components</t>
        </is>
      </c>
      <c r="H28" s="80" t="inlineStr">
        <is>
          <t>A300022</t>
        </is>
      </c>
      <c r="I28" s="6" t="n">
        <v>2192</v>
      </c>
      <c r="J28" s="6" t="inlineStr">
        <is>
          <t>LT011</t>
        </is>
      </c>
      <c r="K28" s="61" t="n">
        <v>12</v>
      </c>
      <c r="L28" s="6" t="n">
        <v>192</v>
      </c>
      <c r="M28" s="6" t="n"/>
      <c r="N28" s="6" t="n"/>
      <c r="O28" t="inlineStr">
        <is>
          <t>16-30123-1A0101-1852EE</t>
        </is>
      </c>
      <c r="P28" t="n">
        <v>1967</v>
      </c>
      <c r="Q28" s="6" t="inlineStr">
        <is>
          <t>3012-3 VL</t>
        </is>
      </c>
      <c r="R28" s="6" t="inlineStr">
        <is>
          <t>XA</t>
        </is>
      </c>
      <c r="S28" s="80" t="inlineStr">
        <is>
          <t>A300022</t>
        </is>
      </c>
    </row>
    <row r="29">
      <c r="B29" s="6" t="n">
        <v>23</v>
      </c>
      <c r="C29" s="6" t="inlineStr">
        <is>
          <t>Price_VL_VLS_WetEnd_23</t>
        </is>
      </c>
      <c r="D29" s="6" t="inlineStr">
        <is>
          <t>4070-7_VL</t>
        </is>
      </c>
      <c r="E29" s="6" t="inlineStr">
        <is>
          <t>4070-7 VL</t>
        </is>
      </c>
      <c r="F29" s="6" t="inlineStr">
        <is>
          <t>X3</t>
        </is>
      </c>
      <c r="G29" s="6" t="inlineStr">
        <is>
          <t>Wet End Components</t>
        </is>
      </c>
      <c r="H29" s="80" t="inlineStr">
        <is>
          <t>A300023</t>
        </is>
      </c>
      <c r="I29" s="6" t="n">
        <v>1707</v>
      </c>
      <c r="J29" s="6" t="inlineStr">
        <is>
          <t>LT011</t>
        </is>
      </c>
      <c r="K29" s="61" t="n">
        <v>12</v>
      </c>
      <c r="L29" s="6" t="n">
        <v>159</v>
      </c>
      <c r="M29" s="6" t="n"/>
      <c r="N29" s="6" t="n"/>
      <c r="O29" t="inlineStr">
        <is>
          <t>16-40707-130101-1682EE</t>
        </is>
      </c>
      <c r="P29" t="n">
        <v>1532</v>
      </c>
      <c r="Q29" s="6" t="inlineStr">
        <is>
          <t>4070-7 VL</t>
        </is>
      </c>
      <c r="R29" s="6" t="inlineStr">
        <is>
          <t>X3</t>
        </is>
      </c>
      <c r="S29" s="80" t="inlineStr">
        <is>
          <t>A300023</t>
        </is>
      </c>
    </row>
    <row r="30">
      <c r="B30" s="6" t="n">
        <v>24</v>
      </c>
      <c r="C30" s="6" t="inlineStr">
        <is>
          <t>Price_VL_VLS_WetEnd_24</t>
        </is>
      </c>
      <c r="D30" s="6" t="inlineStr">
        <is>
          <t>4070-7_VL</t>
        </is>
      </c>
      <c r="E30" s="6" t="inlineStr">
        <is>
          <t>4070-7 VL</t>
        </is>
      </c>
      <c r="F30" s="6" t="inlineStr">
        <is>
          <t>X4</t>
        </is>
      </c>
      <c r="G30" s="6" t="inlineStr">
        <is>
          <t>Wet End Components</t>
        </is>
      </c>
      <c r="H30" s="80" t="inlineStr">
        <is>
          <t>A300024</t>
        </is>
      </c>
      <c r="I30" s="6" t="n">
        <v>1797</v>
      </c>
      <c r="J30" s="6" t="inlineStr">
        <is>
          <t>LT011</t>
        </is>
      </c>
      <c r="K30" s="61" t="n">
        <v>12</v>
      </c>
      <c r="L30" s="6" t="n">
        <v>159</v>
      </c>
      <c r="M30" s="6" t="n"/>
      <c r="N30" s="6" t="n"/>
      <c r="O30" s="6" t="n"/>
      <c r="P30" s="6" t="n"/>
      <c r="Q30" s="6" t="inlineStr">
        <is>
          <t>4070-7 VL</t>
        </is>
      </c>
      <c r="R30" s="6" t="inlineStr">
        <is>
          <t>X4</t>
        </is>
      </c>
      <c r="S30" s="80" t="inlineStr">
        <is>
          <t>A300024</t>
        </is>
      </c>
    </row>
    <row r="31">
      <c r="B31" s="6" t="n">
        <v>25</v>
      </c>
      <c r="C31" s="6" t="inlineStr">
        <is>
          <t>Price_VL_VLS_WetEnd_25</t>
        </is>
      </c>
      <c r="D31" s="6" t="inlineStr">
        <is>
          <t>4095-7_VL</t>
        </is>
      </c>
      <c r="E31" s="6" t="inlineStr">
        <is>
          <t>4095-7 VL</t>
        </is>
      </c>
      <c r="F31" s="6" t="inlineStr">
        <is>
          <t>X3</t>
        </is>
      </c>
      <c r="G31" s="6" t="inlineStr">
        <is>
          <t>Wet End Components</t>
        </is>
      </c>
      <c r="H31" s="80" t="inlineStr">
        <is>
          <t>A300025</t>
        </is>
      </c>
      <c r="I31" s="6" t="n">
        <v>2198</v>
      </c>
      <c r="J31" s="6" t="inlineStr">
        <is>
          <t>LT011</t>
        </is>
      </c>
      <c r="K31" s="61" t="n">
        <v>12</v>
      </c>
      <c r="L31" s="6" t="n">
        <v>197</v>
      </c>
      <c r="M31" s="6" t="n"/>
      <c r="N31" s="6" t="n"/>
      <c r="O31" t="inlineStr">
        <is>
          <t>16-40957-130101-1682EE</t>
        </is>
      </c>
      <c r="P31" t="n">
        <v>1972</v>
      </c>
      <c r="Q31" s="6" t="inlineStr">
        <is>
          <t>4095-7 VL</t>
        </is>
      </c>
      <c r="R31" s="6" t="inlineStr">
        <is>
          <t>X3</t>
        </is>
      </c>
      <c r="S31" s="80" t="inlineStr">
        <is>
          <t>A300025</t>
        </is>
      </c>
    </row>
    <row r="32">
      <c r="B32" s="6" t="n">
        <v>26</v>
      </c>
      <c r="C32" s="6" t="inlineStr">
        <is>
          <t>Price_VL_VLS_WetEnd_26</t>
        </is>
      </c>
      <c r="D32" s="6" t="inlineStr">
        <is>
          <t>4095-7_VL</t>
        </is>
      </c>
      <c r="E32" s="6" t="inlineStr">
        <is>
          <t>4095-7 VL</t>
        </is>
      </c>
      <c r="F32" s="6" t="inlineStr">
        <is>
          <t>XA</t>
        </is>
      </c>
      <c r="G32" s="6" t="inlineStr">
        <is>
          <t>Wet End Components</t>
        </is>
      </c>
      <c r="H32" s="80" t="inlineStr">
        <is>
          <t>A300026</t>
        </is>
      </c>
      <c r="I32" s="6" t="n">
        <v>2512</v>
      </c>
      <c r="J32" s="6" t="inlineStr">
        <is>
          <t>LT011</t>
        </is>
      </c>
      <c r="K32" s="61" t="n">
        <v>12</v>
      </c>
      <c r="L32" s="6" t="n">
        <v>197</v>
      </c>
      <c r="M32" s="6" t="n"/>
      <c r="N32" s="6" t="n"/>
      <c r="O32" s="6" t="n"/>
      <c r="P32" s="6" t="n"/>
      <c r="Q32" s="6" t="inlineStr">
        <is>
          <t>4095-7 VL</t>
        </is>
      </c>
      <c r="R32" s="6" t="inlineStr">
        <is>
          <t>XA</t>
        </is>
      </c>
      <c r="S32" s="80" t="inlineStr">
        <is>
          <t>A300026</t>
        </is>
      </c>
    </row>
    <row r="33">
      <c r="B33" s="6" t="n">
        <v>27</v>
      </c>
      <c r="C33" s="6" t="inlineStr">
        <is>
          <t>Price_VL_VLS_WetEnd_27</t>
        </is>
      </c>
      <c r="D33" s="6" t="inlineStr">
        <is>
          <t>4012-1_VL</t>
        </is>
      </c>
      <c r="E33" s="6" t="inlineStr">
        <is>
          <t>4012-1 VL</t>
        </is>
      </c>
      <c r="F33" s="6" t="inlineStr">
        <is>
          <t>XA</t>
        </is>
      </c>
      <c r="G33" s="6" t="inlineStr">
        <is>
          <t>Wet End Components</t>
        </is>
      </c>
      <c r="H33" s="80" t="inlineStr">
        <is>
          <t>A300027</t>
        </is>
      </c>
      <c r="I33" s="6" t="n">
        <v>2972</v>
      </c>
      <c r="J33" s="6" t="inlineStr">
        <is>
          <t>LT011</t>
        </is>
      </c>
      <c r="K33" s="61" t="n">
        <v>12</v>
      </c>
      <c r="L33" s="6" t="n">
        <v>219</v>
      </c>
      <c r="M33" s="6" t="n"/>
      <c r="N33" s="6" t="n"/>
      <c r="O33" t="inlineStr">
        <is>
          <t>16-40121-1A0101-1822EE</t>
        </is>
      </c>
      <c r="P33" t="n">
        <v>2667</v>
      </c>
      <c r="Q33" s="6" t="inlineStr">
        <is>
          <t>4012-1 VL</t>
        </is>
      </c>
      <c r="R33" s="6" t="inlineStr">
        <is>
          <t>XA</t>
        </is>
      </c>
      <c r="S33" s="80" t="inlineStr">
        <is>
          <t>A300027</t>
        </is>
      </c>
    </row>
    <row r="34">
      <c r="B34" s="6" t="n">
        <v>28</v>
      </c>
      <c r="C34" s="6" t="inlineStr">
        <is>
          <t>Price_VL_VLS_WetEnd_28</t>
        </is>
      </c>
      <c r="D34" s="6" t="inlineStr">
        <is>
          <t>4012-7_VL</t>
        </is>
      </c>
      <c r="E34" s="6" t="inlineStr">
        <is>
          <t>4012-7 VL</t>
        </is>
      </c>
      <c r="F34" s="6" t="inlineStr">
        <is>
          <t>XA</t>
        </is>
      </c>
      <c r="G34" s="6" t="inlineStr">
        <is>
          <t>Wet End Components</t>
        </is>
      </c>
      <c r="H34" s="80" t="inlineStr">
        <is>
          <t>A300028</t>
        </is>
      </c>
      <c r="I34" s="6" t="n">
        <v>2972</v>
      </c>
      <c r="J34" s="6" t="inlineStr">
        <is>
          <t>LT011</t>
        </is>
      </c>
      <c r="K34" s="61" t="n">
        <v>12</v>
      </c>
      <c r="L34" s="6" t="n">
        <v>219</v>
      </c>
      <c r="M34" s="6" t="n"/>
      <c r="N34" s="6" t="n"/>
      <c r="O34" t="inlineStr">
        <is>
          <t>16-40127-1A0101-1872EE</t>
        </is>
      </c>
      <c r="P34" t="n">
        <v>2667</v>
      </c>
      <c r="Q34" s="6" t="inlineStr">
        <is>
          <t>4012-7 VL</t>
        </is>
      </c>
      <c r="R34" s="6" t="inlineStr">
        <is>
          <t>XA</t>
        </is>
      </c>
      <c r="S34" s="80" t="inlineStr">
        <is>
          <t>A300028</t>
        </is>
      </c>
    </row>
    <row r="35">
      <c r="B35" s="6" t="n">
        <v>29</v>
      </c>
      <c r="C35" s="6" t="inlineStr">
        <is>
          <t>Price_VL_VLS_WetEnd_29</t>
        </is>
      </c>
      <c r="D35" s="6" t="inlineStr">
        <is>
          <t>5070-7_VL</t>
        </is>
      </c>
      <c r="E35" s="6" t="inlineStr">
        <is>
          <t>5070-7 VL</t>
        </is>
      </c>
      <c r="F35" s="6" t="inlineStr">
        <is>
          <t>X3</t>
        </is>
      </c>
      <c r="G35" s="6" t="inlineStr">
        <is>
          <t>Wet End Components</t>
        </is>
      </c>
      <c r="H35" s="80" t="inlineStr">
        <is>
          <t>A300029</t>
        </is>
      </c>
      <c r="I35" s="6" t="n">
        <v>2157</v>
      </c>
      <c r="J35" s="6" t="inlineStr">
        <is>
          <t>LT011</t>
        </is>
      </c>
      <c r="K35" s="61" t="n">
        <v>12</v>
      </c>
      <c r="L35" s="6" t="n">
        <v>211</v>
      </c>
      <c r="M35" s="6" t="n"/>
      <c r="N35" s="6" t="n"/>
      <c r="O35" t="inlineStr">
        <is>
          <t>16-50707-130101-1682EE</t>
        </is>
      </c>
      <c r="P35" t="n">
        <v>1935</v>
      </c>
      <c r="Q35" s="6" t="inlineStr">
        <is>
          <t>5070-7 VL</t>
        </is>
      </c>
      <c r="R35" s="6" t="inlineStr">
        <is>
          <t>X3</t>
        </is>
      </c>
      <c r="S35" s="80" t="inlineStr">
        <is>
          <t>A300029</t>
        </is>
      </c>
    </row>
    <row r="36">
      <c r="B36" s="6" t="n">
        <v>30</v>
      </c>
      <c r="C36" s="6" t="inlineStr">
        <is>
          <t>Price_VL_VLS_WetEnd_30</t>
        </is>
      </c>
      <c r="D36" s="6" t="inlineStr">
        <is>
          <t>5070-7_VL</t>
        </is>
      </c>
      <c r="E36" s="6" t="inlineStr">
        <is>
          <t>5070-7 VL</t>
        </is>
      </c>
      <c r="F36" s="6" t="inlineStr">
        <is>
          <t>X4</t>
        </is>
      </c>
      <c r="G36" s="6" t="inlineStr">
        <is>
          <t>Wet End Components</t>
        </is>
      </c>
      <c r="H36" s="80" t="inlineStr">
        <is>
          <t>A300030</t>
        </is>
      </c>
      <c r="I36" s="6" t="n">
        <v>3114</v>
      </c>
      <c r="J36" s="6" t="inlineStr">
        <is>
          <t>LT011</t>
        </is>
      </c>
      <c r="K36" s="61" t="n">
        <v>12</v>
      </c>
      <c r="L36" s="6" t="n">
        <v>211</v>
      </c>
      <c r="M36" s="6" t="n"/>
      <c r="N36" s="6" t="n"/>
      <c r="O36" s="6" t="n"/>
      <c r="P36" s="6" t="n"/>
      <c r="Q36" s="6" t="inlineStr">
        <is>
          <t>5070-7 VL</t>
        </is>
      </c>
      <c r="R36" s="6" t="inlineStr">
        <is>
          <t>X4</t>
        </is>
      </c>
      <c r="S36" s="80" t="inlineStr">
        <is>
          <t>A300030</t>
        </is>
      </c>
    </row>
    <row r="37">
      <c r="B37" s="6" t="n">
        <v>31</v>
      </c>
      <c r="C37" s="6" t="inlineStr">
        <is>
          <t>Price_VL_VLS_WetEnd_31</t>
        </is>
      </c>
      <c r="D37" s="6" t="inlineStr">
        <is>
          <t>5095-7_VL</t>
        </is>
      </c>
      <c r="E37" s="6" t="inlineStr">
        <is>
          <t>5095-7 VL</t>
        </is>
      </c>
      <c r="F37" s="6" t="inlineStr">
        <is>
          <t>X3</t>
        </is>
      </c>
      <c r="G37" s="6" t="inlineStr">
        <is>
          <t>Wet End Components</t>
        </is>
      </c>
      <c r="H37" s="80" t="inlineStr">
        <is>
          <t>A300031</t>
        </is>
      </c>
      <c r="I37" s="6" t="n">
        <v>2983</v>
      </c>
      <c r="J37" s="6" t="inlineStr">
        <is>
          <t>LT011</t>
        </is>
      </c>
      <c r="K37" s="61" t="n">
        <v>12</v>
      </c>
      <c r="L37" s="6" t="n">
        <v>239</v>
      </c>
      <c r="M37" s="6" t="n"/>
      <c r="N37" s="6" t="n"/>
      <c r="O37" t="inlineStr">
        <is>
          <t>16-50957-130101-1782EE</t>
        </is>
      </c>
      <c r="P37" t="n">
        <v>2677</v>
      </c>
      <c r="Q37" s="6" t="inlineStr">
        <is>
          <t>5095-7 VL</t>
        </is>
      </c>
      <c r="R37" s="6" t="inlineStr">
        <is>
          <t>X3</t>
        </is>
      </c>
      <c r="S37" s="80" t="inlineStr">
        <is>
          <t>A300031</t>
        </is>
      </c>
    </row>
    <row r="38">
      <c r="B38" s="6" t="n">
        <v>32</v>
      </c>
      <c r="C38" s="6" t="inlineStr">
        <is>
          <t>Price_VL_VLS_WetEnd_32</t>
        </is>
      </c>
      <c r="D38" s="6" t="inlineStr">
        <is>
          <t>5095-7_VL</t>
        </is>
      </c>
      <c r="E38" s="6" t="inlineStr">
        <is>
          <t>5095-7 VL</t>
        </is>
      </c>
      <c r="F38" s="6" t="inlineStr">
        <is>
          <t>X4</t>
        </is>
      </c>
      <c r="G38" s="6" t="inlineStr">
        <is>
          <t>Wet End Components</t>
        </is>
      </c>
      <c r="H38" s="80" t="inlineStr">
        <is>
          <t>A300032</t>
        </is>
      </c>
      <c r="I38" s="6" t="n">
        <v>2983</v>
      </c>
      <c r="J38" s="6" t="inlineStr">
        <is>
          <t>LT011</t>
        </is>
      </c>
      <c r="K38" s="61" t="n">
        <v>12</v>
      </c>
      <c r="L38" s="6" t="n">
        <v>239</v>
      </c>
      <c r="M38" s="6" t="n"/>
      <c r="N38" s="6" t="n"/>
      <c r="O38" t="inlineStr">
        <is>
          <t>16-50957-140101-1822EE</t>
        </is>
      </c>
      <c r="P38" t="n">
        <v>2677</v>
      </c>
      <c r="Q38" s="6" t="inlineStr">
        <is>
          <t>5095-7 VL</t>
        </is>
      </c>
      <c r="R38" s="6" t="inlineStr">
        <is>
          <t>X4</t>
        </is>
      </c>
      <c r="S38" s="80" t="inlineStr">
        <is>
          <t>A300032</t>
        </is>
      </c>
    </row>
    <row r="39">
      <c r="B39" s="6" t="n">
        <v>33</v>
      </c>
      <c r="C39" s="6" t="inlineStr">
        <is>
          <t>Price_VL_VLS_WetEnd_33</t>
        </is>
      </c>
      <c r="D39" s="6" t="inlineStr">
        <is>
          <t>5095-9_VL</t>
        </is>
      </c>
      <c r="E39" s="6" t="inlineStr">
        <is>
          <t>5095-9 VL</t>
        </is>
      </c>
      <c r="F39" s="6" t="inlineStr">
        <is>
          <t>XA</t>
        </is>
      </c>
      <c r="G39" s="6" t="inlineStr">
        <is>
          <t>Wet End Components</t>
        </is>
      </c>
      <c r="H39" s="80" t="inlineStr">
        <is>
          <t>A300033</t>
        </is>
      </c>
      <c r="I39" s="6" t="n">
        <v>3050</v>
      </c>
      <c r="J39" s="6" t="inlineStr">
        <is>
          <t>LT011</t>
        </is>
      </c>
      <c r="K39" s="61" t="n">
        <v>12</v>
      </c>
      <c r="L39" s="6" t="n">
        <v>239</v>
      </c>
      <c r="M39" s="6" t="n"/>
      <c r="N39" s="6" t="n"/>
      <c r="O39" s="6" t="n"/>
      <c r="P39" s="6" t="n"/>
      <c r="Q39" s="6" t="inlineStr">
        <is>
          <t>5095-9 VL</t>
        </is>
      </c>
      <c r="R39" s="6" t="inlineStr">
        <is>
          <t>XA</t>
        </is>
      </c>
      <c r="S39" s="80" t="inlineStr">
        <is>
          <t>A300033</t>
        </is>
      </c>
    </row>
    <row r="40">
      <c r="B40" s="6" t="n">
        <v>34</v>
      </c>
      <c r="C40" s="6" t="inlineStr">
        <is>
          <t>Price_VL_VLS_WetEnd_34</t>
        </is>
      </c>
      <c r="D40" s="6" t="inlineStr">
        <is>
          <t>5012-9_VL</t>
        </is>
      </c>
      <c r="E40" s="6" t="inlineStr">
        <is>
          <t>5012-9 VL</t>
        </is>
      </c>
      <c r="F40" s="6" t="inlineStr">
        <is>
          <t>XA</t>
        </is>
      </c>
      <c r="G40" s="6" t="inlineStr">
        <is>
          <t>Wet End Components</t>
        </is>
      </c>
      <c r="H40" s="80" t="inlineStr">
        <is>
          <t>A300034</t>
        </is>
      </c>
      <c r="I40" s="6" t="n">
        <v>3985</v>
      </c>
      <c r="J40" s="6" t="inlineStr">
        <is>
          <t>LT011</t>
        </is>
      </c>
      <c r="K40" s="61" t="n">
        <v>12</v>
      </c>
      <c r="L40" s="6" t="n">
        <v>341</v>
      </c>
      <c r="M40" s="6" t="n"/>
      <c r="N40" s="6" t="n"/>
      <c r="O40" t="inlineStr">
        <is>
          <t>16-50129-1A0101-1852EE</t>
        </is>
      </c>
      <c r="P40" t="n">
        <v>3577</v>
      </c>
      <c r="Q40" s="6" t="inlineStr">
        <is>
          <t>5012-9 VL</t>
        </is>
      </c>
      <c r="R40" s="6" t="inlineStr">
        <is>
          <t>XA</t>
        </is>
      </c>
      <c r="S40" s="80" t="inlineStr">
        <is>
          <t>A300034</t>
        </is>
      </c>
    </row>
    <row r="41">
      <c r="B41" s="6" t="n">
        <v>35</v>
      </c>
      <c r="C41" s="6" t="inlineStr">
        <is>
          <t>Price_VL_VLS_WetEnd_35</t>
        </is>
      </c>
      <c r="D41" s="6" t="inlineStr">
        <is>
          <t>5012-A_VL</t>
        </is>
      </c>
      <c r="E41" s="6" t="inlineStr">
        <is>
          <t>5012-A VL</t>
        </is>
      </c>
      <c r="F41" s="6" t="inlineStr">
        <is>
          <t>XA</t>
        </is>
      </c>
      <c r="G41" s="6" t="inlineStr">
        <is>
          <t>Wet End Components</t>
        </is>
      </c>
      <c r="H41" s="80" t="inlineStr">
        <is>
          <t>A300035</t>
        </is>
      </c>
      <c r="I41" s="6" t="n">
        <v>3922</v>
      </c>
      <c r="J41" s="6" t="inlineStr">
        <is>
          <t>LT011</t>
        </is>
      </c>
      <c r="K41" s="61" t="n">
        <v>12</v>
      </c>
      <c r="L41" s="6" t="n">
        <v>341</v>
      </c>
      <c r="M41" s="6" t="n"/>
      <c r="N41" s="6" t="n"/>
      <c r="O41" t="inlineStr">
        <is>
          <t>16-5012A-1A0101-1852EE</t>
        </is>
      </c>
      <c r="P41" t="n">
        <v>3521</v>
      </c>
      <c r="Q41" s="6" t="inlineStr">
        <is>
          <t>5012-A VL</t>
        </is>
      </c>
      <c r="R41" s="6" t="inlineStr">
        <is>
          <t>XA</t>
        </is>
      </c>
      <c r="S41" s="80" t="inlineStr">
        <is>
          <t>A300035</t>
        </is>
      </c>
    </row>
    <row r="42">
      <c r="B42" s="6" t="n">
        <v>36</v>
      </c>
      <c r="C42" s="6" t="inlineStr">
        <is>
          <t>Price_VL_VLS_WetEnd_36</t>
        </is>
      </c>
      <c r="D42" s="6" t="inlineStr">
        <is>
          <t>6095-7_VL</t>
        </is>
      </c>
      <c r="E42" s="6" t="inlineStr">
        <is>
          <t>6095-7 VL</t>
        </is>
      </c>
      <c r="F42" s="6" t="inlineStr">
        <is>
          <t>X4</t>
        </is>
      </c>
      <c r="G42" s="6" t="inlineStr">
        <is>
          <t>Wet End Components</t>
        </is>
      </c>
      <c r="H42" s="80" t="inlineStr">
        <is>
          <t>A300036</t>
        </is>
      </c>
      <c r="I42" s="6" t="n">
        <v>3662</v>
      </c>
      <c r="J42" s="6" t="inlineStr">
        <is>
          <t>LT011</t>
        </is>
      </c>
      <c r="K42" s="61" t="n">
        <v>12</v>
      </c>
      <c r="L42" s="6" t="n">
        <v>298</v>
      </c>
      <c r="M42" s="6" t="n"/>
      <c r="N42" s="6" t="n"/>
      <c r="O42" t="inlineStr">
        <is>
          <t>16-60957-140101-1882EE</t>
        </is>
      </c>
      <c r="P42" t="n">
        <v>3287</v>
      </c>
      <c r="Q42" s="6" t="inlineStr">
        <is>
          <t>6095-7 VL</t>
        </is>
      </c>
      <c r="R42" s="6" t="inlineStr">
        <is>
          <t>X4</t>
        </is>
      </c>
      <c r="S42" s="80" t="inlineStr">
        <is>
          <t>A300036</t>
        </is>
      </c>
    </row>
    <row r="43">
      <c r="B43" s="6" t="n">
        <v>37</v>
      </c>
      <c r="C43" s="6" t="inlineStr">
        <is>
          <t>Price_VL_VLS_WetEnd_37</t>
        </is>
      </c>
      <c r="D43" s="6" t="inlineStr">
        <is>
          <t>6012-5_VL</t>
        </is>
      </c>
      <c r="E43" s="6" t="inlineStr">
        <is>
          <t>6012-5 VL</t>
        </is>
      </c>
      <c r="F43" s="6" t="inlineStr">
        <is>
          <t>XA</t>
        </is>
      </c>
      <c r="G43" s="6" t="inlineStr">
        <is>
          <t>Wet End Components</t>
        </is>
      </c>
      <c r="H43" s="80" t="inlineStr">
        <is>
          <t>A300037</t>
        </is>
      </c>
      <c r="I43" s="6" t="n">
        <v>4020</v>
      </c>
      <c r="J43" s="6" t="inlineStr">
        <is>
          <t>LT011</t>
        </is>
      </c>
      <c r="K43" s="61" t="n">
        <v>12</v>
      </c>
      <c r="L43" s="6" t="n">
        <v>342</v>
      </c>
      <c r="M43" s="6" t="n"/>
      <c r="N43" s="6" t="n"/>
      <c r="O43" t="inlineStr">
        <is>
          <t>16-60125-1A0101-1852EE</t>
        </is>
      </c>
      <c r="P43" t="n">
        <v>3608</v>
      </c>
      <c r="Q43" s="6" t="inlineStr">
        <is>
          <t>6012-5 VL</t>
        </is>
      </c>
      <c r="R43" s="6" t="inlineStr">
        <is>
          <t>XA</t>
        </is>
      </c>
      <c r="S43" s="80" t="inlineStr">
        <is>
          <t>A300037</t>
        </is>
      </c>
    </row>
    <row r="44">
      <c r="B44" s="6" t="n">
        <v>38</v>
      </c>
      <c r="C44" s="6" t="inlineStr">
        <is>
          <t>Price_VL_VLS_WetEnd_38</t>
        </is>
      </c>
      <c r="D44" s="6" t="inlineStr">
        <is>
          <t>6012-5_VL</t>
        </is>
      </c>
      <c r="E44" s="6" t="inlineStr">
        <is>
          <t>6012-5 VL</t>
        </is>
      </c>
      <c r="F44" s="6" t="inlineStr">
        <is>
          <t>X5</t>
        </is>
      </c>
      <c r="G44" s="6" t="inlineStr">
        <is>
          <t>Wet End Components</t>
        </is>
      </c>
      <c r="H44" s="80" t="inlineStr">
        <is>
          <t>A300038</t>
        </is>
      </c>
      <c r="I44" s="6" t="n">
        <v>4529</v>
      </c>
      <c r="J44" s="6" t="inlineStr">
        <is>
          <t>LT011</t>
        </is>
      </c>
      <c r="K44" s="61" t="n">
        <v>12</v>
      </c>
      <c r="L44" s="6" t="n">
        <v>342</v>
      </c>
      <c r="M44" s="6" t="n"/>
      <c r="N44" s="6" t="n"/>
      <c r="O44" s="6" t="n"/>
      <c r="P44" s="6" t="n"/>
      <c r="Q44" s="6" t="inlineStr">
        <is>
          <t>6012-5 VL</t>
        </is>
      </c>
      <c r="R44" s="6" t="inlineStr">
        <is>
          <t>X5</t>
        </is>
      </c>
      <c r="S44" s="80" t="inlineStr">
        <is>
          <t>A300038</t>
        </is>
      </c>
    </row>
    <row r="45">
      <c r="B45" s="6" t="n">
        <v>39</v>
      </c>
      <c r="C45" s="6" t="inlineStr">
        <is>
          <t>Price_VL_VLS_WetEnd_39</t>
        </is>
      </c>
      <c r="D45" s="6" t="inlineStr">
        <is>
          <t>8095-1_VL</t>
        </is>
      </c>
      <c r="E45" s="6" t="inlineStr">
        <is>
          <t>8095-1 VL</t>
        </is>
      </c>
      <c r="F45" s="6" t="inlineStr">
        <is>
          <t>XA</t>
        </is>
      </c>
      <c r="G45" s="6" t="inlineStr">
        <is>
          <t>Wet End Components</t>
        </is>
      </c>
      <c r="H45" s="80" t="inlineStr">
        <is>
          <t>A300039</t>
        </is>
      </c>
      <c r="I45" s="6" t="n">
        <v>4723</v>
      </c>
      <c r="J45" s="6" t="inlineStr">
        <is>
          <t>LT011</t>
        </is>
      </c>
      <c r="K45" s="61" t="n">
        <v>12</v>
      </c>
      <c r="L45" s="6" t="n">
        <v>519</v>
      </c>
      <c r="M45" s="6" t="n"/>
      <c r="N45" s="6" t="n"/>
      <c r="O45" s="6" t="n"/>
      <c r="P45" s="6" t="n"/>
      <c r="Q45" s="6" t="inlineStr">
        <is>
          <t>8095-1 VL</t>
        </is>
      </c>
      <c r="R45" s="6" t="inlineStr">
        <is>
          <t>XA</t>
        </is>
      </c>
      <c r="S45" s="80" t="inlineStr">
        <is>
          <t>A300039</t>
        </is>
      </c>
    </row>
    <row r="46">
      <c r="B46" s="6" t="n">
        <v>40</v>
      </c>
      <c r="C46" s="6" t="inlineStr">
        <is>
          <t>Price_VL_VLS_WetEnd_40</t>
        </is>
      </c>
      <c r="D46" s="6" t="inlineStr">
        <is>
          <t>8012-3_VL</t>
        </is>
      </c>
      <c r="E46" s="6" t="inlineStr">
        <is>
          <t>8012-3 VL</t>
        </is>
      </c>
      <c r="F46" s="6" t="inlineStr">
        <is>
          <t>XA</t>
        </is>
      </c>
      <c r="G46" s="6" t="inlineStr">
        <is>
          <t>Wet End Components</t>
        </is>
      </c>
      <c r="H46" s="80" t="inlineStr">
        <is>
          <t>A300040</t>
        </is>
      </c>
      <c r="I46" s="6" t="n">
        <v>5039</v>
      </c>
      <c r="J46" s="6" t="inlineStr">
        <is>
          <t>LT011</t>
        </is>
      </c>
      <c r="K46" s="61" t="n">
        <v>12</v>
      </c>
      <c r="L46" s="6" t="n">
        <v>507</v>
      </c>
      <c r="M46" s="6" t="n"/>
      <c r="N46" s="6" t="n"/>
      <c r="O46" t="inlineStr">
        <is>
          <t>16-80951-1A0101-1852EE</t>
        </is>
      </c>
      <c r="P46" t="n">
        <v>4239</v>
      </c>
      <c r="Q46" s="6" t="inlineStr">
        <is>
          <t>8012-3 VL</t>
        </is>
      </c>
      <c r="R46" s="6" t="inlineStr">
        <is>
          <t>XA</t>
        </is>
      </c>
      <c r="S46" s="80" t="inlineStr">
        <is>
          <t>A300040</t>
        </is>
      </c>
    </row>
    <row r="47">
      <c r="B47" s="6" t="n">
        <v>41</v>
      </c>
      <c r="C47" s="6" t="inlineStr">
        <is>
          <t>Price_VL_VLS_WetEnd_41</t>
        </is>
      </c>
      <c r="D47" s="6" t="inlineStr">
        <is>
          <t>8012-3_VL</t>
        </is>
      </c>
      <c r="E47" s="6" t="inlineStr">
        <is>
          <t>8012-3 VL</t>
        </is>
      </c>
      <c r="F47" s="6" t="inlineStr">
        <is>
          <t>X5</t>
        </is>
      </c>
      <c r="G47" s="6" t="inlineStr">
        <is>
          <t>Wet End Components</t>
        </is>
      </c>
      <c r="H47" s="80" t="inlineStr">
        <is>
          <t>A300041</t>
        </is>
      </c>
      <c r="I47" s="6" t="n">
        <v>5039</v>
      </c>
      <c r="J47" s="6" t="inlineStr">
        <is>
          <t>LT011</t>
        </is>
      </c>
      <c r="K47" s="61" t="n">
        <v>12</v>
      </c>
      <c r="L47" s="6" t="n">
        <v>507</v>
      </c>
      <c r="M47" s="6" t="n"/>
      <c r="N47" s="6" t="n"/>
      <c r="O47" t="inlineStr">
        <is>
          <t>16-80123-150101-1912EE</t>
        </is>
      </c>
      <c r="P47" t="n">
        <v>4523</v>
      </c>
      <c r="Q47" s="6" t="inlineStr">
        <is>
          <t>8012-3 VL</t>
        </is>
      </c>
      <c r="R47" s="6" t="inlineStr">
        <is>
          <t>X5</t>
        </is>
      </c>
      <c r="S47" s="80" t="inlineStr">
        <is>
          <t>A300041</t>
        </is>
      </c>
    </row>
    <row r="48">
      <c r="B48" s="6" t="n">
        <v>42</v>
      </c>
      <c r="C48" s="6" t="inlineStr">
        <is>
          <t>Price_VL_VLS_WetEnd_42</t>
        </is>
      </c>
      <c r="D48" s="6" t="inlineStr">
        <is>
          <t>1012-3_VL</t>
        </is>
      </c>
      <c r="E48" s="6" t="inlineStr">
        <is>
          <t>1012-3 VL</t>
        </is>
      </c>
      <c r="F48" s="6" t="inlineStr">
        <is>
          <t>X5</t>
        </is>
      </c>
      <c r="G48" s="6" t="inlineStr">
        <is>
          <t>Wet End Components</t>
        </is>
      </c>
      <c r="H48" s="80" t="inlineStr">
        <is>
          <t>A300042</t>
        </is>
      </c>
      <c r="I48" s="6" t="n">
        <v>8642</v>
      </c>
      <c r="J48" s="6" t="inlineStr">
        <is>
          <t>LT011</t>
        </is>
      </c>
      <c r="K48" s="61" t="n">
        <v>12</v>
      </c>
      <c r="L48" s="6" t="n">
        <v>870</v>
      </c>
      <c r="M48" s="6" t="n"/>
      <c r="N48" s="6" t="n"/>
      <c r="O48" t="inlineStr">
        <is>
          <t>16-10123-150106-1932EE</t>
        </is>
      </c>
      <c r="P48" t="e">
        <v>#N/A</v>
      </c>
      <c r="Q48" s="6" t="inlineStr">
        <is>
          <t>1012-3 VL</t>
        </is>
      </c>
      <c r="R48" s="6" t="inlineStr">
        <is>
          <t>X5</t>
        </is>
      </c>
      <c r="S48" s="80" t="inlineStr">
        <is>
          <t>A300042</t>
        </is>
      </c>
    </row>
    <row r="49">
      <c r="B49" s="6" t="n">
        <v>43</v>
      </c>
      <c r="C49" s="6" t="inlineStr">
        <is>
          <t>Price_VL_VLS_WetEnd_43</t>
        </is>
      </c>
      <c r="D49" s="6" t="inlineStr">
        <is>
          <t>1270-7_VLS</t>
        </is>
      </c>
      <c r="E49" s="6" t="inlineStr">
        <is>
          <t>1270-7 VLS</t>
        </is>
      </c>
      <c r="F49" s="6" t="inlineStr">
        <is>
          <t>X3</t>
        </is>
      </c>
      <c r="G49" s="6" t="inlineStr">
        <is>
          <t>Wet End Components</t>
        </is>
      </c>
      <c r="H49" s="80" t="inlineStr">
        <is>
          <t>A300002</t>
        </is>
      </c>
      <c r="I49" s="6" t="n">
        <v>1250</v>
      </c>
      <c r="J49" s="6" t="inlineStr">
        <is>
          <t>LT011</t>
        </is>
      </c>
      <c r="K49" s="61" t="n">
        <v>12</v>
      </c>
      <c r="L49" s="6" t="n">
        <v>78</v>
      </c>
      <c r="M49" s="6" t="n"/>
      <c r="N49" s="6" t="n"/>
      <c r="O49" s="6" t="n"/>
      <c r="P49" s="6" t="n"/>
      <c r="Q49" s="6" t="inlineStr">
        <is>
          <t>1570-9 VL</t>
        </is>
      </c>
      <c r="R49" s="6" t="inlineStr">
        <is>
          <t>X0</t>
        </is>
      </c>
      <c r="S49" s="80" t="inlineStr">
        <is>
          <t>A300134</t>
        </is>
      </c>
      <c r="T49" s="6" t="n"/>
    </row>
    <row r="50">
      <c r="B50" s="6" t="n">
        <v>44</v>
      </c>
      <c r="C50" s="6" t="inlineStr">
        <is>
          <t>Price_VL_VLS_WetEnd_44</t>
        </is>
      </c>
      <c r="D50" s="6" t="inlineStr">
        <is>
          <t>1570-9_VLS</t>
        </is>
      </c>
      <c r="E50" s="6" t="inlineStr">
        <is>
          <t>1570-9 VLS</t>
        </is>
      </c>
      <c r="F50" s="6" t="inlineStr">
        <is>
          <t>X3</t>
        </is>
      </c>
      <c r="G50" s="6" t="inlineStr">
        <is>
          <t>Wet End Components</t>
        </is>
      </c>
      <c r="H50" s="80" t="inlineStr">
        <is>
          <t>A300003</t>
        </is>
      </c>
      <c r="I50" s="6" t="n">
        <v>1463</v>
      </c>
      <c r="J50" s="6" t="inlineStr">
        <is>
          <t>LT011</t>
        </is>
      </c>
      <c r="K50" s="61" t="n">
        <v>12</v>
      </c>
      <c r="L50" s="6" t="n">
        <v>90</v>
      </c>
      <c r="M50" s="6" t="n"/>
      <c r="N50" s="6" t="n"/>
      <c r="O50" s="6" t="n"/>
      <c r="P50" s="6" t="n"/>
      <c r="Q50" s="6" t="inlineStr">
        <is>
          <t>2070-5 VL</t>
        </is>
      </c>
      <c r="R50" s="6" t="inlineStr">
        <is>
          <t>X0</t>
        </is>
      </c>
      <c r="S50" s="80" t="inlineStr">
        <is>
          <t>A300135</t>
        </is>
      </c>
      <c r="T50" s="6" t="n"/>
    </row>
    <row r="51">
      <c r="B51" s="6" t="n">
        <v>45</v>
      </c>
      <c r="C51" s="6" t="inlineStr">
        <is>
          <t>Price_VL_VLS_WetEnd_45</t>
        </is>
      </c>
      <c r="D51" s="6" t="inlineStr">
        <is>
          <t>2070-5_VLS</t>
        </is>
      </c>
      <c r="E51" s="6" t="inlineStr">
        <is>
          <t>2070-5 VLS</t>
        </is>
      </c>
      <c r="F51" s="6" t="inlineStr">
        <is>
          <t>X3</t>
        </is>
      </c>
      <c r="G51" s="6" t="inlineStr">
        <is>
          <t>Wet End Components</t>
        </is>
      </c>
      <c r="H51" s="80" t="inlineStr">
        <is>
          <t>A300004</t>
        </is>
      </c>
      <c r="I51" s="6" t="n">
        <v>1382</v>
      </c>
      <c r="J51" s="6" t="inlineStr">
        <is>
          <t>LT011</t>
        </is>
      </c>
      <c r="K51" s="61" t="n">
        <v>12</v>
      </c>
      <c r="L51" s="6" t="n">
        <v>90</v>
      </c>
      <c r="M51" s="6" t="n"/>
      <c r="N51" s="6" t="n"/>
      <c r="O51" t="inlineStr">
        <is>
          <t>16-40157-1A0106-1892EE</t>
        </is>
      </c>
      <c r="P51" t="n">
        <v>4980</v>
      </c>
      <c r="Q51" s="6" t="inlineStr">
        <is>
          <t>4015-9 VL</t>
        </is>
      </c>
      <c r="R51" s="6" t="inlineStr">
        <is>
          <t>XA</t>
        </is>
      </c>
      <c r="S51" s="80" t="inlineStr">
        <is>
          <t>A300152</t>
        </is>
      </c>
      <c r="T51" s="6" t="n"/>
    </row>
    <row r="52">
      <c r="B52" s="6" t="n">
        <v>46</v>
      </c>
      <c r="C52" s="6" t="inlineStr">
        <is>
          <t>Price_VL_VLS_WetEnd_46</t>
        </is>
      </c>
      <c r="D52" s="6" t="inlineStr">
        <is>
          <t>2095-1_VLS</t>
        </is>
      </c>
      <c r="E52" s="6" t="inlineStr">
        <is>
          <t>2095-1 VLS</t>
        </is>
      </c>
      <c r="F52" s="6" t="inlineStr">
        <is>
          <t>X3</t>
        </is>
      </c>
      <c r="G52" s="6" t="inlineStr">
        <is>
          <t>Wet End Components</t>
        </is>
      </c>
      <c r="H52" s="80" t="inlineStr">
        <is>
          <t>A300005</t>
        </is>
      </c>
      <c r="I52" s="6" t="n">
        <v>1769</v>
      </c>
      <c r="J52" s="6" t="inlineStr">
        <is>
          <t>LT011</t>
        </is>
      </c>
      <c r="K52" s="61" t="n">
        <v>12</v>
      </c>
      <c r="L52" s="6" t="n">
        <v>119</v>
      </c>
      <c r="M52" s="6" t="n"/>
      <c r="N52" s="6" t="n"/>
      <c r="O52" t="inlineStr">
        <is>
          <t>16-50157-1A0106-1902EE</t>
        </is>
      </c>
      <c r="P52" t="n">
        <v>6028</v>
      </c>
      <c r="Q52" s="6" t="inlineStr">
        <is>
          <t>5015-7 VL</t>
        </is>
      </c>
      <c r="R52" s="6" t="inlineStr">
        <is>
          <t>XA</t>
        </is>
      </c>
      <c r="S52" s="80" t="inlineStr">
        <is>
          <t>A300153</t>
        </is>
      </c>
      <c r="T52" s="6" t="n"/>
    </row>
    <row r="53">
      <c r="B53" s="6" t="n">
        <v>47</v>
      </c>
      <c r="C53" s="6" t="inlineStr">
        <is>
          <t>Price_VL_VLS_WetEnd_47</t>
        </is>
      </c>
      <c r="D53" s="6" t="inlineStr">
        <is>
          <t>2095-1_VLS</t>
        </is>
      </c>
      <c r="E53" s="6" t="inlineStr">
        <is>
          <t>2095-1 VLS</t>
        </is>
      </c>
      <c r="F53" s="6" t="inlineStr">
        <is>
          <t>X4</t>
        </is>
      </c>
      <c r="G53" s="6" t="inlineStr">
        <is>
          <t>Wet End Components</t>
        </is>
      </c>
      <c r="H53" s="80" t="inlineStr">
        <is>
          <t>A300006</t>
        </is>
      </c>
      <c r="I53" s="6" t="n">
        <v>1835</v>
      </c>
      <c r="J53" s="6" t="inlineStr">
        <is>
          <t>LT011</t>
        </is>
      </c>
      <c r="K53" s="61" t="n">
        <v>12</v>
      </c>
      <c r="L53" s="6" t="n">
        <v>119</v>
      </c>
      <c r="M53" s="6" t="n"/>
      <c r="N53" s="6" t="n"/>
      <c r="O53" s="6" t="n"/>
      <c r="P53" s="6" t="n"/>
      <c r="Q53" s="6" t="inlineStr">
        <is>
          <t>5015-7 VL</t>
        </is>
      </c>
      <c r="R53" s="6" t="inlineStr">
        <is>
          <t>X5</t>
        </is>
      </c>
      <c r="S53" s="80" t="inlineStr">
        <is>
          <t>A300154</t>
        </is>
      </c>
      <c r="T53" s="6" t="n"/>
    </row>
    <row r="54">
      <c r="B54" s="6" t="n">
        <v>48</v>
      </c>
      <c r="C54" s="6" t="inlineStr">
        <is>
          <t>Price_VL_VLS_WetEnd_48</t>
        </is>
      </c>
      <c r="D54" s="6" t="inlineStr">
        <is>
          <t>2095-5_VLS</t>
        </is>
      </c>
      <c r="E54" s="6" t="inlineStr">
        <is>
          <t>2095-5 VLS</t>
        </is>
      </c>
      <c r="F54" s="6" t="inlineStr">
        <is>
          <t>X3</t>
        </is>
      </c>
      <c r="G54" s="6" t="inlineStr">
        <is>
          <t>Wet End Components</t>
        </is>
      </c>
      <c r="H54" s="80" t="inlineStr">
        <is>
          <t>A300007</t>
        </is>
      </c>
      <c r="I54" s="6" t="n">
        <v>1710</v>
      </c>
      <c r="J54" s="6" t="inlineStr">
        <is>
          <t>LT011</t>
        </is>
      </c>
      <c r="K54" s="61" t="n">
        <v>12</v>
      </c>
      <c r="L54" s="6" t="n">
        <v>119</v>
      </c>
      <c r="M54" s="6" t="n"/>
      <c r="N54" s="6" t="n"/>
      <c r="O54" t="inlineStr">
        <is>
          <t>16-60157-150106-1922EE</t>
        </is>
      </c>
      <c r="P54" t="n">
        <v>8682</v>
      </c>
      <c r="Q54" s="6" t="inlineStr">
        <is>
          <t>6015-7 VL</t>
        </is>
      </c>
      <c r="R54" s="6" t="inlineStr">
        <is>
          <t>X5</t>
        </is>
      </c>
      <c r="S54" s="80" t="inlineStr">
        <is>
          <t>A300155</t>
        </is>
      </c>
      <c r="T54" s="6" t="n"/>
    </row>
    <row r="55">
      <c r="B55" s="6" t="n">
        <v>49</v>
      </c>
      <c r="C55" s="6" t="inlineStr">
        <is>
          <t>Price_VL_VLS_WetEnd_49</t>
        </is>
      </c>
      <c r="D55" s="6" t="inlineStr">
        <is>
          <t>2095-5_VLS</t>
        </is>
      </c>
      <c r="E55" s="6" t="inlineStr">
        <is>
          <t>2095-5 VLS</t>
        </is>
      </c>
      <c r="F55" s="6" t="inlineStr">
        <is>
          <t>X4</t>
        </is>
      </c>
      <c r="G55" s="6" t="inlineStr">
        <is>
          <t>Wet End Components</t>
        </is>
      </c>
      <c r="H55" s="80" t="inlineStr">
        <is>
          <t>A300008</t>
        </is>
      </c>
      <c r="I55" s="6" t="n">
        <v>1776</v>
      </c>
      <c r="J55" s="6" t="inlineStr">
        <is>
          <t>LT011</t>
        </is>
      </c>
      <c r="K55" s="61" t="n">
        <v>12</v>
      </c>
      <c r="L55" s="6" t="n">
        <v>119</v>
      </c>
      <c r="M55" s="6" t="n"/>
      <c r="N55" s="6" t="n"/>
      <c r="O55" t="inlineStr">
        <is>
          <t>16-80157-150106-1932EE</t>
        </is>
      </c>
      <c r="P55" t="e">
        <v>#N/A</v>
      </c>
      <c r="Q55" s="6" t="inlineStr">
        <is>
          <t>8015-7 VL</t>
        </is>
      </c>
      <c r="R55" s="6" t="inlineStr">
        <is>
          <t>X5</t>
        </is>
      </c>
      <c r="S55" s="80" t="inlineStr">
        <is>
          <t>A300156</t>
        </is>
      </c>
      <c r="T55" s="6" t="n"/>
    </row>
    <row r="56">
      <c r="B56" s="6" t="n">
        <v>50</v>
      </c>
      <c r="C56" s="6" t="inlineStr">
        <is>
          <t>Price_VL_VLS_WetEnd_50</t>
        </is>
      </c>
      <c r="D56" s="6" t="inlineStr">
        <is>
          <t>2095-9_VLS</t>
        </is>
      </c>
      <c r="E56" s="6" t="inlineStr">
        <is>
          <t>2095-9 VLS</t>
        </is>
      </c>
      <c r="F56" s="6" t="inlineStr">
        <is>
          <t>X3</t>
        </is>
      </c>
      <c r="G56" s="6" t="inlineStr">
        <is>
          <t>Wet End Components</t>
        </is>
      </c>
      <c r="H56" s="80" t="inlineStr">
        <is>
          <t>A300009</t>
        </is>
      </c>
      <c r="I56" s="6" t="n">
        <v>1729</v>
      </c>
      <c r="J56" s="6" t="inlineStr">
        <is>
          <t>LT011</t>
        </is>
      </c>
      <c r="K56" s="61" t="n">
        <v>12</v>
      </c>
      <c r="L56" s="6" t="n">
        <v>121</v>
      </c>
      <c r="M56" s="6" t="n"/>
      <c r="N56" s="6" t="n"/>
      <c r="O56" s="6" t="n"/>
      <c r="P56" s="6" t="n"/>
      <c r="Q56" s="6" t="inlineStr">
        <is>
          <t>8015-7 VLS</t>
        </is>
      </c>
      <c r="R56" s="6" t="inlineStr">
        <is>
          <t>X6</t>
        </is>
      </c>
      <c r="S56" s="1" t="inlineStr">
        <is>
          <t>A300163</t>
        </is>
      </c>
      <c r="T56" s="6" t="n"/>
    </row>
    <row r="57">
      <c r="B57" s="6" t="n">
        <v>51</v>
      </c>
      <c r="C57" s="6" t="inlineStr">
        <is>
          <t>Price_VL_VLS_WetEnd_51</t>
        </is>
      </c>
      <c r="D57" s="6" t="inlineStr">
        <is>
          <t>2095-9_VLS</t>
        </is>
      </c>
      <c r="E57" s="6" t="inlineStr">
        <is>
          <t>2095-9 VLS</t>
        </is>
      </c>
      <c r="F57" s="6" t="inlineStr">
        <is>
          <t>X4</t>
        </is>
      </c>
      <c r="G57" s="6" t="inlineStr">
        <is>
          <t>Wet End Components</t>
        </is>
      </c>
      <c r="H57" s="80" t="inlineStr">
        <is>
          <t>A300010</t>
        </is>
      </c>
      <c r="I57" s="6" t="n">
        <v>1796</v>
      </c>
      <c r="J57" s="6" t="inlineStr">
        <is>
          <t>LT011</t>
        </is>
      </c>
      <c r="K57" s="61" t="n">
        <v>12</v>
      </c>
      <c r="L57" s="6" t="n">
        <v>121</v>
      </c>
      <c r="M57" s="6" t="n"/>
      <c r="N57" s="6" t="n"/>
      <c r="O57" s="6" t="n"/>
      <c r="P57" s="6" t="n"/>
      <c r="Q57" s="6" t="n"/>
      <c r="R57" s="6" t="n"/>
      <c r="S57" s="6" t="n"/>
      <c r="T57" s="6" t="n"/>
    </row>
    <row r="58">
      <c r="B58" s="6" t="n">
        <v>52</v>
      </c>
      <c r="C58" s="6" t="inlineStr">
        <is>
          <t>Price_VL_VLS_WetEnd_52</t>
        </is>
      </c>
      <c r="D58" s="6" t="inlineStr">
        <is>
          <t>2570-9_VLS</t>
        </is>
      </c>
      <c r="E58" s="6" t="inlineStr">
        <is>
          <t>2570-9 VLS</t>
        </is>
      </c>
      <c r="F58" s="6" t="inlineStr">
        <is>
          <t>X3</t>
        </is>
      </c>
      <c r="G58" s="6" t="inlineStr">
        <is>
          <t>Wet End Components</t>
        </is>
      </c>
      <c r="H58" s="80" t="inlineStr">
        <is>
          <t>A300011</t>
        </is>
      </c>
      <c r="I58" s="6" t="n">
        <v>1421</v>
      </c>
      <c r="J58" s="6" t="inlineStr">
        <is>
          <t>LT011</t>
        </is>
      </c>
      <c r="K58" s="61" t="n">
        <v>12</v>
      </c>
      <c r="L58" s="6" t="n">
        <v>91</v>
      </c>
      <c r="M58" s="6" t="n"/>
      <c r="N58" s="6" t="n"/>
      <c r="O58" s="6" t="n"/>
      <c r="P58" s="6" t="n"/>
      <c r="Q58" s="6" t="n"/>
      <c r="R58" s="6" t="n"/>
      <c r="S58" s="6" t="n"/>
      <c r="T58" s="6" t="n"/>
    </row>
    <row r="59">
      <c r="B59" s="6" t="n">
        <v>53</v>
      </c>
      <c r="C59" s="6" t="inlineStr">
        <is>
          <t>Price_VL_VLS_WetEnd_53</t>
        </is>
      </c>
      <c r="D59" s="6" t="inlineStr">
        <is>
          <t>2570-9_VLS</t>
        </is>
      </c>
      <c r="E59" s="6" t="inlineStr">
        <is>
          <t>2570-9 VLS</t>
        </is>
      </c>
      <c r="F59" s="6" t="inlineStr">
        <is>
          <t>X4</t>
        </is>
      </c>
      <c r="G59" s="6" t="inlineStr">
        <is>
          <t>Wet End Components</t>
        </is>
      </c>
      <c r="H59" s="80" t="inlineStr">
        <is>
          <t>A300012</t>
        </is>
      </c>
      <c r="I59" s="6" t="n">
        <v>1510</v>
      </c>
      <c r="J59" s="6" t="inlineStr">
        <is>
          <t>LT011</t>
        </is>
      </c>
      <c r="K59" s="61" t="n">
        <v>12</v>
      </c>
      <c r="L59" s="6" t="n">
        <v>91</v>
      </c>
      <c r="M59" s="6" t="n"/>
      <c r="N59" s="6" t="n"/>
      <c r="O59" s="6" t="n"/>
      <c r="P59" s="6" t="n"/>
      <c r="Q59" s="6" t="n"/>
      <c r="R59" s="6" t="n"/>
      <c r="S59" s="6" t="n"/>
      <c r="T59" s="6" t="n"/>
    </row>
    <row r="60">
      <c r="B60" s="6" t="n">
        <v>54</v>
      </c>
      <c r="C60" s="6" t="inlineStr">
        <is>
          <t>Price_VL_VLS_WetEnd_54</t>
        </is>
      </c>
      <c r="D60" s="6" t="inlineStr">
        <is>
          <t>2595-3_VLS</t>
        </is>
      </c>
      <c r="E60" s="6" t="inlineStr">
        <is>
          <t>2595-3 VLS</t>
        </is>
      </c>
      <c r="F60" s="6" t="inlineStr">
        <is>
          <t>X3</t>
        </is>
      </c>
      <c r="G60" s="6" t="inlineStr">
        <is>
          <t>Wet End Components</t>
        </is>
      </c>
      <c r="H60" s="80" t="inlineStr">
        <is>
          <t>A300013</t>
        </is>
      </c>
      <c r="I60" s="6" t="n">
        <v>1757</v>
      </c>
      <c r="J60" s="6" t="inlineStr">
        <is>
          <t>LT011</t>
        </is>
      </c>
      <c r="K60" s="61" t="n">
        <v>12</v>
      </c>
      <c r="L60" s="6" t="n">
        <v>128</v>
      </c>
      <c r="M60" s="6" t="n"/>
      <c r="N60" s="6" t="n"/>
      <c r="O60" s="6" t="n"/>
      <c r="P60" s="6" t="n"/>
      <c r="Q60" s="6" t="n"/>
      <c r="R60" s="6" t="n"/>
      <c r="S60" s="6" t="n"/>
      <c r="T60" s="6" t="n"/>
    </row>
    <row r="61">
      <c r="B61" s="6" t="n">
        <v>55</v>
      </c>
      <c r="C61" s="6" t="inlineStr">
        <is>
          <t>Price_VL_VLS_WetEnd_55</t>
        </is>
      </c>
      <c r="D61" s="6" t="inlineStr">
        <is>
          <t>2595-3_VLS</t>
        </is>
      </c>
      <c r="E61" s="6" t="inlineStr">
        <is>
          <t>2595-3 VLS</t>
        </is>
      </c>
      <c r="F61" s="6" t="inlineStr">
        <is>
          <t>X4</t>
        </is>
      </c>
      <c r="G61" s="6" t="inlineStr">
        <is>
          <t>Wet End Components</t>
        </is>
      </c>
      <c r="H61" s="80" t="inlineStr">
        <is>
          <t>A300014</t>
        </is>
      </c>
      <c r="I61" s="6" t="n">
        <v>1846</v>
      </c>
      <c r="J61" s="6" t="inlineStr">
        <is>
          <t>LT011</t>
        </is>
      </c>
      <c r="K61" s="61" t="n">
        <v>12</v>
      </c>
      <c r="L61" s="6" t="n">
        <v>128</v>
      </c>
      <c r="M61" s="6" t="n"/>
      <c r="N61" s="6" t="n"/>
      <c r="O61" s="6" t="n"/>
      <c r="P61" s="6" t="n"/>
      <c r="Q61" s="6" t="n"/>
      <c r="R61" s="6" t="n"/>
      <c r="S61" s="6" t="n"/>
      <c r="T61" s="6" t="n"/>
    </row>
    <row r="62">
      <c r="B62" s="6" t="n">
        <v>56</v>
      </c>
      <c r="C62" s="6" t="inlineStr">
        <is>
          <t>Price_VL_VLS_WetEnd_56</t>
        </is>
      </c>
      <c r="D62" s="6" t="inlineStr">
        <is>
          <t>2512-1_VLS</t>
        </is>
      </c>
      <c r="E62" s="6" t="inlineStr">
        <is>
          <t>2512-1 VLS</t>
        </is>
      </c>
      <c r="F62" s="6" t="inlineStr">
        <is>
          <t>X3</t>
        </is>
      </c>
      <c r="G62" s="6" t="inlineStr">
        <is>
          <t>Wet End Components</t>
        </is>
      </c>
      <c r="H62" s="80" t="inlineStr">
        <is>
          <t>A300015</t>
        </is>
      </c>
      <c r="I62" s="6" t="n">
        <v>2264</v>
      </c>
      <c r="J62" s="6" t="inlineStr">
        <is>
          <t>LT011</t>
        </is>
      </c>
      <c r="K62" s="61" t="n">
        <v>12</v>
      </c>
      <c r="L62" s="6" t="n">
        <v>156</v>
      </c>
      <c r="M62" s="6" t="n"/>
      <c r="N62" s="6" t="n"/>
      <c r="O62" s="6" t="n"/>
      <c r="P62" s="6" t="n"/>
      <c r="Q62" s="6" t="n"/>
      <c r="R62" s="6" t="n"/>
      <c r="S62" s="6" t="n"/>
      <c r="T62" s="6" t="n"/>
    </row>
    <row r="63">
      <c r="B63" s="6" t="n">
        <v>57</v>
      </c>
      <c r="C63" s="6" t="inlineStr">
        <is>
          <t>Price_VL_VLS_WetEnd_57</t>
        </is>
      </c>
      <c r="D63" s="6" t="inlineStr">
        <is>
          <t>2512-1_VLS</t>
        </is>
      </c>
      <c r="E63" s="6" t="inlineStr">
        <is>
          <t>2512-1 VLS</t>
        </is>
      </c>
      <c r="F63" s="6" t="inlineStr">
        <is>
          <t>XA</t>
        </is>
      </c>
      <c r="G63" s="6" t="inlineStr">
        <is>
          <t>Wet End Components</t>
        </is>
      </c>
      <c r="H63" s="80" t="inlineStr">
        <is>
          <t>A300016</t>
        </is>
      </c>
      <c r="I63" s="6" t="n">
        <v>2375</v>
      </c>
      <c r="J63" s="6" t="inlineStr">
        <is>
          <t>LT011</t>
        </is>
      </c>
      <c r="K63" s="61" t="n">
        <v>12</v>
      </c>
      <c r="L63" s="6" t="n">
        <v>156</v>
      </c>
      <c r="M63" s="6" t="n"/>
      <c r="N63" s="6" t="n"/>
      <c r="O63" s="6" t="n"/>
      <c r="P63" s="6" t="n"/>
      <c r="Q63" s="6" t="n"/>
      <c r="R63" s="6" t="n"/>
      <c r="S63" s="6" t="n"/>
      <c r="T63" s="6" t="n"/>
    </row>
    <row r="64">
      <c r="B64" s="6" t="n">
        <v>58</v>
      </c>
      <c r="C64" s="6" t="inlineStr">
        <is>
          <t>Price_VL_VLS_WetEnd_58</t>
        </is>
      </c>
      <c r="D64" s="6" t="inlineStr">
        <is>
          <t>3070-7_VLS</t>
        </is>
      </c>
      <c r="E64" s="6" t="inlineStr">
        <is>
          <t>3070-7 VLS</t>
        </is>
      </c>
      <c r="F64" s="6" t="inlineStr">
        <is>
          <t>X3</t>
        </is>
      </c>
      <c r="G64" s="6" t="inlineStr">
        <is>
          <t>Wet End Components</t>
        </is>
      </c>
      <c r="H64" s="80" t="inlineStr">
        <is>
          <t>A300017</t>
        </is>
      </c>
      <c r="I64" s="6" t="n">
        <v>1601</v>
      </c>
      <c r="J64" s="6" t="inlineStr">
        <is>
          <t>LT011</t>
        </is>
      </c>
      <c r="K64" s="61" t="n">
        <v>12</v>
      </c>
      <c r="L64" s="6" t="n">
        <v>130</v>
      </c>
      <c r="M64" s="6" t="n"/>
      <c r="N64" s="6" t="n"/>
      <c r="O64" s="6" t="n"/>
      <c r="P64" s="6" t="n"/>
      <c r="Q64" s="6" t="n"/>
      <c r="R64" s="6" t="n"/>
      <c r="S64" s="6" t="n"/>
      <c r="T64" s="6" t="n"/>
    </row>
    <row r="65">
      <c r="B65" s="6" t="n">
        <v>59</v>
      </c>
      <c r="C65" s="6" t="inlineStr">
        <is>
          <t>Price_VL_VLS_WetEnd_59</t>
        </is>
      </c>
      <c r="D65" s="6" t="inlineStr">
        <is>
          <t>3070-7_VLS</t>
        </is>
      </c>
      <c r="E65" s="6" t="inlineStr">
        <is>
          <t>3070-7 VLS</t>
        </is>
      </c>
      <c r="F65" s="6" t="inlineStr">
        <is>
          <t>X4</t>
        </is>
      </c>
      <c r="G65" s="6" t="inlineStr">
        <is>
          <t>Wet End Components</t>
        </is>
      </c>
      <c r="H65" s="80" t="inlineStr">
        <is>
          <t>A300018</t>
        </is>
      </c>
      <c r="I65" s="6" t="n">
        <v>1689</v>
      </c>
      <c r="J65" s="6" t="inlineStr">
        <is>
          <t>LT011</t>
        </is>
      </c>
      <c r="K65" s="61" t="n">
        <v>12</v>
      </c>
      <c r="L65" s="6" t="n">
        <v>130</v>
      </c>
      <c r="M65" s="6" t="n"/>
    </row>
    <row r="66">
      <c r="B66" s="6" t="n">
        <v>60</v>
      </c>
      <c r="C66" s="6" t="inlineStr">
        <is>
          <t>Price_VL_VLS_WetEnd_60</t>
        </is>
      </c>
      <c r="D66" s="6" t="inlineStr">
        <is>
          <t>3095-7_VLS</t>
        </is>
      </c>
      <c r="E66" s="6" t="inlineStr">
        <is>
          <t>3095-7 VLS</t>
        </is>
      </c>
      <c r="F66" s="6" t="inlineStr">
        <is>
          <t>X3</t>
        </is>
      </c>
      <c r="G66" s="6" t="inlineStr">
        <is>
          <t>Wet End Components</t>
        </is>
      </c>
      <c r="H66" s="80" t="inlineStr">
        <is>
          <t>A300019</t>
        </is>
      </c>
      <c r="I66" s="6" t="n">
        <v>1854</v>
      </c>
      <c r="J66" s="6" t="inlineStr">
        <is>
          <t>LT011</t>
        </is>
      </c>
      <c r="K66" s="61" t="n">
        <v>12</v>
      </c>
      <c r="L66" s="6" t="n">
        <v>153</v>
      </c>
      <c r="M66" s="6" t="n"/>
    </row>
    <row r="67">
      <c r="B67" s="6" t="n">
        <v>61</v>
      </c>
      <c r="C67" s="6" t="inlineStr">
        <is>
          <t>Price_VL_VLS_WetEnd_61</t>
        </is>
      </c>
      <c r="D67" s="6" t="inlineStr">
        <is>
          <t>3095-7_VLS</t>
        </is>
      </c>
      <c r="E67" s="6" t="inlineStr">
        <is>
          <t>3095-7 VLS</t>
        </is>
      </c>
      <c r="F67" s="6" t="inlineStr">
        <is>
          <t>X4</t>
        </is>
      </c>
      <c r="G67" s="6" t="inlineStr">
        <is>
          <t>Wet End Components</t>
        </is>
      </c>
      <c r="H67" s="80" t="inlineStr">
        <is>
          <t>A300020</t>
        </is>
      </c>
      <c r="I67" s="6" t="n">
        <v>1921</v>
      </c>
      <c r="J67" s="6" t="inlineStr">
        <is>
          <t>LT011</t>
        </is>
      </c>
      <c r="K67" s="61" t="n">
        <v>12</v>
      </c>
      <c r="L67" s="6" t="n">
        <v>153</v>
      </c>
      <c r="M67" s="6" t="n"/>
    </row>
    <row r="68">
      <c r="B68" s="6" t="n">
        <v>62</v>
      </c>
      <c r="C68" s="6" t="inlineStr">
        <is>
          <t>Price_VL_VLS_WetEnd_62</t>
        </is>
      </c>
      <c r="D68" s="6" t="inlineStr">
        <is>
          <t>3012-3_VLS</t>
        </is>
      </c>
      <c r="E68" s="6" t="inlineStr">
        <is>
          <t>3012-3 VLS</t>
        </is>
      </c>
      <c r="F68" s="6" t="inlineStr">
        <is>
          <t>X3</t>
        </is>
      </c>
      <c r="G68" s="6" t="inlineStr">
        <is>
          <t>Wet End Components</t>
        </is>
      </c>
      <c r="H68" s="80" t="inlineStr">
        <is>
          <t>A300021</t>
        </is>
      </c>
      <c r="I68" s="6" t="n">
        <v>2192</v>
      </c>
      <c r="J68" s="6" t="inlineStr">
        <is>
          <t>LT011</t>
        </is>
      </c>
      <c r="K68" s="61" t="n">
        <v>12</v>
      </c>
      <c r="L68" s="6" t="n">
        <v>192</v>
      </c>
      <c r="M68" s="6" t="n"/>
    </row>
    <row r="69">
      <c r="B69" s="6" t="n">
        <v>63</v>
      </c>
      <c r="C69" s="6" t="inlineStr">
        <is>
          <t>Price_VL_VLS_WetEnd_63</t>
        </is>
      </c>
      <c r="D69" s="6" t="inlineStr">
        <is>
          <t>3012-3_VLS</t>
        </is>
      </c>
      <c r="E69" s="6" t="inlineStr">
        <is>
          <t>3012-3 VLS</t>
        </is>
      </c>
      <c r="F69" s="6" t="inlineStr">
        <is>
          <t>XA</t>
        </is>
      </c>
      <c r="G69" s="6" t="inlineStr">
        <is>
          <t>Wet End Components</t>
        </is>
      </c>
      <c r="H69" s="80" t="inlineStr">
        <is>
          <t>A300022</t>
        </is>
      </c>
      <c r="I69" s="6" t="n">
        <v>2192</v>
      </c>
      <c r="J69" s="6" t="inlineStr">
        <is>
          <t>LT011</t>
        </is>
      </c>
      <c r="K69" s="61" t="n">
        <v>12</v>
      </c>
      <c r="L69" s="6" t="n">
        <v>192</v>
      </c>
      <c r="M69" s="6" t="n"/>
    </row>
    <row r="70">
      <c r="B70" s="6" t="n">
        <v>64</v>
      </c>
      <c r="C70" s="6" t="inlineStr">
        <is>
          <t>Price_VL_VLS_WetEnd_64</t>
        </is>
      </c>
      <c r="D70" s="6" t="inlineStr">
        <is>
          <t>4070-7_VLS</t>
        </is>
      </c>
      <c r="E70" s="6" t="inlineStr">
        <is>
          <t>4070-7 VLS</t>
        </is>
      </c>
      <c r="F70" s="6" t="inlineStr">
        <is>
          <t>X3</t>
        </is>
      </c>
      <c r="G70" s="6" t="inlineStr">
        <is>
          <t>Wet End Components</t>
        </is>
      </c>
      <c r="H70" s="80" t="inlineStr">
        <is>
          <t>A300023</t>
        </is>
      </c>
      <c r="I70" s="6" t="n">
        <v>1707</v>
      </c>
      <c r="J70" s="6" t="inlineStr">
        <is>
          <t>LT011</t>
        </is>
      </c>
      <c r="K70" s="61" t="n">
        <v>12</v>
      </c>
      <c r="L70" s="6" t="n">
        <v>159</v>
      </c>
      <c r="M70" s="6" t="n"/>
    </row>
    <row r="71">
      <c r="B71" s="6" t="n">
        <v>65</v>
      </c>
      <c r="C71" s="6" t="inlineStr">
        <is>
          <t>Price_VL_VLS_WetEnd_65</t>
        </is>
      </c>
      <c r="D71" s="6" t="inlineStr">
        <is>
          <t>4070-7_VLS</t>
        </is>
      </c>
      <c r="E71" s="6" t="inlineStr">
        <is>
          <t>4070-7 VLS</t>
        </is>
      </c>
      <c r="F71" s="6" t="inlineStr">
        <is>
          <t>X4</t>
        </is>
      </c>
      <c r="G71" s="6" t="inlineStr">
        <is>
          <t>Wet End Components</t>
        </is>
      </c>
      <c r="H71" s="80" t="inlineStr">
        <is>
          <t>A300024</t>
        </is>
      </c>
      <c r="I71" s="6" t="n">
        <v>1797</v>
      </c>
      <c r="J71" s="6" t="inlineStr">
        <is>
          <t>LT011</t>
        </is>
      </c>
      <c r="K71" s="61" t="n">
        <v>12</v>
      </c>
      <c r="L71" s="6" t="n">
        <v>159</v>
      </c>
      <c r="M71" s="6" t="n"/>
    </row>
    <row r="72">
      <c r="B72" s="6" t="n">
        <v>66</v>
      </c>
      <c r="C72" s="6" t="inlineStr">
        <is>
          <t>Price_VL_VLS_WetEnd_66</t>
        </is>
      </c>
      <c r="D72" s="6" t="inlineStr">
        <is>
          <t>4095-7_VLS</t>
        </is>
      </c>
      <c r="E72" s="6" t="inlineStr">
        <is>
          <t>4095-7 VLS</t>
        </is>
      </c>
      <c r="F72" s="6" t="inlineStr">
        <is>
          <t>X3</t>
        </is>
      </c>
      <c r="G72" s="6" t="inlineStr">
        <is>
          <t>Wet End Components</t>
        </is>
      </c>
      <c r="H72" s="80" t="inlineStr">
        <is>
          <t>A300025</t>
        </is>
      </c>
      <c r="I72" s="6" t="n">
        <v>2198</v>
      </c>
      <c r="J72" s="6" t="inlineStr">
        <is>
          <t>LT011</t>
        </is>
      </c>
      <c r="K72" s="61" t="n">
        <v>12</v>
      </c>
      <c r="L72" s="6" t="n">
        <v>197</v>
      </c>
      <c r="M72" s="6" t="n"/>
    </row>
    <row r="73">
      <c r="B73" s="6" t="n">
        <v>67</v>
      </c>
      <c r="C73" s="6" t="inlineStr">
        <is>
          <t>Price_VL_VLS_WetEnd_67</t>
        </is>
      </c>
      <c r="D73" s="6" t="inlineStr">
        <is>
          <t>4095-7_VLS</t>
        </is>
      </c>
      <c r="E73" s="6" t="inlineStr">
        <is>
          <t>4095-7 VLS</t>
        </is>
      </c>
      <c r="F73" s="6" t="inlineStr">
        <is>
          <t>XA</t>
        </is>
      </c>
      <c r="G73" s="6" t="inlineStr">
        <is>
          <t>Wet End Components</t>
        </is>
      </c>
      <c r="H73" s="80" t="inlineStr">
        <is>
          <t>A300026</t>
        </is>
      </c>
      <c r="I73" s="6" t="n">
        <v>2512</v>
      </c>
      <c r="J73" s="6" t="inlineStr">
        <is>
          <t>LT011</t>
        </is>
      </c>
      <c r="K73" s="61" t="n">
        <v>12</v>
      </c>
      <c r="L73" s="6" t="n">
        <v>197</v>
      </c>
      <c r="M73" s="6" t="n"/>
    </row>
    <row r="74">
      <c r="B74" s="6" t="n">
        <v>68</v>
      </c>
      <c r="C74" s="6" t="inlineStr">
        <is>
          <t>Price_VL_VLS_WetEnd_68</t>
        </is>
      </c>
      <c r="D74" s="6" t="inlineStr">
        <is>
          <t>4012-1_VLS</t>
        </is>
      </c>
      <c r="E74" s="6" t="inlineStr">
        <is>
          <t>4012-1 VLS</t>
        </is>
      </c>
      <c r="F74" s="6" t="inlineStr">
        <is>
          <t>XA</t>
        </is>
      </c>
      <c r="G74" s="6" t="inlineStr">
        <is>
          <t>Wet End Components</t>
        </is>
      </c>
      <c r="H74" s="80" t="inlineStr">
        <is>
          <t>A300027</t>
        </is>
      </c>
      <c r="I74" s="6" t="n">
        <v>2972</v>
      </c>
      <c r="J74" s="6" t="inlineStr">
        <is>
          <t>LT011</t>
        </is>
      </c>
      <c r="K74" s="61" t="n">
        <v>12</v>
      </c>
      <c r="L74" s="6" t="n">
        <v>219</v>
      </c>
      <c r="M74" s="6" t="n"/>
    </row>
    <row r="75">
      <c r="B75" s="6" t="n">
        <v>69</v>
      </c>
      <c r="C75" s="6" t="inlineStr">
        <is>
          <t>Price_VL_VLS_WetEnd_69</t>
        </is>
      </c>
      <c r="D75" s="6" t="inlineStr">
        <is>
          <t>4012-7_VLS</t>
        </is>
      </c>
      <c r="E75" s="6" t="inlineStr">
        <is>
          <t>4012-7 VLS</t>
        </is>
      </c>
      <c r="F75" s="6" t="inlineStr">
        <is>
          <t>XA</t>
        </is>
      </c>
      <c r="G75" s="6" t="inlineStr">
        <is>
          <t>Wet End Components</t>
        </is>
      </c>
      <c r="H75" s="80" t="inlineStr">
        <is>
          <t>A300028</t>
        </is>
      </c>
      <c r="I75" s="6" t="n">
        <v>2972</v>
      </c>
      <c r="J75" s="6" t="inlineStr">
        <is>
          <t>LT011</t>
        </is>
      </c>
      <c r="K75" s="61" t="n">
        <v>12</v>
      </c>
      <c r="L75" s="6" t="n">
        <v>219</v>
      </c>
      <c r="M75" s="6" t="n"/>
    </row>
    <row r="76">
      <c r="B76" s="6" t="n">
        <v>70</v>
      </c>
      <c r="C76" s="6" t="inlineStr">
        <is>
          <t>Price_VL_VLS_WetEnd_70</t>
        </is>
      </c>
      <c r="D76" s="6" t="inlineStr">
        <is>
          <t>5070-7_VLS</t>
        </is>
      </c>
      <c r="E76" s="6" t="inlineStr">
        <is>
          <t>5070-7 VLS</t>
        </is>
      </c>
      <c r="F76" s="6" t="inlineStr">
        <is>
          <t>X3</t>
        </is>
      </c>
      <c r="G76" s="6" t="inlineStr">
        <is>
          <t>Wet End Components</t>
        </is>
      </c>
      <c r="H76" s="80" t="inlineStr">
        <is>
          <t>A300029</t>
        </is>
      </c>
      <c r="I76" s="6" t="n">
        <v>2157</v>
      </c>
      <c r="J76" s="6" t="inlineStr">
        <is>
          <t>LT011</t>
        </is>
      </c>
      <c r="K76" s="61" t="n">
        <v>12</v>
      </c>
      <c r="L76" s="6" t="n">
        <v>211</v>
      </c>
      <c r="M76" s="6" t="n"/>
    </row>
    <row r="77">
      <c r="B77" s="6" t="n">
        <v>71</v>
      </c>
      <c r="C77" s="6" t="inlineStr">
        <is>
          <t>Price_VL_VLS_WetEnd_71</t>
        </is>
      </c>
      <c r="D77" s="6" t="inlineStr">
        <is>
          <t>5070-7_VLS</t>
        </is>
      </c>
      <c r="E77" s="6" t="inlineStr">
        <is>
          <t>5070-7 VLS</t>
        </is>
      </c>
      <c r="F77" s="6" t="inlineStr">
        <is>
          <t>X4</t>
        </is>
      </c>
      <c r="G77" s="6" t="inlineStr">
        <is>
          <t>Wet End Components</t>
        </is>
      </c>
      <c r="H77" s="80" t="inlineStr">
        <is>
          <t>A300030</t>
        </is>
      </c>
      <c r="I77" s="6" t="n">
        <v>3114</v>
      </c>
      <c r="J77" s="6" t="inlineStr">
        <is>
          <t>LT011</t>
        </is>
      </c>
      <c r="K77" s="61" t="n">
        <v>12</v>
      </c>
      <c r="L77" s="6" t="n">
        <v>211</v>
      </c>
      <c r="M77" s="6" t="n"/>
    </row>
    <row r="78">
      <c r="B78" s="6" t="n">
        <v>72</v>
      </c>
      <c r="C78" s="6" t="inlineStr">
        <is>
          <t>Price_VL_VLS_WetEnd_72</t>
        </is>
      </c>
      <c r="D78" s="6" t="inlineStr">
        <is>
          <t>5095-7_VLS</t>
        </is>
      </c>
      <c r="E78" s="6" t="inlineStr">
        <is>
          <t>5095-7 VLS</t>
        </is>
      </c>
      <c r="F78" s="6" t="inlineStr">
        <is>
          <t>X3</t>
        </is>
      </c>
      <c r="G78" s="6" t="inlineStr">
        <is>
          <t>Wet End Components</t>
        </is>
      </c>
      <c r="H78" s="80" t="inlineStr">
        <is>
          <t>A300031</t>
        </is>
      </c>
      <c r="I78" s="6" t="n">
        <v>2983</v>
      </c>
      <c r="J78" s="6" t="inlineStr">
        <is>
          <t>LT011</t>
        </is>
      </c>
      <c r="K78" s="61" t="n">
        <v>12</v>
      </c>
      <c r="L78" s="6" t="n">
        <v>239</v>
      </c>
      <c r="M78" s="6" t="n"/>
    </row>
    <row r="79">
      <c r="B79" s="6" t="n">
        <v>73</v>
      </c>
      <c r="C79" s="6" t="inlineStr">
        <is>
          <t>Price_VL_VLS_WetEnd_73</t>
        </is>
      </c>
      <c r="D79" s="6" t="inlineStr">
        <is>
          <t>5095-7_VLS</t>
        </is>
      </c>
      <c r="E79" s="6" t="inlineStr">
        <is>
          <t>5095-7 VLS</t>
        </is>
      </c>
      <c r="F79" s="6" t="inlineStr">
        <is>
          <t>X4</t>
        </is>
      </c>
      <c r="G79" s="6" t="inlineStr">
        <is>
          <t>Wet End Components</t>
        </is>
      </c>
      <c r="H79" s="80" t="inlineStr">
        <is>
          <t>A300032</t>
        </is>
      </c>
      <c r="I79" s="6" t="n">
        <v>2983</v>
      </c>
      <c r="J79" s="6" t="inlineStr">
        <is>
          <t>LT011</t>
        </is>
      </c>
      <c r="K79" s="61" t="n">
        <v>12</v>
      </c>
      <c r="L79" s="6" t="n">
        <v>239</v>
      </c>
      <c r="M79" s="6" t="n"/>
    </row>
    <row r="80">
      <c r="B80" s="6" t="n">
        <v>74</v>
      </c>
      <c r="C80" s="6" t="inlineStr">
        <is>
          <t>Price_VL_VLS_WetEnd_74</t>
        </is>
      </c>
      <c r="D80" s="6" t="inlineStr">
        <is>
          <t>5095-9_VLS</t>
        </is>
      </c>
      <c r="E80" s="6" t="inlineStr">
        <is>
          <t>5095-9 VLS</t>
        </is>
      </c>
      <c r="F80" s="6" t="inlineStr">
        <is>
          <t>XA</t>
        </is>
      </c>
      <c r="G80" s="6" t="inlineStr">
        <is>
          <t>Wet End Components</t>
        </is>
      </c>
      <c r="H80" s="80" t="inlineStr">
        <is>
          <t>A300033</t>
        </is>
      </c>
      <c r="I80" s="6" t="n">
        <v>3050</v>
      </c>
      <c r="J80" s="6" t="inlineStr">
        <is>
          <t>LT011</t>
        </is>
      </c>
      <c r="K80" s="61" t="n">
        <v>12</v>
      </c>
      <c r="L80" s="6" t="n">
        <v>239</v>
      </c>
      <c r="M80" s="6" t="n"/>
    </row>
    <row r="81">
      <c r="A81" s="33" t="n"/>
      <c r="B81" s="6" t="n">
        <v>75</v>
      </c>
      <c r="C81" s="6" t="inlineStr">
        <is>
          <t>Price_VL_VLS_WetEnd_75</t>
        </is>
      </c>
      <c r="D81" s="6" t="inlineStr">
        <is>
          <t>5012-9_VLS</t>
        </is>
      </c>
      <c r="E81" s="6" t="inlineStr">
        <is>
          <t>5012-9 VLS</t>
        </is>
      </c>
      <c r="F81" s="6" t="inlineStr">
        <is>
          <t>XA</t>
        </is>
      </c>
      <c r="G81" s="6" t="inlineStr">
        <is>
          <t>Wet End Components</t>
        </is>
      </c>
      <c r="H81" s="80" t="inlineStr">
        <is>
          <t>A300034</t>
        </is>
      </c>
      <c r="I81" s="6" t="n">
        <v>3985</v>
      </c>
      <c r="J81" s="6" t="inlineStr">
        <is>
          <t>LT011</t>
        </is>
      </c>
      <c r="K81" s="61" t="n">
        <v>12</v>
      </c>
      <c r="L81" s="6" t="n">
        <v>341</v>
      </c>
      <c r="M81" s="6" t="n"/>
      <c r="N81" s="6" t="n"/>
    </row>
    <row r="82">
      <c r="A82" s="33" t="n"/>
      <c r="B82" s="6" t="n">
        <v>76</v>
      </c>
      <c r="C82" s="6" t="inlineStr">
        <is>
          <t>Price_VL_VLS_WetEnd_76</t>
        </is>
      </c>
      <c r="D82" s="6" t="inlineStr">
        <is>
          <t>5012-A_VLS</t>
        </is>
      </c>
      <c r="E82" s="6" t="inlineStr">
        <is>
          <t>5012-A VLS</t>
        </is>
      </c>
      <c r="F82" s="6" t="inlineStr">
        <is>
          <t>XA</t>
        </is>
      </c>
      <c r="G82" s="6" t="inlineStr">
        <is>
          <t>Wet End Components</t>
        </is>
      </c>
      <c r="H82" s="80" t="inlineStr">
        <is>
          <t>A300035</t>
        </is>
      </c>
      <c r="I82" s="6" t="n">
        <v>3922</v>
      </c>
      <c r="J82" s="6" t="inlineStr">
        <is>
          <t>LT011</t>
        </is>
      </c>
      <c r="K82" s="61" t="n">
        <v>12</v>
      </c>
      <c r="L82" s="6" t="n">
        <v>341</v>
      </c>
      <c r="M82" s="6" t="n"/>
      <c r="N82" s="6" t="n"/>
    </row>
    <row r="83">
      <c r="A83" s="33" t="n"/>
      <c r="B83" s="6" t="n">
        <v>77</v>
      </c>
      <c r="C83" s="6" t="inlineStr">
        <is>
          <t>Price_VL_VLS_WetEnd_77</t>
        </is>
      </c>
      <c r="D83" s="6" t="inlineStr">
        <is>
          <t>6095-7_VLS</t>
        </is>
      </c>
      <c r="E83" s="6" t="inlineStr">
        <is>
          <t>6095-7 VLS</t>
        </is>
      </c>
      <c r="F83" s="6" t="inlineStr">
        <is>
          <t>X4</t>
        </is>
      </c>
      <c r="G83" s="6" t="inlineStr">
        <is>
          <t>Wet End Components</t>
        </is>
      </c>
      <c r="H83" s="80" t="inlineStr">
        <is>
          <t>A300036</t>
        </is>
      </c>
      <c r="I83" s="6" t="n">
        <v>3662</v>
      </c>
      <c r="J83" s="6" t="inlineStr">
        <is>
          <t>LT011</t>
        </is>
      </c>
      <c r="K83" s="61" t="n">
        <v>12</v>
      </c>
      <c r="L83" s="6" t="n">
        <v>298</v>
      </c>
      <c r="M83" s="6" t="n"/>
      <c r="N83" s="6" t="n"/>
    </row>
    <row r="84">
      <c r="A84" s="33" t="n"/>
      <c r="B84" s="6" t="n">
        <v>78</v>
      </c>
      <c r="C84" s="6" t="inlineStr">
        <is>
          <t>Price_VL_VLS_WetEnd_78</t>
        </is>
      </c>
      <c r="D84" s="6" t="inlineStr">
        <is>
          <t>6012-5_VLS</t>
        </is>
      </c>
      <c r="E84" s="6" t="inlineStr">
        <is>
          <t>6012-5 VLS</t>
        </is>
      </c>
      <c r="F84" s="6" t="inlineStr">
        <is>
          <t>XA</t>
        </is>
      </c>
      <c r="G84" s="6" t="inlineStr">
        <is>
          <t>Wet End Components</t>
        </is>
      </c>
      <c r="H84" s="80" t="inlineStr">
        <is>
          <t>A300037</t>
        </is>
      </c>
      <c r="I84" s="6" t="n">
        <v>4020</v>
      </c>
      <c r="J84" s="6" t="inlineStr">
        <is>
          <t>LT011</t>
        </is>
      </c>
      <c r="K84" s="61" t="n">
        <v>12</v>
      </c>
      <c r="L84" s="6" t="n">
        <v>342</v>
      </c>
      <c r="M84" s="6" t="n"/>
      <c r="N84" s="6" t="n"/>
    </row>
    <row r="85">
      <c r="A85" s="33" t="n"/>
      <c r="B85" s="6" t="n">
        <v>79</v>
      </c>
      <c r="C85" s="6" t="inlineStr">
        <is>
          <t>Price_VL_VLS_WetEnd_79</t>
        </is>
      </c>
      <c r="D85" s="6" t="inlineStr">
        <is>
          <t>6012-5_VLS</t>
        </is>
      </c>
      <c r="E85" s="6" t="inlineStr">
        <is>
          <t>6012-5 VLS</t>
        </is>
      </c>
      <c r="F85" s="6" t="inlineStr">
        <is>
          <t>X5</t>
        </is>
      </c>
      <c r="G85" s="6" t="inlineStr">
        <is>
          <t>Wet End Components</t>
        </is>
      </c>
      <c r="H85" s="80" t="inlineStr">
        <is>
          <t>A300038</t>
        </is>
      </c>
      <c r="I85" s="6" t="n">
        <v>4529</v>
      </c>
      <c r="J85" s="6" t="inlineStr">
        <is>
          <t>LT011</t>
        </is>
      </c>
      <c r="K85" s="61" t="n">
        <v>12</v>
      </c>
      <c r="L85" s="6" t="n">
        <v>342</v>
      </c>
      <c r="M85" s="6" t="n"/>
      <c r="N85" s="6" t="n"/>
    </row>
    <row r="86">
      <c r="A86" s="33" t="n"/>
      <c r="B86" s="6" t="n">
        <v>80</v>
      </c>
      <c r="C86" s="6" t="inlineStr">
        <is>
          <t>Price_VL_VLS_WetEnd_80</t>
        </is>
      </c>
      <c r="D86" s="6" t="inlineStr">
        <is>
          <t>8095-1_VLS</t>
        </is>
      </c>
      <c r="E86" s="6" t="inlineStr">
        <is>
          <t>8095-1 VLS</t>
        </is>
      </c>
      <c r="F86" s="6" t="inlineStr">
        <is>
          <t>XA</t>
        </is>
      </c>
      <c r="G86" s="6" t="inlineStr">
        <is>
          <t>Wet End Components</t>
        </is>
      </c>
      <c r="H86" s="80" t="inlineStr">
        <is>
          <t>A300039</t>
        </is>
      </c>
      <c r="I86" s="6" t="n">
        <v>4723</v>
      </c>
      <c r="J86" s="6" t="inlineStr">
        <is>
          <t>LT011</t>
        </is>
      </c>
      <c r="K86" s="61" t="n">
        <v>12</v>
      </c>
      <c r="L86" s="6" t="n">
        <v>519</v>
      </c>
      <c r="M86" s="6" t="n"/>
      <c r="N86" s="6" t="n"/>
    </row>
    <row r="87">
      <c r="A87" s="33" t="n"/>
      <c r="B87" s="6" t="n">
        <v>81</v>
      </c>
      <c r="C87" s="6" t="inlineStr">
        <is>
          <t>Price_VL_VLS_WetEnd_81</t>
        </is>
      </c>
      <c r="D87" s="6" t="inlineStr">
        <is>
          <t>8012-3_VLS</t>
        </is>
      </c>
      <c r="E87" s="6" t="inlineStr">
        <is>
          <t>8012-3 VLS</t>
        </is>
      </c>
      <c r="F87" s="6" t="inlineStr">
        <is>
          <t>XA</t>
        </is>
      </c>
      <c r="G87" s="6" t="inlineStr">
        <is>
          <t>Wet End Components</t>
        </is>
      </c>
      <c r="H87" s="80" t="inlineStr">
        <is>
          <t>A300040</t>
        </is>
      </c>
      <c r="I87" s="6" t="n">
        <v>5039</v>
      </c>
      <c r="J87" s="6" t="inlineStr">
        <is>
          <t>LT011</t>
        </is>
      </c>
      <c r="K87" s="61" t="n">
        <v>12</v>
      </c>
      <c r="L87" s="6" t="n">
        <v>507</v>
      </c>
      <c r="M87" s="6" t="n"/>
      <c r="N87" s="6" t="n"/>
    </row>
    <row r="88">
      <c r="A88" s="33" t="n"/>
      <c r="B88" s="6" t="n">
        <v>82</v>
      </c>
      <c r="C88" s="6" t="inlineStr">
        <is>
          <t>Price_VL_VLS_WetEnd_82</t>
        </is>
      </c>
      <c r="D88" s="6" t="inlineStr">
        <is>
          <t>8012-3_VLS</t>
        </is>
      </c>
      <c r="E88" s="6" t="inlineStr">
        <is>
          <t>8012-3 VLS</t>
        </is>
      </c>
      <c r="F88" s="6" t="inlineStr">
        <is>
          <t>X5</t>
        </is>
      </c>
      <c r="G88" s="6" t="inlineStr">
        <is>
          <t>Wet End Components</t>
        </is>
      </c>
      <c r="H88" s="80" t="inlineStr">
        <is>
          <t>A300041</t>
        </is>
      </c>
      <c r="I88" s="6" t="n">
        <v>5039</v>
      </c>
      <c r="J88" s="6" t="inlineStr">
        <is>
          <t>LT011</t>
        </is>
      </c>
      <c r="K88" s="61" t="n">
        <v>12</v>
      </c>
      <c r="L88" s="6" t="n">
        <v>507</v>
      </c>
      <c r="M88" s="6" t="n"/>
      <c r="N88" s="6" t="n"/>
    </row>
    <row r="89">
      <c r="A89" s="33" t="n"/>
      <c r="B89" s="6" t="n">
        <v>83</v>
      </c>
      <c r="C89" s="6" t="inlineStr">
        <is>
          <t>Price_VL_VLS_WetEnd_83</t>
        </is>
      </c>
      <c r="D89" s="6" t="inlineStr">
        <is>
          <t>1012-3_VLS</t>
        </is>
      </c>
      <c r="E89" s="6" t="inlineStr">
        <is>
          <t>1012-3 VLS</t>
        </is>
      </c>
      <c r="F89" s="6" t="inlineStr">
        <is>
          <t>X5</t>
        </is>
      </c>
      <c r="G89" s="6" t="inlineStr">
        <is>
          <t>Wet End Components</t>
        </is>
      </c>
      <c r="H89" s="80" t="inlineStr">
        <is>
          <t>A300042</t>
        </is>
      </c>
      <c r="I89" s="6" t="n">
        <v>8642</v>
      </c>
      <c r="J89" s="6" t="inlineStr">
        <is>
          <t>LT011</t>
        </is>
      </c>
      <c r="K89" s="61" t="n">
        <v>12</v>
      </c>
      <c r="L89" s="6" t="n">
        <v>870</v>
      </c>
      <c r="M89" s="6" t="n"/>
      <c r="N89" s="6" t="n"/>
    </row>
    <row r="90">
      <c r="A90" s="33" t="n"/>
      <c r="B90" s="6" t="n">
        <v>84</v>
      </c>
      <c r="C90" s="6" t="inlineStr">
        <is>
          <t>Price_VL_VLS_WetEnd_84</t>
        </is>
      </c>
      <c r="D90" s="6" t="inlineStr">
        <is>
          <t>1570-9_VL</t>
        </is>
      </c>
      <c r="E90" s="6" t="inlineStr">
        <is>
          <t>1570-9 VL</t>
        </is>
      </c>
      <c r="F90" s="6" t="inlineStr">
        <is>
          <t>X0</t>
        </is>
      </c>
      <c r="G90" s="6" t="inlineStr">
        <is>
          <t>Wet End Components</t>
        </is>
      </c>
      <c r="H90" s="80" t="inlineStr">
        <is>
          <t>A300134</t>
        </is>
      </c>
      <c r="I90" s="6" t="n">
        <v>1463</v>
      </c>
      <c r="J90" s="6" t="inlineStr">
        <is>
          <t>LT011</t>
        </is>
      </c>
      <c r="K90" s="61" t="n">
        <v>12</v>
      </c>
      <c r="L90" s="6" t="n">
        <v>90</v>
      </c>
      <c r="M90" s="6" t="n"/>
      <c r="N90" s="6" t="n"/>
    </row>
    <row r="91">
      <c r="A91" s="33" t="n"/>
      <c r="B91" s="6" t="n">
        <v>85</v>
      </c>
      <c r="C91" s="6" t="inlineStr">
        <is>
          <t>Price_VL_VLS_WetEnd_85</t>
        </is>
      </c>
      <c r="D91" s="6" t="inlineStr">
        <is>
          <t>2070-5_VL</t>
        </is>
      </c>
      <c r="E91" s="6" t="inlineStr">
        <is>
          <t>2070-5 VL</t>
        </is>
      </c>
      <c r="F91" s="6" t="inlineStr">
        <is>
          <t>X0</t>
        </is>
      </c>
      <c r="G91" s="6" t="inlineStr">
        <is>
          <t>Wet End Components</t>
        </is>
      </c>
      <c r="H91" s="80" t="inlineStr">
        <is>
          <t>A300135</t>
        </is>
      </c>
      <c r="I91" s="6" t="n">
        <v>1382</v>
      </c>
      <c r="J91" s="6" t="inlineStr">
        <is>
          <t>LT011</t>
        </is>
      </c>
      <c r="K91" s="61" t="n">
        <v>12</v>
      </c>
      <c r="L91" s="6" t="n">
        <v>90</v>
      </c>
      <c r="M91" s="6" t="n"/>
      <c r="N91" s="6" t="n"/>
    </row>
    <row r="92">
      <c r="A92" s="84" t="n"/>
      <c r="B92" s="6" t="n">
        <v>86</v>
      </c>
      <c r="C92" s="6" t="inlineStr">
        <is>
          <t>Price_VL_VLS_WetEnd_86</t>
        </is>
      </c>
      <c r="D92" s="6" t="inlineStr">
        <is>
          <t>4015-7_VL</t>
        </is>
      </c>
      <c r="E92" s="6" t="inlineStr">
        <is>
          <t>4015-7 VL</t>
        </is>
      </c>
      <c r="F92" s="6" t="inlineStr">
        <is>
          <t>XA</t>
        </is>
      </c>
      <c r="G92" s="6" t="inlineStr">
        <is>
          <t>Wet End Components</t>
        </is>
      </c>
      <c r="H92" s="80" t="inlineStr">
        <is>
          <t>A300152</t>
        </is>
      </c>
      <c r="I92" s="6" t="n">
        <v>5549</v>
      </c>
      <c r="J92" s="6" t="inlineStr">
        <is>
          <t>LT011</t>
        </is>
      </c>
      <c r="K92" s="61" t="n">
        <v>12</v>
      </c>
      <c r="L92" s="6" t="n">
        <v>369</v>
      </c>
      <c r="M92" s="6" t="n"/>
      <c r="N92" s="73" t="n"/>
    </row>
    <row r="93">
      <c r="A93" s="33" t="n"/>
      <c r="B93" s="6" t="n">
        <v>87</v>
      </c>
      <c r="C93" s="6" t="inlineStr">
        <is>
          <t>Price_VL_VLS_WetEnd_87</t>
        </is>
      </c>
      <c r="D93" s="6" t="inlineStr">
        <is>
          <t>5015-7_VL</t>
        </is>
      </c>
      <c r="E93" s="6" t="inlineStr">
        <is>
          <t>5015-7 VL</t>
        </is>
      </c>
      <c r="F93" s="6" t="inlineStr">
        <is>
          <t>XA</t>
        </is>
      </c>
      <c r="G93" s="6" t="inlineStr">
        <is>
          <t>Wet End Components</t>
        </is>
      </c>
      <c r="H93" s="80" t="inlineStr">
        <is>
          <t>A300153</t>
        </is>
      </c>
      <c r="I93" s="6" t="n">
        <v>6715</v>
      </c>
      <c r="J93" s="6" t="inlineStr">
        <is>
          <t>LT011</t>
        </is>
      </c>
      <c r="K93" s="61" t="n">
        <v>12</v>
      </c>
      <c r="L93" s="6" t="n">
        <v>491</v>
      </c>
      <c r="M93" s="6" t="n"/>
      <c r="N93" s="73" t="n"/>
    </row>
    <row r="94">
      <c r="A94" s="33" t="n"/>
      <c r="B94" s="6" t="n">
        <v>88</v>
      </c>
      <c r="C94" s="6" t="inlineStr">
        <is>
          <t>Price_VL_VLS_WetEnd_88</t>
        </is>
      </c>
      <c r="D94" s="6" t="inlineStr">
        <is>
          <t>5015-7_VL</t>
        </is>
      </c>
      <c r="E94" s="6" t="inlineStr">
        <is>
          <t>5015-7 VL</t>
        </is>
      </c>
      <c r="F94" s="6" t="inlineStr">
        <is>
          <t>X5</t>
        </is>
      </c>
      <c r="G94" s="6" t="inlineStr">
        <is>
          <t>Wet End Components</t>
        </is>
      </c>
      <c r="H94" s="80" t="inlineStr">
        <is>
          <t>A300154</t>
        </is>
      </c>
      <c r="I94" s="6" t="n">
        <v>6783</v>
      </c>
      <c r="J94" s="6" t="inlineStr">
        <is>
          <t>LT011</t>
        </is>
      </c>
      <c r="K94" s="61" t="n">
        <v>12</v>
      </c>
      <c r="L94" s="6" t="n">
        <v>491</v>
      </c>
      <c r="M94" s="6" t="n"/>
      <c r="N94" s="73" t="n"/>
    </row>
    <row r="95">
      <c r="A95" s="33" t="n"/>
      <c r="B95" s="6" t="n">
        <v>89</v>
      </c>
      <c r="C95" s="6" t="inlineStr">
        <is>
          <t>Price_VL_VLS_WetEnd_89</t>
        </is>
      </c>
      <c r="D95" s="6" t="inlineStr">
        <is>
          <t>6015-7_VL</t>
        </is>
      </c>
      <c r="E95" s="6" t="inlineStr">
        <is>
          <t>6015-7 VL</t>
        </is>
      </c>
      <c r="F95" s="6" t="inlineStr">
        <is>
          <t>X5</t>
        </is>
      </c>
      <c r="G95" s="6" t="inlineStr">
        <is>
          <t>Wet End Components</t>
        </is>
      </c>
      <c r="H95" s="80" t="inlineStr">
        <is>
          <t>A300155</t>
        </is>
      </c>
      <c r="I95" s="6" t="n">
        <v>9672</v>
      </c>
      <c r="J95" s="6" t="inlineStr">
        <is>
          <t>LT011</t>
        </is>
      </c>
      <c r="K95" s="61" t="n">
        <v>12</v>
      </c>
      <c r="L95" s="6" t="n">
        <v>501</v>
      </c>
      <c r="M95" s="6" t="n"/>
      <c r="N95" s="73" t="n"/>
    </row>
    <row r="96">
      <c r="A96" s="33" t="n"/>
      <c r="B96" s="6" t="n">
        <v>90</v>
      </c>
      <c r="C96" s="6" t="inlineStr">
        <is>
          <t>Price_VL_VLS_WetEnd_90</t>
        </is>
      </c>
      <c r="D96" s="6" t="inlineStr">
        <is>
          <t>8015-7_VL</t>
        </is>
      </c>
      <c r="E96" s="6" t="inlineStr">
        <is>
          <t>8015-7 VL</t>
        </is>
      </c>
      <c r="F96" s="6" t="inlineStr">
        <is>
          <t>X5</t>
        </is>
      </c>
      <c r="G96" s="6" t="inlineStr">
        <is>
          <t>Wet End Components</t>
        </is>
      </c>
      <c r="H96" s="80" t="inlineStr">
        <is>
          <t>A300156</t>
        </is>
      </c>
      <c r="I96" s="6" t="n">
        <v>7779</v>
      </c>
      <c r="J96" s="6" t="inlineStr">
        <is>
          <t>LT011</t>
        </is>
      </c>
      <c r="K96" s="61" t="n">
        <v>12</v>
      </c>
      <c r="L96" s="6" t="n">
        <v>680</v>
      </c>
      <c r="M96" s="6" t="n"/>
      <c r="N96" s="73" t="n"/>
    </row>
    <row r="97">
      <c r="A97" s="33" t="n"/>
      <c r="B97" s="6" t="n">
        <v>91</v>
      </c>
      <c r="C97" s="6" t="inlineStr">
        <is>
          <t>Price_VL_VLS_WetEnd_91</t>
        </is>
      </c>
      <c r="D97" s="6" t="inlineStr">
        <is>
          <t>4015-7_VLS</t>
        </is>
      </c>
      <c r="E97" s="6" t="inlineStr">
        <is>
          <t>4015-7 VLS</t>
        </is>
      </c>
      <c r="F97" s="6" t="inlineStr">
        <is>
          <t>XA</t>
        </is>
      </c>
      <c r="G97" s="6" t="inlineStr">
        <is>
          <t>Wet End Components</t>
        </is>
      </c>
      <c r="H97" s="80" t="inlineStr">
        <is>
          <t>A300152</t>
        </is>
      </c>
      <c r="I97" s="6" t="n">
        <v>5549</v>
      </c>
      <c r="J97" s="6" t="inlineStr">
        <is>
          <t>LT011</t>
        </is>
      </c>
      <c r="K97" s="61" t="n">
        <v>12</v>
      </c>
      <c r="L97" s="6" t="n">
        <v>369</v>
      </c>
      <c r="M97" s="6" t="n"/>
      <c r="N97" s="73" t="n"/>
      <c r="O97" s="6" t="n"/>
      <c r="P97" s="6" t="n"/>
      <c r="Q97" s="6" t="n"/>
      <c r="R97" s="6" t="n"/>
      <c r="S97" s="6" t="n"/>
    </row>
    <row r="98">
      <c r="A98" s="33" t="n"/>
      <c r="B98" s="6" t="n">
        <v>92</v>
      </c>
      <c r="C98" s="6" t="inlineStr">
        <is>
          <t>Price_VL_VLS_WetEnd_92</t>
        </is>
      </c>
      <c r="D98" s="6" t="inlineStr">
        <is>
          <t>5015-7_VLS</t>
        </is>
      </c>
      <c r="E98" s="6" t="inlineStr">
        <is>
          <t>5015-7 VLS</t>
        </is>
      </c>
      <c r="F98" s="6" t="inlineStr">
        <is>
          <t>XA</t>
        </is>
      </c>
      <c r="G98" s="6" t="inlineStr">
        <is>
          <t>Wet End Components</t>
        </is>
      </c>
      <c r="H98" s="80" t="inlineStr">
        <is>
          <t>A300153</t>
        </is>
      </c>
      <c r="I98" s="6" t="n">
        <v>6715</v>
      </c>
      <c r="J98" s="6" t="inlineStr">
        <is>
          <t>LT011</t>
        </is>
      </c>
      <c r="K98" s="61" t="n">
        <v>12</v>
      </c>
      <c r="L98" s="6" t="n">
        <v>491</v>
      </c>
      <c r="M98" s="6" t="n"/>
      <c r="N98" s="73" t="n"/>
      <c r="O98" s="6" t="n"/>
      <c r="P98" s="6" t="n"/>
      <c r="Q98" s="6" t="n"/>
      <c r="R98" s="6" t="n"/>
      <c r="S98" s="6" t="n"/>
    </row>
    <row r="99">
      <c r="A99" s="33" t="n"/>
      <c r="B99" s="6" t="n">
        <v>93</v>
      </c>
      <c r="C99" s="6" t="inlineStr">
        <is>
          <t>Price_VL_VLS_WetEnd_93</t>
        </is>
      </c>
      <c r="D99" s="6" t="inlineStr">
        <is>
          <t>5015-7_VLS</t>
        </is>
      </c>
      <c r="E99" s="6" t="inlineStr">
        <is>
          <t>5015-7 VLS</t>
        </is>
      </c>
      <c r="F99" s="6" t="inlineStr">
        <is>
          <t>X5</t>
        </is>
      </c>
      <c r="G99" s="6" t="inlineStr">
        <is>
          <t>Wet End Components</t>
        </is>
      </c>
      <c r="H99" s="80" t="inlineStr">
        <is>
          <t>A300154</t>
        </is>
      </c>
      <c r="I99" s="6" t="n">
        <v>6783</v>
      </c>
      <c r="J99" s="6" t="inlineStr">
        <is>
          <t>LT011</t>
        </is>
      </c>
      <c r="K99" s="61" t="n">
        <v>12</v>
      </c>
      <c r="L99" s="6" t="n">
        <v>491</v>
      </c>
      <c r="M99" s="6" t="n"/>
      <c r="N99" s="73" t="n"/>
      <c r="O99" s="6" t="n"/>
      <c r="P99" s="6" t="n"/>
      <c r="Q99" s="6" t="n"/>
      <c r="R99" s="6" t="n"/>
      <c r="S99" s="6" t="n"/>
    </row>
    <row r="100">
      <c r="A100" s="33" t="n"/>
      <c r="B100" s="6" t="n">
        <v>94</v>
      </c>
      <c r="C100" s="6" t="inlineStr">
        <is>
          <t>Price_VL_VLS_WetEnd_94</t>
        </is>
      </c>
      <c r="D100" s="6" t="inlineStr">
        <is>
          <t>6015-7_VLS</t>
        </is>
      </c>
      <c r="E100" s="6" t="inlineStr">
        <is>
          <t>6015-7 VLS</t>
        </is>
      </c>
      <c r="F100" s="6" t="inlineStr">
        <is>
          <t>X5</t>
        </is>
      </c>
      <c r="G100" s="6" t="inlineStr">
        <is>
          <t>Wet End Components</t>
        </is>
      </c>
      <c r="H100" s="80" t="inlineStr">
        <is>
          <t>A300155</t>
        </is>
      </c>
      <c r="I100" s="6" t="n">
        <v>9672</v>
      </c>
      <c r="J100" s="6" t="inlineStr">
        <is>
          <t>LT011</t>
        </is>
      </c>
      <c r="K100" s="61" t="n">
        <v>12</v>
      </c>
      <c r="L100" s="6" t="n">
        <v>501</v>
      </c>
      <c r="M100" s="6" t="n"/>
      <c r="N100" s="73" t="n"/>
      <c r="O100" s="6" t="n"/>
      <c r="P100" s="6" t="n"/>
      <c r="Q100" s="6" t="n"/>
      <c r="R100" s="6" t="n"/>
      <c r="S100" s="6" t="n"/>
    </row>
    <row r="101">
      <c r="A101" s="33" t="n"/>
      <c r="B101" s="6" t="n">
        <v>95</v>
      </c>
      <c r="C101" s="6" t="inlineStr">
        <is>
          <t>Price_VL_VLS_WetEnd_95</t>
        </is>
      </c>
      <c r="D101" s="6" t="inlineStr">
        <is>
          <t>8015-7_VLS</t>
        </is>
      </c>
      <c r="E101" s="6" t="inlineStr">
        <is>
          <t>8015-7 VLS</t>
        </is>
      </c>
      <c r="F101" s="6" t="inlineStr">
        <is>
          <t>X5</t>
        </is>
      </c>
      <c r="G101" s="6" t="inlineStr">
        <is>
          <t>Wet End Components</t>
        </is>
      </c>
      <c r="H101" s="80" t="inlineStr">
        <is>
          <t>A300156</t>
        </is>
      </c>
      <c r="I101" s="6" t="n">
        <v>7779</v>
      </c>
      <c r="J101" s="6" t="inlineStr">
        <is>
          <t>LT011</t>
        </is>
      </c>
      <c r="K101" s="61" t="n">
        <v>12</v>
      </c>
      <c r="L101" s="6" t="n">
        <v>680</v>
      </c>
      <c r="M101" s="6" t="n"/>
      <c r="N101" s="73" t="n"/>
      <c r="O101" s="6" t="n"/>
      <c r="P101" s="6" t="n"/>
      <c r="Q101" s="6" t="n"/>
      <c r="R101" s="6" t="n"/>
      <c r="S101" s="6" t="n"/>
    </row>
    <row r="102">
      <c r="A102" s="33" t="n"/>
      <c r="B102" s="6" t="n">
        <v>96</v>
      </c>
      <c r="C102" s="6" t="inlineStr">
        <is>
          <t>Price_VL_VLS_WetEnd_96</t>
        </is>
      </c>
      <c r="D102" s="6" t="inlineStr">
        <is>
          <t>8015-7_VLS</t>
        </is>
      </c>
      <c r="E102" s="6" t="inlineStr">
        <is>
          <t>8015-7 VLS</t>
        </is>
      </c>
      <c r="F102" s="6" t="inlineStr">
        <is>
          <t>X6</t>
        </is>
      </c>
      <c r="G102" s="6" t="inlineStr">
        <is>
          <t>Wet End Components</t>
        </is>
      </c>
      <c r="H102" s="1" t="inlineStr">
        <is>
          <t>A300163</t>
        </is>
      </c>
      <c r="I102" s="6" t="n">
        <v>0</v>
      </c>
      <c r="J102" s="6" t="inlineStr">
        <is>
          <t>LT011</t>
        </is>
      </c>
      <c r="K102" s="61" t="n">
        <v>12</v>
      </c>
      <c r="L102" s="6" t="n">
        <v>780</v>
      </c>
      <c r="M102" s="6" t="n"/>
      <c r="N102" s="73" t="n"/>
      <c r="O102" s="6" t="n"/>
      <c r="P102" s="6" t="n"/>
      <c r="Q102" s="6" t="n"/>
      <c r="R102" s="6" t="n"/>
      <c r="S102" s="6" t="n"/>
    </row>
    <row r="103" customFormat="1" s="102">
      <c r="A103" s="103" t="n"/>
      <c r="B103" s="73" t="n">
        <v>97</v>
      </c>
      <c r="C103" s="73" t="inlineStr">
        <is>
          <t>Price_VL_VLS_WetEnd_97</t>
        </is>
      </c>
      <c r="D103" s="73" t="inlineStr">
        <is>
          <t>4012-9_VL</t>
        </is>
      </c>
      <c r="E103" s="73" t="inlineStr">
        <is>
          <t>4012-9 VL</t>
        </is>
      </c>
      <c r="F103" s="73" t="inlineStr">
        <is>
          <t>XA</t>
        </is>
      </c>
      <c r="G103" s="73" t="inlineStr">
        <is>
          <t>Wet End Components</t>
        </is>
      </c>
      <c r="H103" s="101" t="inlineStr">
        <is>
          <t>A300028</t>
        </is>
      </c>
      <c r="I103" s="6" t="n">
        <v>2972</v>
      </c>
      <c r="J103" s="6" t="inlineStr">
        <is>
          <t>LT011</t>
        </is>
      </c>
      <c r="K103" s="61" t="n">
        <v>12</v>
      </c>
      <c r="L103" s="73" t="n">
        <v>219</v>
      </c>
      <c r="M103" s="6" t="n"/>
      <c r="N103" s="73" t="n"/>
      <c r="O103" s="74" t="inlineStr">
        <is>
          <t>16-40127-1A0101-1872EE</t>
        </is>
      </c>
      <c r="P103" s="74" t="n">
        <v>2667</v>
      </c>
      <c r="Q103" s="73" t="inlineStr">
        <is>
          <t>4012-9 VL</t>
        </is>
      </c>
      <c r="R103" s="73" t="inlineStr">
        <is>
          <t>XA</t>
        </is>
      </c>
      <c r="S103" s="101" t="inlineStr">
        <is>
          <t>A300028</t>
        </is>
      </c>
    </row>
    <row r="104" customFormat="1" s="102">
      <c r="A104" s="103" t="n"/>
      <c r="B104" s="73" t="n">
        <v>98</v>
      </c>
      <c r="C104" s="73" t="inlineStr">
        <is>
          <t>Price_VL_VLS_WetEnd_98</t>
        </is>
      </c>
      <c r="D104" s="73" t="inlineStr">
        <is>
          <t>4012-9_VLS</t>
        </is>
      </c>
      <c r="E104" s="73" t="inlineStr">
        <is>
          <t>4012-9 VLS</t>
        </is>
      </c>
      <c r="F104" s="73" t="inlineStr">
        <is>
          <t>XA</t>
        </is>
      </c>
      <c r="G104" s="73" t="inlineStr">
        <is>
          <t>Wet End Components</t>
        </is>
      </c>
      <c r="H104" s="101" t="inlineStr">
        <is>
          <t>A300028</t>
        </is>
      </c>
      <c r="I104" s="6" t="n">
        <v>2972</v>
      </c>
      <c r="J104" s="6" t="inlineStr">
        <is>
          <t>LT011</t>
        </is>
      </c>
      <c r="K104" s="61" t="n">
        <v>12</v>
      </c>
      <c r="L104" s="73" t="n">
        <v>219</v>
      </c>
      <c r="M104" s="6" t="n"/>
      <c r="N104" s="73" t="n"/>
      <c r="O104" s="73" t="n"/>
      <c r="P104" s="73" t="n"/>
      <c r="Q104" s="73" t="n"/>
      <c r="R104" s="73" t="n"/>
      <c r="S104" s="73" t="n"/>
    </row>
    <row r="105" customFormat="1" s="102">
      <c r="A105" s="103" t="n"/>
      <c r="B105" s="73" t="n">
        <v>99</v>
      </c>
      <c r="C105" s="73" t="inlineStr">
        <is>
          <t>Price_VL_VLS_WetEnd_99</t>
        </is>
      </c>
      <c r="D105" s="73" t="inlineStr">
        <is>
          <t>4095-9_VL</t>
        </is>
      </c>
      <c r="E105" s="73" t="inlineStr">
        <is>
          <t>4095-9 VL</t>
        </is>
      </c>
      <c r="F105" s="73" t="inlineStr">
        <is>
          <t>X3</t>
        </is>
      </c>
      <c r="G105" s="73" t="inlineStr">
        <is>
          <t>Wet End Components</t>
        </is>
      </c>
      <c r="H105" s="101" t="inlineStr">
        <is>
          <t>A300025</t>
        </is>
      </c>
      <c r="I105" s="6" t="n">
        <v>2198</v>
      </c>
      <c r="J105" s="6" t="inlineStr">
        <is>
          <t>LT011</t>
        </is>
      </c>
      <c r="K105" s="61" t="n">
        <v>12</v>
      </c>
      <c r="L105" s="73" t="n">
        <v>197</v>
      </c>
      <c r="M105" s="6" t="n"/>
      <c r="N105" s="73" t="n"/>
      <c r="O105" s="74" t="inlineStr">
        <is>
          <t>16-40957-130101-1682EE</t>
        </is>
      </c>
      <c r="P105" s="74" t="n">
        <v>1972</v>
      </c>
      <c r="Q105" s="73" t="inlineStr">
        <is>
          <t>4095-9 VL</t>
        </is>
      </c>
      <c r="R105" s="73" t="inlineStr">
        <is>
          <t>X3</t>
        </is>
      </c>
      <c r="S105" s="101" t="inlineStr">
        <is>
          <t>A300025</t>
        </is>
      </c>
    </row>
    <row r="106" customFormat="1" s="102">
      <c r="A106" s="103" t="n"/>
      <c r="B106" s="73" t="n">
        <v>100</v>
      </c>
      <c r="C106" s="73" t="inlineStr">
        <is>
          <t>Price_VL_VLS_WetEnd_100</t>
        </is>
      </c>
      <c r="D106" s="73" t="inlineStr">
        <is>
          <t>4095-9_VL</t>
        </is>
      </c>
      <c r="E106" s="73" t="inlineStr">
        <is>
          <t>4095-9 VL</t>
        </is>
      </c>
      <c r="F106" s="73" t="inlineStr">
        <is>
          <t>XA</t>
        </is>
      </c>
      <c r="G106" s="73" t="inlineStr">
        <is>
          <t>Wet End Components</t>
        </is>
      </c>
      <c r="H106" s="101" t="inlineStr">
        <is>
          <t>A300026</t>
        </is>
      </c>
      <c r="I106" s="6" t="n">
        <v>2512</v>
      </c>
      <c r="J106" s="6" t="inlineStr">
        <is>
          <t>LT011</t>
        </is>
      </c>
      <c r="K106" s="61" t="n">
        <v>12</v>
      </c>
      <c r="L106" s="73" t="n">
        <v>197</v>
      </c>
      <c r="M106" s="6" t="n"/>
      <c r="N106" s="73" t="n"/>
      <c r="O106" s="73" t="n"/>
      <c r="P106" s="73" t="n"/>
      <c r="Q106" s="73" t="inlineStr">
        <is>
          <t>4095-9 VL</t>
        </is>
      </c>
      <c r="R106" s="73" t="inlineStr">
        <is>
          <t>XA</t>
        </is>
      </c>
      <c r="S106" s="101" t="inlineStr">
        <is>
          <t>A300026</t>
        </is>
      </c>
    </row>
    <row r="107" customFormat="1" s="102">
      <c r="A107" s="103" t="n"/>
      <c r="B107" s="73" t="n">
        <v>101</v>
      </c>
      <c r="C107" s="73" t="inlineStr">
        <is>
          <t>Price_VL_VLS_WetEnd_101</t>
        </is>
      </c>
      <c r="D107" s="73" t="inlineStr">
        <is>
          <t>4095-9_VLS</t>
        </is>
      </c>
      <c r="E107" s="73" t="inlineStr">
        <is>
          <t>4095-9 VLS</t>
        </is>
      </c>
      <c r="F107" s="73" t="inlineStr">
        <is>
          <t>X3</t>
        </is>
      </c>
      <c r="G107" s="73" t="inlineStr">
        <is>
          <t>Wet End Components</t>
        </is>
      </c>
      <c r="H107" s="101" t="inlineStr">
        <is>
          <t>A300025</t>
        </is>
      </c>
      <c r="I107" s="6" t="n">
        <v>2198</v>
      </c>
      <c r="J107" s="6" t="inlineStr">
        <is>
          <t>LT011</t>
        </is>
      </c>
      <c r="K107" s="61" t="n">
        <v>12</v>
      </c>
      <c r="L107" s="73" t="n">
        <v>197</v>
      </c>
      <c r="M107" s="6" t="n"/>
      <c r="N107" s="73" t="n"/>
      <c r="O107" s="73" t="n"/>
      <c r="P107" s="73" t="n"/>
      <c r="Q107" s="73" t="n"/>
      <c r="R107" s="73" t="n"/>
      <c r="S107" s="73" t="n"/>
    </row>
    <row r="108" customFormat="1" s="102">
      <c r="A108" s="103" t="n"/>
      <c r="B108" s="73" t="n">
        <v>102</v>
      </c>
      <c r="C108" s="73" t="inlineStr">
        <is>
          <t>Price_VL_VLS_WetEnd_102</t>
        </is>
      </c>
      <c r="D108" s="73" t="inlineStr">
        <is>
          <t>4095-9_VLS</t>
        </is>
      </c>
      <c r="E108" s="73" t="inlineStr">
        <is>
          <t>4095-9 VLS</t>
        </is>
      </c>
      <c r="F108" s="73" t="inlineStr">
        <is>
          <t>XA</t>
        </is>
      </c>
      <c r="G108" s="73" t="inlineStr">
        <is>
          <t>Wet End Components</t>
        </is>
      </c>
      <c r="H108" s="101" t="inlineStr">
        <is>
          <t>A300026</t>
        </is>
      </c>
      <c r="I108" s="6" t="n">
        <v>2512</v>
      </c>
      <c r="J108" s="6" t="inlineStr">
        <is>
          <t>LT011</t>
        </is>
      </c>
      <c r="K108" s="61" t="n">
        <v>12</v>
      </c>
      <c r="L108" s="73" t="n">
        <v>197</v>
      </c>
      <c r="M108" s="6" t="n"/>
      <c r="N108" s="73" t="n"/>
      <c r="O108" s="73" t="n"/>
      <c r="P108" s="73" t="n"/>
      <c r="Q108" s="73" t="n"/>
      <c r="R108" s="73" t="n"/>
      <c r="S108" s="73" t="n"/>
    </row>
    <row r="109" customFormat="1" s="102">
      <c r="A109" s="103" t="n"/>
      <c r="B109" s="73" t="n">
        <v>103</v>
      </c>
      <c r="C109" s="73" t="inlineStr">
        <is>
          <t>Price_VL_VLS_WetEnd_103</t>
        </is>
      </c>
      <c r="D109" s="73" t="inlineStr">
        <is>
          <t>5012-C_VL</t>
        </is>
      </c>
      <c r="E109" s="73" t="inlineStr">
        <is>
          <t>5012-C VL</t>
        </is>
      </c>
      <c r="F109" s="73" t="inlineStr">
        <is>
          <t>XA</t>
        </is>
      </c>
      <c r="G109" s="73" t="inlineStr">
        <is>
          <t>Wet End Components</t>
        </is>
      </c>
      <c r="H109" s="101" t="inlineStr">
        <is>
          <t>A300035</t>
        </is>
      </c>
      <c r="I109" s="6" t="n">
        <v>3922</v>
      </c>
      <c r="J109" s="6" t="inlineStr">
        <is>
          <t>LT011</t>
        </is>
      </c>
      <c r="K109" s="61" t="n">
        <v>12</v>
      </c>
      <c r="L109" s="73" t="n">
        <v>341</v>
      </c>
      <c r="M109" s="6" t="n"/>
      <c r="N109" s="73" t="n"/>
      <c r="O109" s="74" t="inlineStr">
        <is>
          <t>16-5012A-1A0101-1852EE</t>
        </is>
      </c>
      <c r="P109" s="74" t="n">
        <v>3521</v>
      </c>
      <c r="Q109" s="73" t="inlineStr">
        <is>
          <t>5012-C VL</t>
        </is>
      </c>
      <c r="R109" s="73" t="inlineStr">
        <is>
          <t>XA</t>
        </is>
      </c>
      <c r="S109" s="101" t="inlineStr">
        <is>
          <t>A300035</t>
        </is>
      </c>
    </row>
    <row r="110" customFormat="1" s="102">
      <c r="A110" s="103" t="n"/>
      <c r="B110" s="73" t="n">
        <v>104</v>
      </c>
      <c r="C110" s="73" t="inlineStr">
        <is>
          <t>Price_VL_VLS_WetEnd_104</t>
        </is>
      </c>
      <c r="D110" s="73" t="inlineStr">
        <is>
          <t>5012-C_VLS</t>
        </is>
      </c>
      <c r="E110" s="73" t="inlineStr">
        <is>
          <t>5012-C VLS</t>
        </is>
      </c>
      <c r="F110" s="73" t="inlineStr">
        <is>
          <t>XA</t>
        </is>
      </c>
      <c r="G110" s="73" t="inlineStr">
        <is>
          <t>Wet End Components</t>
        </is>
      </c>
      <c r="H110" s="101" t="inlineStr">
        <is>
          <t>A300035</t>
        </is>
      </c>
      <c r="I110" s="6" t="n">
        <v>3922</v>
      </c>
      <c r="J110" s="6" t="inlineStr">
        <is>
          <t>LT011</t>
        </is>
      </c>
      <c r="K110" s="61" t="n">
        <v>12</v>
      </c>
      <c r="L110" s="73" t="n">
        <v>341</v>
      </c>
      <c r="M110" s="6" t="n"/>
      <c r="N110" s="73" t="n"/>
      <c r="O110" s="73" t="n"/>
      <c r="P110" s="73" t="n"/>
      <c r="Q110" s="73" t="n"/>
      <c r="R110" s="73" t="n"/>
      <c r="S110" s="73" t="n"/>
    </row>
    <row r="111" customFormat="1" s="102">
      <c r="A111" s="103" t="n"/>
      <c r="B111" s="73" t="n">
        <v>105</v>
      </c>
      <c r="C111" s="73" t="inlineStr">
        <is>
          <t>Price_VL_VLS_WetEnd_105</t>
        </is>
      </c>
      <c r="D111" s="73" t="inlineStr">
        <is>
          <t>5095-A_VL</t>
        </is>
      </c>
      <c r="E111" s="73" t="inlineStr">
        <is>
          <t>5095-A VL</t>
        </is>
      </c>
      <c r="F111" s="73" t="inlineStr">
        <is>
          <t>X3</t>
        </is>
      </c>
      <c r="G111" s="73" t="inlineStr">
        <is>
          <t>Wet End Components</t>
        </is>
      </c>
      <c r="H111" s="101" t="inlineStr">
        <is>
          <t>A300031</t>
        </is>
      </c>
      <c r="I111" s="6" t="n">
        <v>2983</v>
      </c>
      <c r="J111" s="6" t="inlineStr">
        <is>
          <t>LT011</t>
        </is>
      </c>
      <c r="K111" s="61" t="n">
        <v>12</v>
      </c>
      <c r="L111" s="73" t="n">
        <v>239</v>
      </c>
      <c r="M111" s="6" t="n"/>
      <c r="N111" s="73" t="n"/>
      <c r="O111" s="74" t="inlineStr">
        <is>
          <t>16-50957-130101-1782EE</t>
        </is>
      </c>
      <c r="P111" s="74" t="n">
        <v>2677</v>
      </c>
      <c r="Q111" s="73" t="inlineStr">
        <is>
          <t>5095-A VL</t>
        </is>
      </c>
      <c r="R111" s="73" t="inlineStr">
        <is>
          <t>X3</t>
        </is>
      </c>
      <c r="S111" s="101" t="inlineStr">
        <is>
          <t>A300031</t>
        </is>
      </c>
    </row>
    <row r="112" customFormat="1" s="102">
      <c r="A112" s="103" t="n"/>
      <c r="B112" s="73" t="n">
        <v>106</v>
      </c>
      <c r="C112" s="73" t="inlineStr">
        <is>
          <t>Price_VL_VLS_WetEnd_106</t>
        </is>
      </c>
      <c r="D112" s="73" t="inlineStr">
        <is>
          <t>5095-A_VL</t>
        </is>
      </c>
      <c r="E112" s="73" t="inlineStr">
        <is>
          <t>5095-A VL</t>
        </is>
      </c>
      <c r="F112" s="73" t="inlineStr">
        <is>
          <t>X4</t>
        </is>
      </c>
      <c r="G112" s="73" t="inlineStr">
        <is>
          <t>Wet End Components</t>
        </is>
      </c>
      <c r="H112" s="101" t="inlineStr">
        <is>
          <t>A300032</t>
        </is>
      </c>
      <c r="I112" s="6" t="n">
        <v>2983</v>
      </c>
      <c r="J112" s="6" t="inlineStr">
        <is>
          <t>LT011</t>
        </is>
      </c>
      <c r="K112" s="61" t="n">
        <v>12</v>
      </c>
      <c r="L112" s="73" t="n">
        <v>239</v>
      </c>
      <c r="M112" s="6" t="n"/>
      <c r="N112" s="73" t="n"/>
      <c r="O112" s="74" t="inlineStr">
        <is>
          <t>16-50957-140101-1822EE</t>
        </is>
      </c>
      <c r="P112" s="74" t="n">
        <v>2677</v>
      </c>
      <c r="Q112" s="73" t="inlineStr">
        <is>
          <t>5095-A VL</t>
        </is>
      </c>
      <c r="R112" s="73" t="inlineStr">
        <is>
          <t>X4</t>
        </is>
      </c>
      <c r="S112" s="101" t="inlineStr">
        <is>
          <t>A300032</t>
        </is>
      </c>
    </row>
    <row r="113" customFormat="1" s="102">
      <c r="A113" s="103" t="n"/>
      <c r="B113" s="73" t="n">
        <v>107</v>
      </c>
      <c r="C113" s="73" t="inlineStr">
        <is>
          <t>Price_VL_VLS_WetEnd_107</t>
        </is>
      </c>
      <c r="D113" s="73" t="inlineStr">
        <is>
          <t>5095-A_VLS</t>
        </is>
      </c>
      <c r="E113" s="73" t="inlineStr">
        <is>
          <t>5095-A VLS</t>
        </is>
      </c>
      <c r="F113" s="73" t="inlineStr">
        <is>
          <t>X3</t>
        </is>
      </c>
      <c r="G113" s="73" t="inlineStr">
        <is>
          <t>Wet End Components</t>
        </is>
      </c>
      <c r="H113" s="101" t="inlineStr">
        <is>
          <t>A300031</t>
        </is>
      </c>
      <c r="I113" s="6" t="n">
        <v>2983</v>
      </c>
      <c r="J113" s="6" t="inlineStr">
        <is>
          <t>LT011</t>
        </is>
      </c>
      <c r="K113" s="61" t="n">
        <v>12</v>
      </c>
      <c r="L113" s="73" t="n">
        <v>239</v>
      </c>
      <c r="M113" s="6" t="n"/>
      <c r="N113" s="73" t="n"/>
      <c r="O113" s="73" t="n"/>
      <c r="P113" s="73" t="n"/>
      <c r="Q113" s="73" t="n"/>
      <c r="R113" s="73" t="n"/>
      <c r="S113" s="73" t="n"/>
      <c r="T113" s="73" t="n"/>
      <c r="U113" s="73" t="n"/>
      <c r="V113" s="73" t="n"/>
      <c r="W113" s="73" t="n"/>
    </row>
    <row r="114" customFormat="1" s="102">
      <c r="A114" s="103" t="n"/>
      <c r="B114" s="73" t="n">
        <v>108</v>
      </c>
      <c r="C114" s="73" t="inlineStr">
        <is>
          <t>Price_VL_VLS_WetEnd_108</t>
        </is>
      </c>
      <c r="D114" s="73" t="inlineStr">
        <is>
          <t>5095-A_VLS</t>
        </is>
      </c>
      <c r="E114" s="73" t="inlineStr">
        <is>
          <t>5095-A VLS</t>
        </is>
      </c>
      <c r="F114" s="73" t="inlineStr">
        <is>
          <t>X4</t>
        </is>
      </c>
      <c r="G114" s="73" t="inlineStr">
        <is>
          <t>Wet End Components</t>
        </is>
      </c>
      <c r="H114" s="101" t="inlineStr">
        <is>
          <t>A300032</t>
        </is>
      </c>
      <c r="I114" s="6" t="n">
        <v>2983</v>
      </c>
      <c r="J114" s="6" t="inlineStr">
        <is>
          <t>LT011</t>
        </is>
      </c>
      <c r="K114" s="61" t="n">
        <v>12</v>
      </c>
      <c r="L114" s="73" t="n">
        <v>239</v>
      </c>
      <c r="M114" s="6" t="n"/>
      <c r="N114" s="73" t="n"/>
      <c r="O114" s="73" t="n"/>
      <c r="P114" s="73" t="n"/>
      <c r="Q114" s="73" t="n"/>
      <c r="R114" s="73" t="n"/>
      <c r="S114" s="73" t="n"/>
      <c r="T114" s="73" t="n"/>
      <c r="U114" s="73" t="n"/>
      <c r="V114" s="73" t="n"/>
      <c r="W114" s="73" t="n"/>
    </row>
    <row r="115" customFormat="1" s="102">
      <c r="A115" s="103" t="n"/>
      <c r="B115" s="73" t="n">
        <v>109</v>
      </c>
      <c r="C115" s="73" t="inlineStr">
        <is>
          <t>Price_VL_VLS_WetEnd_109</t>
        </is>
      </c>
      <c r="D115" s="73" t="inlineStr">
        <is>
          <t>3012-5_VL</t>
        </is>
      </c>
      <c r="E115" s="73" t="inlineStr">
        <is>
          <t>3012-5 VL</t>
        </is>
      </c>
      <c r="F115" s="73" t="inlineStr">
        <is>
          <t>X3</t>
        </is>
      </c>
      <c r="G115" s="73" t="inlineStr">
        <is>
          <t>Wet End Components</t>
        </is>
      </c>
      <c r="H115" s="101" t="inlineStr">
        <is>
          <t>A300021</t>
        </is>
      </c>
      <c r="I115" s="6" t="n">
        <v>2192</v>
      </c>
      <c r="J115" s="6" t="inlineStr">
        <is>
          <t>LT011</t>
        </is>
      </c>
      <c r="K115" s="61" t="n">
        <v>12</v>
      </c>
      <c r="L115" s="73" t="n">
        <v>192</v>
      </c>
      <c r="M115" s="6" t="n"/>
      <c r="N115" s="73" t="n"/>
      <c r="O115" s="74" t="inlineStr">
        <is>
          <t>16-30123-130101-1742EE</t>
        </is>
      </c>
      <c r="P115" s="74" t="n">
        <v>1967</v>
      </c>
      <c r="Q115" s="73" t="inlineStr">
        <is>
          <t>3012-5 VL</t>
        </is>
      </c>
      <c r="R115" s="73" t="inlineStr">
        <is>
          <t>X3</t>
        </is>
      </c>
      <c r="S115" s="101" t="inlineStr">
        <is>
          <t>A300021</t>
        </is>
      </c>
      <c r="T115" s="73" t="n"/>
      <c r="U115" s="73" t="n"/>
      <c r="V115" s="73" t="n"/>
      <c r="W115" s="73" t="n"/>
    </row>
    <row r="116" customFormat="1" s="102">
      <c r="A116" s="103" t="n"/>
      <c r="B116" s="73" t="n">
        <v>110</v>
      </c>
      <c r="C116" s="73" t="inlineStr">
        <is>
          <t>Price_VL_VLS_WetEnd_110</t>
        </is>
      </c>
      <c r="D116" s="73" t="inlineStr">
        <is>
          <t>3012-5_VL</t>
        </is>
      </c>
      <c r="E116" s="73" t="inlineStr">
        <is>
          <t>3012-5 VL</t>
        </is>
      </c>
      <c r="F116" s="73" t="inlineStr">
        <is>
          <t>XA</t>
        </is>
      </c>
      <c r="G116" s="73" t="inlineStr">
        <is>
          <t>Wet End Components</t>
        </is>
      </c>
      <c r="H116" s="101" t="inlineStr">
        <is>
          <t>A300022</t>
        </is>
      </c>
      <c r="I116" s="6" t="n">
        <v>2192</v>
      </c>
      <c r="J116" s="6" t="inlineStr">
        <is>
          <t>LT011</t>
        </is>
      </c>
      <c r="K116" s="61" t="n">
        <v>12</v>
      </c>
      <c r="L116" s="73" t="n">
        <v>192</v>
      </c>
      <c r="M116" s="6" t="n"/>
      <c r="N116" s="73" t="n"/>
      <c r="O116" s="74" t="inlineStr">
        <is>
          <t>16-30123-1A0101-1852EE</t>
        </is>
      </c>
      <c r="P116" s="74" t="n">
        <v>1967</v>
      </c>
      <c r="Q116" s="73" t="inlineStr">
        <is>
          <t>3012-5 VL</t>
        </is>
      </c>
      <c r="R116" s="73" t="inlineStr">
        <is>
          <t>XA</t>
        </is>
      </c>
      <c r="S116" s="101" t="inlineStr">
        <is>
          <t>A300022</t>
        </is>
      </c>
      <c r="T116" s="73" t="n"/>
      <c r="U116" s="73" t="n"/>
      <c r="V116" s="73" t="n"/>
      <c r="W116" s="73" t="n"/>
    </row>
    <row r="117" customFormat="1" s="102">
      <c r="A117" s="103" t="n"/>
      <c r="B117" s="73" t="n">
        <v>111</v>
      </c>
      <c r="C117" s="73" t="inlineStr">
        <is>
          <t>Price_VL_VLS_WetEnd_111</t>
        </is>
      </c>
      <c r="D117" s="73" t="inlineStr">
        <is>
          <t>3012-5_VLS</t>
        </is>
      </c>
      <c r="E117" s="73" t="inlineStr">
        <is>
          <t>3012-5 VLS</t>
        </is>
      </c>
      <c r="F117" s="73" t="inlineStr">
        <is>
          <t>X3</t>
        </is>
      </c>
      <c r="G117" s="73" t="inlineStr">
        <is>
          <t>Wet End Components</t>
        </is>
      </c>
      <c r="H117" s="101" t="inlineStr">
        <is>
          <t>A300021</t>
        </is>
      </c>
      <c r="I117" s="6" t="n">
        <v>2192</v>
      </c>
      <c r="J117" s="6" t="inlineStr">
        <is>
          <t>LT011</t>
        </is>
      </c>
      <c r="K117" s="61" t="n">
        <v>12</v>
      </c>
      <c r="L117" s="73" t="n">
        <v>192</v>
      </c>
      <c r="M117" s="6" t="n"/>
      <c r="N117" s="73" t="n"/>
      <c r="O117" s="73" t="n"/>
      <c r="P117" s="73" t="n"/>
      <c r="Q117" s="73" t="n"/>
      <c r="R117" s="73" t="n"/>
      <c r="S117" s="73" t="n"/>
      <c r="T117" s="73" t="n"/>
      <c r="U117" s="73" t="n"/>
      <c r="V117" s="73" t="n"/>
      <c r="W117" s="73" t="n"/>
    </row>
    <row r="118" customFormat="1" s="102">
      <c r="A118" s="103" t="n"/>
      <c r="B118" s="73" t="n">
        <v>112</v>
      </c>
      <c r="C118" s="73" t="inlineStr">
        <is>
          <t>Price_VL_VLS_WetEnd_112</t>
        </is>
      </c>
      <c r="D118" s="73" t="inlineStr">
        <is>
          <t>3012-5_VLS</t>
        </is>
      </c>
      <c r="E118" s="73" t="inlineStr">
        <is>
          <t>3012-5 VLS</t>
        </is>
      </c>
      <c r="F118" s="73" t="inlineStr">
        <is>
          <t>XA</t>
        </is>
      </c>
      <c r="G118" s="73" t="inlineStr">
        <is>
          <t>Wet End Components</t>
        </is>
      </c>
      <c r="H118" s="101" t="inlineStr">
        <is>
          <t>A300022</t>
        </is>
      </c>
      <c r="I118" s="6" t="n">
        <v>2192</v>
      </c>
      <c r="J118" s="6" t="inlineStr">
        <is>
          <t>LT011</t>
        </is>
      </c>
      <c r="K118" s="61" t="n">
        <v>12</v>
      </c>
      <c r="L118" s="73" t="n">
        <v>192</v>
      </c>
      <c r="M118" s="6" t="n"/>
      <c r="N118" s="73" t="n"/>
      <c r="O118" s="73" t="n"/>
      <c r="P118" s="73" t="n"/>
      <c r="Q118" s="73" t="n"/>
      <c r="R118" s="73" t="n"/>
      <c r="S118" s="73" t="n"/>
      <c r="T118" s="73" t="n"/>
      <c r="U118" s="73" t="n"/>
      <c r="V118" s="73" t="n"/>
      <c r="W118" s="73" t="n"/>
    </row>
    <row r="119" customFormat="1" s="102">
      <c r="A119" s="104" t="n"/>
      <c r="B119" s="73" t="n">
        <v>113</v>
      </c>
      <c r="C119" s="73" t="inlineStr">
        <is>
          <t>Price_VL_VLS_WetEnd_113</t>
        </is>
      </c>
      <c r="D119" s="73" t="inlineStr">
        <is>
          <t>4015-9_VL</t>
        </is>
      </c>
      <c r="E119" s="73" t="inlineStr">
        <is>
          <t>4015-9 VL</t>
        </is>
      </c>
      <c r="F119" s="73" t="inlineStr">
        <is>
          <t>XA</t>
        </is>
      </c>
      <c r="G119" s="73" t="inlineStr">
        <is>
          <t>Wet End Components</t>
        </is>
      </c>
      <c r="H119" s="101" t="inlineStr">
        <is>
          <t>A300152</t>
        </is>
      </c>
      <c r="I119" s="6" t="n">
        <v>5549</v>
      </c>
      <c r="J119" s="6" t="inlineStr">
        <is>
          <t>LT011</t>
        </is>
      </c>
      <c r="K119" s="61" t="n">
        <v>12</v>
      </c>
      <c r="L119" s="73" t="n">
        <v>369</v>
      </c>
      <c r="M119" s="6" t="n"/>
      <c r="N119" s="73" t="n"/>
      <c r="O119" s="73" t="n"/>
      <c r="P119" s="73" t="n"/>
      <c r="Q119" s="73" t="n"/>
      <c r="R119" s="73" t="n"/>
      <c r="S119" s="73" t="n"/>
      <c r="T119" s="73" t="n"/>
      <c r="U119" s="73" t="n"/>
      <c r="V119" s="73" t="n"/>
      <c r="W119" s="73" t="n"/>
    </row>
    <row r="120" customFormat="1" s="102">
      <c r="A120" s="103" t="n"/>
      <c r="B120" s="73" t="n">
        <v>114</v>
      </c>
      <c r="C120" s="73" t="inlineStr">
        <is>
          <t>Price_VL_VLS_WetEnd_114</t>
        </is>
      </c>
      <c r="D120" s="73" t="inlineStr">
        <is>
          <t>4015-9_VLS</t>
        </is>
      </c>
      <c r="E120" s="73" t="inlineStr">
        <is>
          <t>4015-9 VLS</t>
        </is>
      </c>
      <c r="F120" s="73" t="inlineStr">
        <is>
          <t>XA</t>
        </is>
      </c>
      <c r="G120" s="73" t="inlineStr">
        <is>
          <t>Wet End Components</t>
        </is>
      </c>
      <c r="H120" s="101" t="inlineStr">
        <is>
          <t>A300152</t>
        </is>
      </c>
      <c r="I120" s="6" t="n">
        <v>5549</v>
      </c>
      <c r="J120" s="6" t="inlineStr">
        <is>
          <t>LT011</t>
        </is>
      </c>
      <c r="K120" s="61" t="n">
        <v>12</v>
      </c>
      <c r="L120" s="73" t="n">
        <v>369</v>
      </c>
      <c r="M120" s="6" t="n"/>
      <c r="N120" s="73" t="n"/>
      <c r="O120" s="73" t="n"/>
      <c r="P120" s="73" t="n"/>
      <c r="Q120" s="73" t="n"/>
      <c r="R120" s="73" t="n"/>
      <c r="S120" s="73" t="n"/>
      <c r="T120" s="73" t="n"/>
      <c r="U120" s="73" t="n"/>
      <c r="V120" s="73" t="n"/>
      <c r="W120" s="73" t="n"/>
    </row>
    <row r="121" customFormat="1" s="102">
      <c r="A121" s="103" t="n"/>
      <c r="B121" s="73" t="n">
        <v>115</v>
      </c>
      <c r="C121" s="73" t="inlineStr">
        <is>
          <t>Price_VL_VLS_WetEnd_115</t>
        </is>
      </c>
      <c r="D121" s="73" t="inlineStr">
        <is>
          <t>2095-A_VL</t>
        </is>
      </c>
      <c r="E121" s="73" t="inlineStr">
        <is>
          <t>2095-A VL</t>
        </is>
      </c>
      <c r="F121" s="73" t="inlineStr">
        <is>
          <t>X3</t>
        </is>
      </c>
      <c r="G121" s="73" t="inlineStr">
        <is>
          <t>Wet End Components</t>
        </is>
      </c>
      <c r="H121" s="101" t="inlineStr">
        <is>
          <t>A300005</t>
        </is>
      </c>
      <c r="I121" s="6" t="n">
        <v>1769</v>
      </c>
      <c r="J121" s="6" t="inlineStr">
        <is>
          <t>LT011</t>
        </is>
      </c>
      <c r="K121" s="61" t="n">
        <v>12</v>
      </c>
      <c r="L121" s="73" t="n">
        <v>119</v>
      </c>
      <c r="M121" s="6" t="n"/>
      <c r="N121" s="73" t="n"/>
      <c r="O121" s="74" t="inlineStr">
        <is>
          <t>16-20951-130101-1502EE</t>
        </is>
      </c>
      <c r="P121" s="74" t="n">
        <v>1587</v>
      </c>
      <c r="Q121" s="73" t="inlineStr">
        <is>
          <t>2095-A VL</t>
        </is>
      </c>
      <c r="R121" s="73" t="inlineStr">
        <is>
          <t>X3</t>
        </is>
      </c>
      <c r="S121" s="101" t="inlineStr">
        <is>
          <t>A300005</t>
        </is>
      </c>
      <c r="T121" s="73" t="n"/>
      <c r="U121" s="73" t="n"/>
      <c r="V121" s="73" t="n"/>
      <c r="W121" s="73" t="n"/>
    </row>
    <row r="122" customFormat="1" s="102">
      <c r="A122" s="103" t="n"/>
      <c r="B122" s="73" t="n">
        <v>116</v>
      </c>
      <c r="C122" s="73" t="inlineStr">
        <is>
          <t>Price_VL_VLS_WetEnd_116</t>
        </is>
      </c>
      <c r="D122" s="73" t="inlineStr">
        <is>
          <t>2095-A_VL</t>
        </is>
      </c>
      <c r="E122" s="73" t="inlineStr">
        <is>
          <t>2095-A VL</t>
        </is>
      </c>
      <c r="F122" s="73" t="inlineStr">
        <is>
          <t>X4</t>
        </is>
      </c>
      <c r="G122" s="73" t="inlineStr">
        <is>
          <t>Wet End Components</t>
        </is>
      </c>
      <c r="H122" s="101" t="inlineStr">
        <is>
          <t>A300006</t>
        </is>
      </c>
      <c r="I122" s="6" t="n">
        <v>1835</v>
      </c>
      <c r="J122" s="6" t="inlineStr">
        <is>
          <t>LT011</t>
        </is>
      </c>
      <c r="K122" s="61" t="n">
        <v>12</v>
      </c>
      <c r="L122" s="73" t="n">
        <v>119</v>
      </c>
      <c r="M122" s="6" t="n"/>
      <c r="N122" s="73" t="n"/>
      <c r="O122" s="73" t="n"/>
      <c r="P122" s="73" t="n"/>
      <c r="Q122" s="73" t="inlineStr">
        <is>
          <t>2095-A VL</t>
        </is>
      </c>
      <c r="R122" s="73" t="inlineStr">
        <is>
          <t>X4</t>
        </is>
      </c>
      <c r="S122" s="101" t="inlineStr">
        <is>
          <t>A300006</t>
        </is>
      </c>
      <c r="T122" s="73" t="n"/>
      <c r="U122" s="73" t="n"/>
      <c r="V122" s="73" t="n"/>
      <c r="W122" s="73" t="n"/>
    </row>
    <row r="123" customFormat="1" s="102">
      <c r="A123" s="103" t="n"/>
      <c r="B123" s="73" t="n">
        <v>117</v>
      </c>
      <c r="C123" s="73" t="inlineStr">
        <is>
          <t>Price_VL_VLS_WetEnd_117</t>
        </is>
      </c>
      <c r="D123" s="73" t="inlineStr">
        <is>
          <t>2095-A_VLS</t>
        </is>
      </c>
      <c r="E123" s="73" t="inlineStr">
        <is>
          <t>2095-A VLS</t>
        </is>
      </c>
      <c r="F123" s="73" t="inlineStr">
        <is>
          <t>X3</t>
        </is>
      </c>
      <c r="G123" s="73" t="inlineStr">
        <is>
          <t>Wet End Components</t>
        </is>
      </c>
      <c r="H123" s="101" t="inlineStr">
        <is>
          <t>A300005</t>
        </is>
      </c>
      <c r="I123" s="6" t="n">
        <v>1769</v>
      </c>
      <c r="J123" s="6" t="inlineStr">
        <is>
          <t>LT011</t>
        </is>
      </c>
      <c r="K123" s="61" t="n">
        <v>12</v>
      </c>
      <c r="L123" s="73" t="n">
        <v>119</v>
      </c>
      <c r="M123" s="6" t="n"/>
      <c r="N123" s="73" t="n"/>
      <c r="O123" s="74" t="inlineStr">
        <is>
          <t>16-50157-1A0106-1902EE</t>
        </is>
      </c>
      <c r="P123" s="74" t="n">
        <v>6028</v>
      </c>
      <c r="Q123" s="73" t="inlineStr">
        <is>
          <t>5015-7 VL</t>
        </is>
      </c>
      <c r="R123" s="73" t="inlineStr">
        <is>
          <t>XA</t>
        </is>
      </c>
      <c r="S123" s="101" t="inlineStr">
        <is>
          <t>A300153</t>
        </is>
      </c>
      <c r="T123" s="73" t="n"/>
      <c r="U123" s="73" t="n"/>
      <c r="V123" s="73" t="n"/>
      <c r="W123" s="73" t="n"/>
    </row>
    <row r="124" customFormat="1" s="102">
      <c r="A124" s="103" t="n"/>
      <c r="B124" s="73" t="n">
        <v>118</v>
      </c>
      <c r="C124" s="73" t="inlineStr">
        <is>
          <t>Price_VL_VLS_WetEnd_118</t>
        </is>
      </c>
      <c r="D124" s="73" t="inlineStr">
        <is>
          <t>2095-A_VLS</t>
        </is>
      </c>
      <c r="E124" s="73" t="inlineStr">
        <is>
          <t>2095-A VLS</t>
        </is>
      </c>
      <c r="F124" s="73" t="inlineStr">
        <is>
          <t>X4</t>
        </is>
      </c>
      <c r="G124" s="73" t="inlineStr">
        <is>
          <t>Wet End Components</t>
        </is>
      </c>
      <c r="H124" s="101" t="inlineStr">
        <is>
          <t>A300006</t>
        </is>
      </c>
      <c r="I124" s="6" t="n">
        <v>1835</v>
      </c>
      <c r="J124" s="6" t="inlineStr">
        <is>
          <t>LT011</t>
        </is>
      </c>
      <c r="K124" s="61" t="n">
        <v>12</v>
      </c>
      <c r="L124" s="73" t="n">
        <v>119</v>
      </c>
      <c r="M124" s="6" t="n"/>
      <c r="N124" s="73" t="n"/>
      <c r="O124" s="73" t="n"/>
      <c r="P124" s="73" t="n"/>
      <c r="Q124" s="73" t="inlineStr">
        <is>
          <t>5015-7 VL</t>
        </is>
      </c>
      <c r="R124" s="73" t="inlineStr">
        <is>
          <t>X5</t>
        </is>
      </c>
      <c r="S124" s="101" t="inlineStr">
        <is>
          <t>A300154</t>
        </is>
      </c>
      <c r="T124" s="73" t="n"/>
      <c r="U124" s="73" t="n"/>
      <c r="V124" s="73" t="n"/>
      <c r="W124" s="73" t="n"/>
    </row>
    <row r="125">
      <c r="A125" s="34" t="inlineStr">
        <is>
          <t>[END]</t>
        </is>
      </c>
      <c r="B125" s="6" t="n"/>
      <c r="C125" s="6" t="n"/>
      <c r="D125" s="6" t="n"/>
      <c r="E125" s="6" t="n"/>
      <c r="F125" s="6" t="n"/>
      <c r="G125" s="6" t="n"/>
      <c r="H125" s="6" t="n"/>
      <c r="I125" s="6" t="n"/>
      <c r="J125" s="6" t="n"/>
      <c r="K125" s="6" t="n"/>
      <c r="L125" s="6" t="n"/>
      <c r="M125" s="6" t="n"/>
      <c r="N125" s="6" t="n"/>
      <c r="O125" s="6" t="n"/>
      <c r="P125" s="6" t="n"/>
      <c r="Q125" s="6" t="n"/>
      <c r="R125" s="6" t="n"/>
      <c r="S125" s="6" t="n"/>
      <c r="T125" s="6" t="n"/>
      <c r="U125" s="6" t="n"/>
      <c r="V125" s="6" t="n"/>
      <c r="W125" s="6" t="n"/>
    </row>
    <row r="127">
      <c r="A127" s="33" t="n"/>
      <c r="B127" s="6" t="n"/>
      <c r="C127" s="6" t="n"/>
      <c r="D127" s="6" t="n"/>
      <c r="E127" s="6" t="n"/>
      <c r="F127" s="6" t="n"/>
      <c r="G127" s="6" t="n"/>
      <c r="H127" s="6" t="n"/>
      <c r="I127" s="6" t="n"/>
      <c r="J127" s="6" t="n"/>
      <c r="K127" s="6" t="n"/>
      <c r="L127" s="6" t="n"/>
      <c r="M127" s="6" t="n"/>
      <c r="N127" s="6" t="n"/>
      <c r="O127" s="6" t="n"/>
      <c r="P127" s="6" t="n"/>
      <c r="Q127" s="6" t="n"/>
      <c r="R127" s="6" t="n"/>
      <c r="S127" s="6" t="n"/>
      <c r="T127" s="6" t="n"/>
      <c r="U127" s="6" t="n"/>
      <c r="V127" s="6" t="n"/>
      <c r="W127" s="6" t="n"/>
    </row>
    <row r="128">
      <c r="A128" s="33" t="n"/>
      <c r="B128" s="6" t="n"/>
      <c r="C128" s="6" t="n"/>
      <c r="D128" s="6" t="n"/>
      <c r="E128" s="6" t="n"/>
      <c r="F128" s="6" t="n"/>
      <c r="G128" s="6" t="n"/>
      <c r="H128" s="6" t="n"/>
      <c r="I128" s="6" t="n"/>
      <c r="J128" s="6" t="n"/>
      <c r="K128" s="6" t="n"/>
      <c r="L128" s="6" t="n"/>
      <c r="M128" s="6" t="n"/>
      <c r="N128" s="6" t="n"/>
      <c r="O128" s="6" t="n"/>
      <c r="P128" s="6" t="n"/>
      <c r="Q128" s="6" t="n"/>
      <c r="R128" s="6" t="n"/>
      <c r="S128" s="6" t="n"/>
      <c r="T128" s="6" t="n"/>
      <c r="U128" s="6" t="n"/>
      <c r="V128" s="6" t="n"/>
      <c r="W128" s="6" t="n"/>
    </row>
    <row r="129">
      <c r="A129" s="33" t="n"/>
      <c r="B129" s="6" t="n"/>
      <c r="C129" s="6" t="n"/>
      <c r="D129" s="6" t="n"/>
      <c r="E129" s="6" t="n"/>
      <c r="F129" s="6" t="n"/>
      <c r="G129" s="6" t="n"/>
      <c r="H129" s="6" t="n"/>
      <c r="I129" s="6" t="n"/>
      <c r="J129" s="6" t="n"/>
      <c r="K129" s="6" t="n"/>
      <c r="L129" s="6" t="n"/>
    </row>
  </sheetData>
  <autoFilter ref="A6:W6"/>
  <dataValidations count="4">
    <dataValidation sqref="B4 E4:G4 I4 K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H4 J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 sqref="D4" showErrorMessage="1" showInputMessage="1" allowBlank="1" errorTitle="Invalid Attribute Type" error="Please select an attribute type from the dropdown list." type="list">
      <formula1>"text, double, short, calculation, compatibility rule, string expression, boolean, description, pointer, text"</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3.xml><?xml version="1.0" encoding="utf-8"?>
<worksheet xmlns="http://schemas.openxmlformats.org/spreadsheetml/2006/main">
  <sheetPr codeName="Sheet5">
    <outlinePr summaryBelow="1" summaryRight="1"/>
    <pageSetUpPr fitToPage="1"/>
  </sheetPr>
  <dimension ref="A1:V996"/>
  <sheetViews>
    <sheetView topLeftCell="I1" zoomScale="93" zoomScaleNormal="93" workbookViewId="0">
      <pane ySplit="6" topLeftCell="A7" activePane="bottomLeft" state="frozen"/>
      <selection pane="bottomLeft" activeCell="P18" sqref="P18"/>
      <selection activeCell="E476" sqref="E476"/>
    </sheetView>
  </sheetViews>
  <sheetFormatPr baseColWidth="8" defaultColWidth="9.140625" defaultRowHeight="13.15" outlineLevelRow="1"/>
  <cols>
    <col width="26.85546875" customWidth="1" style="24" min="1" max="1"/>
    <col width="20.7109375" customWidth="1" min="2" max="2"/>
    <col width="32.140625" customWidth="1" min="3" max="4"/>
    <col width="34.5703125" bestFit="1" customWidth="1" min="5" max="5"/>
    <col width="25.85546875" customWidth="1" min="6" max="6"/>
    <col width="39" customWidth="1" min="7" max="7"/>
    <col width="15" customWidth="1" min="8" max="8"/>
    <col width="34.7109375" customWidth="1" min="9" max="9"/>
    <col width="18.28515625" customWidth="1" min="10" max="10"/>
    <col width="53.7109375" customWidth="1" min="11" max="11"/>
    <col width="9.5703125" bestFit="1" customWidth="1" min="12" max="12"/>
    <col width="25.85546875" bestFit="1" customWidth="1" min="13" max="13"/>
    <col width="34" customWidth="1" min="14" max="14"/>
    <col width="10.28515625" bestFit="1" customWidth="1" min="15" max="15"/>
    <col width="11.42578125" customWidth="1" min="16" max="16"/>
    <col width="15.85546875" bestFit="1" customWidth="1" min="17" max="17"/>
    <col width="12" customWidth="1" min="18" max="18"/>
    <col width="13.5703125" customWidth="1" min="19" max="19"/>
    <col width="26.5703125" bestFit="1" customWidth="1" min="20" max="20"/>
  </cols>
  <sheetData>
    <row r="1" ht="13.9" customFormat="1" customHeight="1" s="18" thickBot="1">
      <c r="A1" s="15" t="inlineStr">
        <is>
          <t>Export Set-up</t>
        </is>
      </c>
      <c r="B1" s="82" t="inlineStr">
        <is>
          <t>C:\PSDexports\002_VL-VLSbom_Case_DOE.xml</t>
        </is>
      </c>
      <c r="C1" s="77" t="inlineStr">
        <is>
          <t>\\usbrosql02\PacoExpressSuite_Published_CKB_Data\VLCaseexport.xml</t>
        </is>
      </c>
      <c r="D1" s="48" t="n"/>
      <c r="E1" s="16" t="n"/>
      <c r="F1" s="17" t="n"/>
      <c r="G1" s="17" t="n"/>
      <c r="H1" s="17" t="n"/>
      <c r="I1" s="17" t="n"/>
      <c r="J1" s="17" t="n"/>
      <c r="K1" s="17" t="n"/>
      <c r="L1" s="17" t="n"/>
      <c r="M1" s="17" t="n"/>
      <c r="N1" s="17" t="n"/>
      <c r="O1" s="17" t="n"/>
      <c r="P1" s="17" t="n"/>
      <c r="Q1" s="17" t="n"/>
      <c r="V1" s="18" t="inlineStr">
        <is>
          <t>PSD v1.2</t>
        </is>
      </c>
    </row>
    <row r="2" outlineLevel="1" ht="13.9" customHeight="1" thickTop="1">
      <c r="A2" s="19" t="inlineStr">
        <is>
          <t>Price_BOM_VL_VLS_Case</t>
        </is>
      </c>
      <c r="B2" s="57" t="n"/>
      <c r="C2" s="31">
        <f>IF($A$6="Full Data", "ID", "")</f>
        <v/>
      </c>
      <c r="D2" s="31">
        <f>IF($A$6="Quick Price", "ID", "")</f>
        <v/>
      </c>
      <c r="E2" s="31">
        <f>IF($A$6="Full Data","Model","")</f>
        <v/>
      </c>
      <c r="F2" s="31">
        <f>IF($A$6="Full Data","CaseMaterial","")</f>
        <v/>
      </c>
      <c r="G2" s="31" t="n"/>
      <c r="H2" s="31">
        <f>IF($A$6="Full Data","PacoMatlCode","")</f>
        <v/>
      </c>
      <c r="I2" s="31">
        <f>IF($A$6="Full Data","WearRingMaterial","")</f>
        <v/>
      </c>
      <c r="J2" s="31">
        <f>IF($A$6="Full Data","FlangeConfiguration","")</f>
        <v/>
      </c>
      <c r="K2" s="31">
        <f>IF($A$6="Full Data","Coating","")</f>
        <v/>
      </c>
      <c r="L2" s="31">
        <f>IF($A$6="Full Data","CodeX","")</f>
        <v/>
      </c>
      <c r="M2" s="31">
        <f>IF($A$6="Full Data", "BOM", "")</f>
        <v/>
      </c>
      <c r="N2" s="31" t="n"/>
      <c r="O2" s="31" t="inlineStr">
        <is>
          <t>PriceID</t>
        </is>
      </c>
      <c r="P2" s="31">
        <f>IF($A$6="Full Data","LeadtimeID","")</f>
        <v/>
      </c>
      <c r="Q2" s="31" t="n"/>
    </row>
    <row r="3" outlineLevel="1">
      <c r="A3" s="19">
        <f>IF($A$6="Full Data", "PumpOptions", "BasicOptionsDynamicDesc")</f>
        <v/>
      </c>
      <c r="B3" s="57" t="n"/>
      <c r="C3" s="31">
        <f>IF($A$6="Full Data", "PriceList", "")</f>
        <v/>
      </c>
      <c r="D3" s="31">
        <f>IF($A$6="Quick Price", "PriceList", "")</f>
        <v/>
      </c>
      <c r="E3" s="31" t="n"/>
      <c r="F3" s="31" t="n"/>
      <c r="G3" s="31" t="inlineStr">
        <is>
          <t>ID</t>
        </is>
      </c>
      <c r="H3" s="31" t="n"/>
      <c r="I3" s="31" t="n"/>
      <c r="J3" s="31" t="n"/>
      <c r="K3" s="31" t="n"/>
      <c r="L3" s="31" t="n"/>
      <c r="M3" s="31" t="n"/>
      <c r="N3" s="31" t="n"/>
      <c r="O3" s="31" t="n"/>
      <c r="P3" s="31" t="n"/>
      <c r="Q3" s="31" t="n"/>
    </row>
    <row r="4" outlineLevel="1" customFormat="1" s="22">
      <c r="A4" s="20" t="inlineStr">
        <is>
          <t>[Attribute type]</t>
        </is>
      </c>
      <c r="B4" s="58" t="n"/>
      <c r="C4" s="54" t="inlineStr">
        <is>
          <t>pointer-merge</t>
        </is>
      </c>
      <c r="D4" s="54">
        <f>IF($A$6="Quick Price","pointer-merge","")</f>
        <v/>
      </c>
      <c r="E4" s="54">
        <f>IF($A$6="Full Data","text","")</f>
        <v/>
      </c>
      <c r="F4" s="54">
        <f>IF($A$6="Full Data","text","")</f>
        <v/>
      </c>
      <c r="G4" s="54" t="inlineStr">
        <is>
          <t>pointer-merge</t>
        </is>
      </c>
      <c r="H4" s="54">
        <f>IF($A$6="Full Data","text","")</f>
        <v/>
      </c>
      <c r="I4" s="54">
        <f>IF($A$6="Full Data","text","")</f>
        <v/>
      </c>
      <c r="J4" s="54">
        <f>IF($A$6="Full Data","text","")</f>
        <v/>
      </c>
      <c r="K4" s="54">
        <f>IF($A$6="Full Data","text","")</f>
        <v/>
      </c>
      <c r="L4" s="54">
        <f>IF($A$6="Full Data","text","")</f>
        <v/>
      </c>
      <c r="M4" s="54">
        <f>IF($A$6="Full Data","text","")</f>
        <v/>
      </c>
      <c r="N4" s="54" t="n"/>
      <c r="O4" s="54" t="inlineStr">
        <is>
          <t>pointer-merge</t>
        </is>
      </c>
      <c r="P4" s="54" t="inlineStr">
        <is>
          <t>pointer-merge</t>
        </is>
      </c>
      <c r="Q4" s="54" t="n"/>
      <c r="R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row>
    <row r="6" ht="13.9" customHeight="1" thickTop="1">
      <c r="A6" s="24" t="inlineStr">
        <is>
          <t>Full Data</t>
        </is>
      </c>
      <c r="B6" t="inlineStr">
        <is>
          <t>QP</t>
        </is>
      </c>
      <c r="C6" s="7" t="inlineStr">
        <is>
          <t>ID</t>
        </is>
      </c>
      <c r="D6" s="7" t="n"/>
      <c r="E6" s="7" t="inlineStr">
        <is>
          <t>Model</t>
        </is>
      </c>
      <c r="F6" s="7" t="inlineStr">
        <is>
          <t>Case Material</t>
        </is>
      </c>
      <c r="G6" s="124" t="inlineStr">
        <is>
          <t>OptionID</t>
        </is>
      </c>
      <c r="H6" s="7" t="inlineStr">
        <is>
          <t>PACO MatlCode</t>
        </is>
      </c>
      <c r="I6" s="7" t="inlineStr">
        <is>
          <t>Wear Ring Material</t>
        </is>
      </c>
      <c r="J6" s="7" t="inlineStr">
        <is>
          <t>Flange Config</t>
        </is>
      </c>
      <c r="K6" s="7" t="inlineStr">
        <is>
          <t>Coating</t>
        </is>
      </c>
      <c r="L6" s="7" t="n"/>
      <c r="M6" s="7" t="inlineStr">
        <is>
          <t>BOM</t>
        </is>
      </c>
      <c r="N6" s="8" t="inlineStr">
        <is>
          <t>Description</t>
        </is>
      </c>
      <c r="O6" s="4" t="inlineStr">
        <is>
          <t>Price ID</t>
        </is>
      </c>
      <c r="P6" s="4" t="inlineStr">
        <is>
          <t>LeadtimeID</t>
        </is>
      </c>
      <c r="Q6" s="14" t="inlineStr">
        <is>
          <t>2020 LT (Wks)</t>
        </is>
      </c>
      <c r="R6" s="4" t="n"/>
    </row>
    <row r="7" ht="13.15" customHeight="1">
      <c r="A7" s="25" t="inlineStr">
        <is>
          <t>[START]</t>
        </is>
      </c>
      <c r="B7" s="13" t="inlineStr">
        <is>
          <t>N</t>
        </is>
      </c>
      <c r="C7" s="6" t="inlineStr">
        <is>
          <t>Price_BOM_VL_VLS_Case_001</t>
        </is>
      </c>
      <c r="E7" t="inlineStr">
        <is>
          <t>:1012-3_VL:</t>
        </is>
      </c>
      <c r="F7" s="65" t="inlineStr">
        <is>
          <t>Ductile Iron, ASTM-A536-65</t>
        </is>
      </c>
      <c r="G7" t="inlineStr">
        <is>
          <t>CaseMatl_Ductile_Iron_ASTM-A536-65</t>
        </is>
      </c>
      <c r="H7" s="123" t="inlineStr">
        <is>
          <t>J</t>
        </is>
      </c>
      <c r="I7" t="inlineStr">
        <is>
          <t>Bronze, ASTM-B584, C93200</t>
        </is>
      </c>
      <c r="J7" s="123" t="inlineStr">
        <is>
          <t>125# ANSI Flange</t>
        </is>
      </c>
      <c r="K7" s="123" t="inlineStr">
        <is>
          <t>Coating_Standard</t>
        </is>
      </c>
      <c r="L7" s="123" t="inlineStr">
        <is>
          <t>:X5:</t>
        </is>
      </c>
      <c r="M7" s="123" t="n">
        <v>96772271</v>
      </c>
      <c r="N7" t="inlineStr">
        <is>
          <t>CASE,VL,10123,125#,CI,BRZ WR</t>
        </is>
      </c>
      <c r="O7" t="inlineStr">
        <is>
          <t>A300043</t>
        </is>
      </c>
      <c r="P7" s="123" t="inlineStr">
        <is>
          <t>LT034</t>
        </is>
      </c>
      <c r="Q7" s="13" t="n">
        <v>0</v>
      </c>
    </row>
    <row r="8" ht="13.15" customHeight="1">
      <c r="B8" s="13" t="inlineStr">
        <is>
          <t>Y</t>
        </is>
      </c>
      <c r="C8" t="inlineStr">
        <is>
          <t>Price_BOM_VL_VLS_Case_002</t>
        </is>
      </c>
      <c r="D8" t="inlineStr">
        <is>
          <t>Price_BOM_VL_VLS_Case_58</t>
        </is>
      </c>
      <c r="E8" t="inlineStr">
        <is>
          <t>:1012-3_VL:</t>
        </is>
      </c>
      <c r="F8" s="65" t="inlineStr">
        <is>
          <t>Ductile Iron, ASTM-A536-65</t>
        </is>
      </c>
      <c r="G8" t="inlineStr">
        <is>
          <t>CaseMatl_Ductile_Iron_ASTM-A536-65</t>
        </is>
      </c>
      <c r="H8" s="123" t="inlineStr">
        <is>
          <t>J</t>
        </is>
      </c>
      <c r="I8" t="inlineStr">
        <is>
          <t>not Bronze, ASTM-B584, C93200</t>
        </is>
      </c>
      <c r="J8" s="123" t="inlineStr">
        <is>
          <t>125# ANSI Flange</t>
        </is>
      </c>
      <c r="K8" s="123" t="inlineStr">
        <is>
          <t>Coating_Standard</t>
        </is>
      </c>
      <c r="L8" s="123" t="inlineStr">
        <is>
          <t>:X5:</t>
        </is>
      </c>
      <c r="M8" s="123" t="n">
        <v>96893936</v>
      </c>
      <c r="N8" t="inlineStr">
        <is>
          <t xml:space="preserve">CASE,VL,10123,125#,CI </t>
        </is>
      </c>
      <c r="O8" t="inlineStr">
        <is>
          <t>A300043</t>
        </is>
      </c>
      <c r="P8" s="123" t="inlineStr">
        <is>
          <t>LT034</t>
        </is>
      </c>
      <c r="Q8" s="13" t="n">
        <v>0</v>
      </c>
    </row>
    <row r="9" ht="13.15" customHeight="1">
      <c r="B9" s="13" t="inlineStr">
        <is>
          <t>N</t>
        </is>
      </c>
      <c r="C9" t="inlineStr">
        <is>
          <t>Price_BOM_VL_VLS_Case_003</t>
        </is>
      </c>
      <c r="E9" t="inlineStr">
        <is>
          <t>:1012-3_VL:</t>
        </is>
      </c>
      <c r="F9" s="65" t="inlineStr">
        <is>
          <t>Ductile Iron, ASTM-A536-65</t>
        </is>
      </c>
      <c r="G9" t="inlineStr">
        <is>
          <t>CaseMatl_Ductile_Iron_ASTM-A536-65</t>
        </is>
      </c>
      <c r="H9" s="123" t="inlineStr">
        <is>
          <t>J</t>
        </is>
      </c>
      <c r="I9" t="inlineStr">
        <is>
          <t>all</t>
        </is>
      </c>
      <c r="J9" s="123" t="inlineStr">
        <is>
          <t>250# ANSI Flange</t>
        </is>
      </c>
      <c r="K9" s="123" t="inlineStr">
        <is>
          <t>Coating_Standard</t>
        </is>
      </c>
      <c r="L9" s="123" t="inlineStr">
        <is>
          <t>:X5:</t>
        </is>
      </c>
      <c r="M9" s="123" t="n">
        <v>96772272</v>
      </c>
      <c r="N9" t="inlineStr">
        <is>
          <t xml:space="preserve">CASE,VL,10123,250#,DI </t>
        </is>
      </c>
      <c r="O9" t="inlineStr">
        <is>
          <t>A300064</t>
        </is>
      </c>
      <c r="P9" s="123" t="inlineStr">
        <is>
          <t>LT034</t>
        </is>
      </c>
      <c r="Q9" s="13" t="n">
        <v>18</v>
      </c>
    </row>
    <row r="10" ht="13.15" customHeight="1">
      <c r="B10" s="13" t="inlineStr">
        <is>
          <t>N</t>
        </is>
      </c>
      <c r="C10" t="inlineStr">
        <is>
          <t>Price_BOM_VL_VLS_Case_004</t>
        </is>
      </c>
      <c r="E10" t="inlineStr">
        <is>
          <t>:1012-3_VL:</t>
        </is>
      </c>
      <c r="F10" s="65" t="inlineStr">
        <is>
          <t>Ductile Iron, ASTM-A536-65</t>
        </is>
      </c>
      <c r="G10" t="inlineStr">
        <is>
          <t>CaseMatl_Ductile_Iron_ASTM-A536-65</t>
        </is>
      </c>
      <c r="H10" s="123" t="inlineStr">
        <is>
          <t>J</t>
        </is>
      </c>
      <c r="I10" t="inlineStr">
        <is>
          <t>Bronze, ASTM-B584, C93200</t>
        </is>
      </c>
      <c r="J10" s="123" t="inlineStr">
        <is>
          <t>125# ANSI Flange</t>
        </is>
      </c>
      <c r="K10" s="123" t="inlineStr">
        <is>
          <t>Coating_Scotchkote134_interior</t>
        </is>
      </c>
      <c r="L10" s="123" t="inlineStr">
        <is>
          <t>:X5:</t>
        </is>
      </c>
      <c r="M10" s="123" t="inlineStr">
        <is>
          <t>RTF</t>
        </is>
      </c>
      <c r="O10" t="inlineStr">
        <is>
          <t>A300043</t>
        </is>
      </c>
      <c r="P10" s="123" t="inlineStr">
        <is>
          <t>LT034</t>
        </is>
      </c>
      <c r="Q10" s="13" t="n">
        <v>0</v>
      </c>
    </row>
    <row r="11" ht="13.15" customHeight="1">
      <c r="B11" s="13" t="inlineStr">
        <is>
          <t>N</t>
        </is>
      </c>
      <c r="C11" t="inlineStr">
        <is>
          <t>Price_BOM_VL_VLS_Case_005</t>
        </is>
      </c>
      <c r="E11" t="inlineStr">
        <is>
          <t>:1012-3_VL:</t>
        </is>
      </c>
      <c r="F11" s="65" t="inlineStr">
        <is>
          <t>Ductile Iron, ASTM-A536-65</t>
        </is>
      </c>
      <c r="G11" t="inlineStr">
        <is>
          <t>CaseMatl_Ductile_Iron_ASTM-A536-65</t>
        </is>
      </c>
      <c r="H11" s="123" t="inlineStr">
        <is>
          <t>J</t>
        </is>
      </c>
      <c r="I11" t="inlineStr">
        <is>
          <t>not Bronze, ASTM-B584, C93200</t>
        </is>
      </c>
      <c r="J11" s="123" t="inlineStr">
        <is>
          <t>125# ANSI Flange</t>
        </is>
      </c>
      <c r="K11" s="123" t="inlineStr">
        <is>
          <t>Coating_Scotchkote134_interior</t>
        </is>
      </c>
      <c r="L11" s="123" t="inlineStr">
        <is>
          <t>:X5:</t>
        </is>
      </c>
      <c r="M11" s="123" t="inlineStr">
        <is>
          <t>RTF</t>
        </is>
      </c>
      <c r="O11" t="inlineStr">
        <is>
          <t>A300043</t>
        </is>
      </c>
      <c r="P11" s="123" t="inlineStr">
        <is>
          <t>LT034</t>
        </is>
      </c>
      <c r="Q11" s="13" t="n">
        <v>0</v>
      </c>
    </row>
    <row r="12" ht="13.15" customHeight="1">
      <c r="B12" s="13" t="inlineStr">
        <is>
          <t>N</t>
        </is>
      </c>
      <c r="C12" t="inlineStr">
        <is>
          <t>Price_BOM_VL_VLS_Case_006</t>
        </is>
      </c>
      <c r="E12" t="inlineStr">
        <is>
          <t>:1012-3_VL:</t>
        </is>
      </c>
      <c r="F12" s="65" t="inlineStr">
        <is>
          <t>Ductile Iron, ASTM-A536-65</t>
        </is>
      </c>
      <c r="G12" t="inlineStr">
        <is>
          <t>CaseMatl_Ductile_Iron_ASTM-A536-65</t>
        </is>
      </c>
      <c r="H12" s="123" t="inlineStr">
        <is>
          <t>J</t>
        </is>
      </c>
      <c r="I12" t="inlineStr">
        <is>
          <t>all</t>
        </is>
      </c>
      <c r="J12" s="123" t="inlineStr">
        <is>
          <t>250# ANSI Flange</t>
        </is>
      </c>
      <c r="K12" s="123" t="inlineStr">
        <is>
          <t>Coating_Scotchkote134_interior</t>
        </is>
      </c>
      <c r="L12" s="123" t="inlineStr">
        <is>
          <t>:X5:</t>
        </is>
      </c>
      <c r="M12" s="123" t="inlineStr">
        <is>
          <t>RTF</t>
        </is>
      </c>
      <c r="O12" t="inlineStr">
        <is>
          <t>A300064</t>
        </is>
      </c>
      <c r="P12" s="123" t="inlineStr">
        <is>
          <t>LT034</t>
        </is>
      </c>
      <c r="Q12" s="13" t="n">
        <v>18</v>
      </c>
    </row>
    <row r="13" ht="13.15" customHeight="1">
      <c r="B13" s="13" t="inlineStr">
        <is>
          <t>N</t>
        </is>
      </c>
      <c r="C13" t="inlineStr">
        <is>
          <t>Price_BOM_VL_VLS_Case_007</t>
        </is>
      </c>
      <c r="E13" t="inlineStr">
        <is>
          <t>:1012-3_VL:</t>
        </is>
      </c>
      <c r="F13" s="65" t="inlineStr">
        <is>
          <t>Ductile Iron, ASTM-A536-65</t>
        </is>
      </c>
      <c r="G13" t="inlineStr">
        <is>
          <t>CaseMatl_Ductile_Iron_ASTM-A536-65</t>
        </is>
      </c>
      <c r="H13" s="123" t="inlineStr">
        <is>
          <t>J</t>
        </is>
      </c>
      <c r="I13" t="inlineStr">
        <is>
          <t>Bronze, ASTM-B584, C93200</t>
        </is>
      </c>
      <c r="J13" s="123" t="inlineStr">
        <is>
          <t>125# ANSI Flange</t>
        </is>
      </c>
      <c r="K13" s="123" t="inlineStr">
        <is>
          <t>Coating_Scotchkote134_interior_exterior</t>
        </is>
      </c>
      <c r="L13" s="123" t="inlineStr">
        <is>
          <t>:X5:</t>
        </is>
      </c>
      <c r="M13" s="123" t="inlineStr">
        <is>
          <t>RTF</t>
        </is>
      </c>
      <c r="O13" t="inlineStr">
        <is>
          <t>A300043</t>
        </is>
      </c>
      <c r="P13" s="123" t="inlineStr">
        <is>
          <t>LT034</t>
        </is>
      </c>
      <c r="Q13" s="13" t="n">
        <v>0</v>
      </c>
    </row>
    <row r="14" ht="13.15" customHeight="1">
      <c r="B14" s="13" t="inlineStr">
        <is>
          <t>N</t>
        </is>
      </c>
      <c r="C14" t="inlineStr">
        <is>
          <t>Price_BOM_VL_VLS_Case_008</t>
        </is>
      </c>
      <c r="E14" t="inlineStr">
        <is>
          <t>:1012-3_VL:</t>
        </is>
      </c>
      <c r="F14" s="65" t="inlineStr">
        <is>
          <t>Ductile Iron, ASTM-A536-65</t>
        </is>
      </c>
      <c r="G14" t="inlineStr">
        <is>
          <t>CaseMatl_Ductile_Iron_ASTM-A536-65</t>
        </is>
      </c>
      <c r="H14" s="123" t="inlineStr">
        <is>
          <t>J</t>
        </is>
      </c>
      <c r="I14" t="inlineStr">
        <is>
          <t>not Bronze, ASTM-B584, C93200</t>
        </is>
      </c>
      <c r="J14" s="123" t="inlineStr">
        <is>
          <t>125# ANSI Flange</t>
        </is>
      </c>
      <c r="K14" s="123" t="inlineStr">
        <is>
          <t>Coating_Scotchkote134_interior_exterior</t>
        </is>
      </c>
      <c r="L14" s="123" t="inlineStr">
        <is>
          <t>:X5:</t>
        </is>
      </c>
      <c r="M14" s="123" t="inlineStr">
        <is>
          <t>RTF</t>
        </is>
      </c>
      <c r="O14" t="inlineStr">
        <is>
          <t>A300043</t>
        </is>
      </c>
      <c r="P14" s="123" t="inlineStr">
        <is>
          <t>LT034</t>
        </is>
      </c>
      <c r="Q14" s="13" t="n">
        <v>0</v>
      </c>
    </row>
    <row r="15" ht="13.15" customHeight="1">
      <c r="B15" s="13" t="inlineStr">
        <is>
          <t>N</t>
        </is>
      </c>
      <c r="C15" t="inlineStr">
        <is>
          <t>Price_BOM_VL_VLS_Case_009</t>
        </is>
      </c>
      <c r="E15" t="inlineStr">
        <is>
          <t>:1012-3_VL:</t>
        </is>
      </c>
      <c r="F15" s="65" t="inlineStr">
        <is>
          <t>Ductile Iron, ASTM-A536-65</t>
        </is>
      </c>
      <c r="G15" t="inlineStr">
        <is>
          <t>CaseMatl_Ductile_Iron_ASTM-A536-65</t>
        </is>
      </c>
      <c r="H15" s="123" t="inlineStr">
        <is>
          <t>J</t>
        </is>
      </c>
      <c r="I15" t="inlineStr">
        <is>
          <t>all</t>
        </is>
      </c>
      <c r="J15" s="123" t="inlineStr">
        <is>
          <t>250# ANSI Flange</t>
        </is>
      </c>
      <c r="K15" s="123" t="inlineStr">
        <is>
          <t>Coating_Scotchkote134_interior_exterior</t>
        </is>
      </c>
      <c r="L15" s="123" t="inlineStr">
        <is>
          <t>:X5:</t>
        </is>
      </c>
      <c r="M15" s="123" t="inlineStr">
        <is>
          <t>RTF</t>
        </is>
      </c>
      <c r="O15" t="inlineStr">
        <is>
          <t>A300064</t>
        </is>
      </c>
      <c r="P15" s="123" t="inlineStr">
        <is>
          <t>LT034</t>
        </is>
      </c>
      <c r="Q15" s="13" t="n">
        <v>18</v>
      </c>
    </row>
    <row r="16" ht="13.15" customHeight="1">
      <c r="B16" s="13" t="inlineStr">
        <is>
          <t>N</t>
        </is>
      </c>
      <c r="C16" t="inlineStr">
        <is>
          <t>Price_BOM_VL_VLS_Case_010</t>
        </is>
      </c>
      <c r="E16" t="inlineStr">
        <is>
          <t>:1012-3_VL:</t>
        </is>
      </c>
      <c r="F16" s="65" t="inlineStr">
        <is>
          <t>Ductile Iron, ASTM-A536-65</t>
        </is>
      </c>
      <c r="G16" t="inlineStr">
        <is>
          <t>CaseMatl_Ductile_Iron_ASTM-A536-65</t>
        </is>
      </c>
      <c r="H16" s="123" t="inlineStr">
        <is>
          <t>J</t>
        </is>
      </c>
      <c r="I16" t="inlineStr">
        <is>
          <t>Bronze, ASTM-B584, C93200</t>
        </is>
      </c>
      <c r="J16" s="123" t="inlineStr">
        <is>
          <t>125# ANSI Flange</t>
        </is>
      </c>
      <c r="K16" s="123" t="inlineStr">
        <is>
          <t>Coating_Scotchkote134_interior_exterior_IncludeImpeller</t>
        </is>
      </c>
      <c r="L16" s="123" t="inlineStr">
        <is>
          <t>:X5:</t>
        </is>
      </c>
      <c r="M16" s="123" t="inlineStr">
        <is>
          <t>RTF</t>
        </is>
      </c>
      <c r="O16" t="inlineStr">
        <is>
          <t>A300043</t>
        </is>
      </c>
      <c r="P16" s="123" t="inlineStr">
        <is>
          <t>LT034</t>
        </is>
      </c>
      <c r="Q16" s="13" t="n">
        <v>0</v>
      </c>
    </row>
    <row r="17" ht="13.15" customHeight="1">
      <c r="B17" s="13" t="inlineStr">
        <is>
          <t>N</t>
        </is>
      </c>
      <c r="C17" t="inlineStr">
        <is>
          <t>Price_BOM_VL_VLS_Case_011</t>
        </is>
      </c>
      <c r="E17" t="inlineStr">
        <is>
          <t>:1012-3_VL:</t>
        </is>
      </c>
      <c r="F17" s="65" t="inlineStr">
        <is>
          <t>Ductile Iron, ASTM-A536-65</t>
        </is>
      </c>
      <c r="G17" t="inlineStr">
        <is>
          <t>CaseMatl_Ductile_Iron_ASTM-A536-65</t>
        </is>
      </c>
      <c r="H17" s="123" t="inlineStr">
        <is>
          <t>J</t>
        </is>
      </c>
      <c r="I17" t="inlineStr">
        <is>
          <t>not Bronze, ASTM-B584, C93200</t>
        </is>
      </c>
      <c r="J17" s="123" t="inlineStr">
        <is>
          <t>125# ANSI Flange</t>
        </is>
      </c>
      <c r="K17" s="123" t="inlineStr">
        <is>
          <t>Coating_Scotchkote134_interior_exterior_IncludeImpeller</t>
        </is>
      </c>
      <c r="L17" s="123" t="inlineStr">
        <is>
          <t>:X5:</t>
        </is>
      </c>
      <c r="M17" s="123" t="inlineStr">
        <is>
          <t>RTF</t>
        </is>
      </c>
      <c r="O17" t="inlineStr">
        <is>
          <t>A300043</t>
        </is>
      </c>
      <c r="P17" s="123" t="inlineStr">
        <is>
          <t>LT034</t>
        </is>
      </c>
      <c r="Q17" s="13" t="n">
        <v>0</v>
      </c>
    </row>
    <row r="18" ht="13.15" customHeight="1">
      <c r="B18" s="13" t="inlineStr">
        <is>
          <t>N</t>
        </is>
      </c>
      <c r="C18" t="inlineStr">
        <is>
          <t>Price_BOM_VL_VLS_Case_012</t>
        </is>
      </c>
      <c r="E18" t="inlineStr">
        <is>
          <t>:1012-3_VL:</t>
        </is>
      </c>
      <c r="F18" s="65" t="inlineStr">
        <is>
          <t>Ductile Iron, ASTM-A536-65</t>
        </is>
      </c>
      <c r="G18" t="inlineStr">
        <is>
          <t>CaseMatl_Ductile_Iron_ASTM-A536-65</t>
        </is>
      </c>
      <c r="H18" s="123" t="inlineStr">
        <is>
          <t>J</t>
        </is>
      </c>
      <c r="I18" t="inlineStr">
        <is>
          <t>all</t>
        </is>
      </c>
      <c r="J18" s="123" t="inlineStr">
        <is>
          <t>250# ANSI Flange</t>
        </is>
      </c>
      <c r="K18" s="123" t="inlineStr">
        <is>
          <t>Coating_Scotchkote134_interior_exterior_IncludeImpeller</t>
        </is>
      </c>
      <c r="L18" s="123" t="inlineStr">
        <is>
          <t>:X5:</t>
        </is>
      </c>
      <c r="M18" s="123" t="inlineStr">
        <is>
          <t>RTF</t>
        </is>
      </c>
      <c r="O18" t="inlineStr">
        <is>
          <t>A300064</t>
        </is>
      </c>
      <c r="P18" s="123" t="inlineStr">
        <is>
          <t>LT034</t>
        </is>
      </c>
      <c r="Q18" s="13" t="n">
        <v>18</v>
      </c>
    </row>
    <row r="19" ht="13.15" customHeight="1">
      <c r="B19" s="13" t="inlineStr">
        <is>
          <t>N</t>
        </is>
      </c>
      <c r="C19" t="inlineStr">
        <is>
          <t>Price_BOM_VL_VLS_Case_013</t>
        </is>
      </c>
      <c r="E19" t="inlineStr">
        <is>
          <t>:1012-3_VL:</t>
        </is>
      </c>
      <c r="F19" s="65" t="inlineStr">
        <is>
          <t>Ductile Iron, ASTM-A536-65</t>
        </is>
      </c>
      <c r="G19" t="inlineStr">
        <is>
          <t>CaseMatl_Ductile_Iron_ASTM-A536-65</t>
        </is>
      </c>
      <c r="H19" s="123" t="inlineStr">
        <is>
          <t>J</t>
        </is>
      </c>
      <c r="I19" t="inlineStr">
        <is>
          <t>Bronze, ASTM-B584, C93200</t>
        </is>
      </c>
      <c r="J19" s="123" t="inlineStr">
        <is>
          <t>125# ANSI Flange</t>
        </is>
      </c>
      <c r="K19" s="123" t="inlineStr">
        <is>
          <t>Coating_Scotchkote134_interior_IncludeImpeller</t>
        </is>
      </c>
      <c r="L19" s="123" t="inlineStr">
        <is>
          <t>:X5:</t>
        </is>
      </c>
      <c r="M19" s="123" t="inlineStr">
        <is>
          <t>RTF</t>
        </is>
      </c>
      <c r="O19" t="inlineStr">
        <is>
          <t>A300043</t>
        </is>
      </c>
      <c r="P19" s="123" t="inlineStr">
        <is>
          <t>LT034</t>
        </is>
      </c>
      <c r="Q19" s="13" t="n">
        <v>0</v>
      </c>
    </row>
    <row r="20" ht="13.15" customHeight="1">
      <c r="B20" s="13" t="inlineStr">
        <is>
          <t>N</t>
        </is>
      </c>
      <c r="C20" t="inlineStr">
        <is>
          <t>Price_BOM_VL_VLS_Case_014</t>
        </is>
      </c>
      <c r="E20" t="inlineStr">
        <is>
          <t>:1012-3_VL:</t>
        </is>
      </c>
      <c r="F20" s="65" t="inlineStr">
        <is>
          <t>Ductile Iron, ASTM-A536-65</t>
        </is>
      </c>
      <c r="G20" t="inlineStr">
        <is>
          <t>CaseMatl_Ductile_Iron_ASTM-A536-65</t>
        </is>
      </c>
      <c r="H20" s="123" t="inlineStr">
        <is>
          <t>J</t>
        </is>
      </c>
      <c r="I20" t="inlineStr">
        <is>
          <t>not Bronze, ASTM-B584, C93200</t>
        </is>
      </c>
      <c r="J20" s="123" t="inlineStr">
        <is>
          <t>125# ANSI Flange</t>
        </is>
      </c>
      <c r="K20" s="123" t="inlineStr">
        <is>
          <t>Coating_Scotchkote134_interior_IncludeImpeller</t>
        </is>
      </c>
      <c r="L20" s="123" t="inlineStr">
        <is>
          <t>:X5:</t>
        </is>
      </c>
      <c r="M20" s="123" t="inlineStr">
        <is>
          <t>RTF</t>
        </is>
      </c>
      <c r="O20" t="inlineStr">
        <is>
          <t>A300043</t>
        </is>
      </c>
      <c r="P20" s="123" t="inlineStr">
        <is>
          <t>LT034</t>
        </is>
      </c>
      <c r="Q20" s="13" t="n">
        <v>0</v>
      </c>
    </row>
    <row r="21" ht="13.15" customHeight="1">
      <c r="B21" s="13" t="inlineStr">
        <is>
          <t>N</t>
        </is>
      </c>
      <c r="C21" t="inlineStr">
        <is>
          <t>Price_BOM_VL_VLS_Case_015</t>
        </is>
      </c>
      <c r="E21" t="inlineStr">
        <is>
          <t>:1012-3_VL:</t>
        </is>
      </c>
      <c r="F21" s="65" t="inlineStr">
        <is>
          <t>Ductile Iron, ASTM-A536-65</t>
        </is>
      </c>
      <c r="G21" t="inlineStr">
        <is>
          <t>CaseMatl_Ductile_Iron_ASTM-A536-65</t>
        </is>
      </c>
      <c r="H21" s="123" t="inlineStr">
        <is>
          <t>J</t>
        </is>
      </c>
      <c r="I21" t="inlineStr">
        <is>
          <t>all</t>
        </is>
      </c>
      <c r="J21" s="123" t="inlineStr">
        <is>
          <t>250# ANSI Flange</t>
        </is>
      </c>
      <c r="K21" s="123" t="inlineStr">
        <is>
          <t>Coating_Scotchkote134_interior_IncludeImpeller</t>
        </is>
      </c>
      <c r="L21" s="123" t="inlineStr">
        <is>
          <t>:X5:</t>
        </is>
      </c>
      <c r="M21" s="123" t="inlineStr">
        <is>
          <t>RTF</t>
        </is>
      </c>
      <c r="O21" t="inlineStr">
        <is>
          <t>A300064</t>
        </is>
      </c>
      <c r="P21" s="123" t="inlineStr">
        <is>
          <t>LT034</t>
        </is>
      </c>
      <c r="Q21" s="13" t="n">
        <v>18</v>
      </c>
    </row>
    <row r="22" ht="13.15" customHeight="1">
      <c r="B22" s="13" t="inlineStr">
        <is>
          <t>N</t>
        </is>
      </c>
      <c r="C22" t="inlineStr">
        <is>
          <t>Price_BOM_VL_VLS_Case_016</t>
        </is>
      </c>
      <c r="E22" t="inlineStr">
        <is>
          <t>:1012-3_VL:</t>
        </is>
      </c>
      <c r="F22" s="65" t="inlineStr">
        <is>
          <t>Ductile Iron, ASTM-A536-65</t>
        </is>
      </c>
      <c r="G22" t="inlineStr">
        <is>
          <t>CaseMatl_Ductile_Iron_ASTM-A536-65</t>
        </is>
      </c>
      <c r="H22" s="123" t="inlineStr">
        <is>
          <t>J</t>
        </is>
      </c>
      <c r="I22" t="inlineStr">
        <is>
          <t>Bronze, ASTM-B584, C93200</t>
        </is>
      </c>
      <c r="J22" s="123" t="inlineStr">
        <is>
          <t>125# ANSI Flange</t>
        </is>
      </c>
      <c r="K22" s="123" t="inlineStr">
        <is>
          <t>Coating_Special</t>
        </is>
      </c>
      <c r="L22" s="123" t="inlineStr">
        <is>
          <t>:X5:</t>
        </is>
      </c>
      <c r="M22" s="123" t="inlineStr">
        <is>
          <t>RTF</t>
        </is>
      </c>
      <c r="O22" t="inlineStr">
        <is>
          <t>A300043</t>
        </is>
      </c>
      <c r="P22" s="123" t="inlineStr">
        <is>
          <t>LT027</t>
        </is>
      </c>
      <c r="Q22" s="13" t="n">
        <v>0</v>
      </c>
    </row>
    <row r="23" ht="13.15" customHeight="1">
      <c r="B23" s="13" t="inlineStr">
        <is>
          <t>N</t>
        </is>
      </c>
      <c r="C23" t="inlineStr">
        <is>
          <t>Price_BOM_VL_VLS_Case_017</t>
        </is>
      </c>
      <c r="E23" t="inlineStr">
        <is>
          <t>:1012-3_VL:</t>
        </is>
      </c>
      <c r="F23" s="65" t="inlineStr">
        <is>
          <t>Ductile Iron, ASTM-A536-65</t>
        </is>
      </c>
      <c r="G23" t="inlineStr">
        <is>
          <t>CaseMatl_Ductile_Iron_ASTM-A536-65</t>
        </is>
      </c>
      <c r="H23" s="123" t="inlineStr">
        <is>
          <t>J</t>
        </is>
      </c>
      <c r="I23" t="inlineStr">
        <is>
          <t>not Bronze, ASTM-B584, C93200</t>
        </is>
      </c>
      <c r="J23" s="123" t="inlineStr">
        <is>
          <t>125# ANSI Flange</t>
        </is>
      </c>
      <c r="K23" s="123" t="inlineStr">
        <is>
          <t>Coating_Special</t>
        </is>
      </c>
      <c r="L23" s="123" t="inlineStr">
        <is>
          <t>:X5:</t>
        </is>
      </c>
      <c r="M23" s="123" t="inlineStr">
        <is>
          <t>RTF</t>
        </is>
      </c>
      <c r="O23" t="inlineStr">
        <is>
          <t>A300043</t>
        </is>
      </c>
      <c r="P23" s="123" t="inlineStr">
        <is>
          <t>LT027</t>
        </is>
      </c>
      <c r="Q23" s="13" t="n">
        <v>0</v>
      </c>
    </row>
    <row r="24" ht="13.15" customHeight="1">
      <c r="B24" s="13" t="inlineStr">
        <is>
          <t>N</t>
        </is>
      </c>
      <c r="C24" t="inlineStr">
        <is>
          <t>Price_BOM_VL_VLS_Case_018</t>
        </is>
      </c>
      <c r="E24" t="inlineStr">
        <is>
          <t>:1012-3_VL:</t>
        </is>
      </c>
      <c r="F24" s="65" t="inlineStr">
        <is>
          <t>Ductile Iron, ASTM-A536-65</t>
        </is>
      </c>
      <c r="G24" t="inlineStr">
        <is>
          <t>CaseMatl_Ductile_Iron_ASTM-A536-65</t>
        </is>
      </c>
      <c r="H24" s="123" t="inlineStr">
        <is>
          <t>J</t>
        </is>
      </c>
      <c r="I24" t="inlineStr">
        <is>
          <t>all</t>
        </is>
      </c>
      <c r="J24" s="123" t="inlineStr">
        <is>
          <t>250# ANSI Flange</t>
        </is>
      </c>
      <c r="K24" s="123" t="inlineStr">
        <is>
          <t>Coating_Special</t>
        </is>
      </c>
      <c r="L24" s="123" t="inlineStr">
        <is>
          <t>:X5:</t>
        </is>
      </c>
      <c r="M24" s="123" t="inlineStr">
        <is>
          <t>RTF</t>
        </is>
      </c>
      <c r="O24" t="inlineStr">
        <is>
          <t>A300064</t>
        </is>
      </c>
      <c r="P24" s="123" t="inlineStr">
        <is>
          <t>LT034</t>
        </is>
      </c>
      <c r="Q24" s="13" t="n">
        <v>18</v>
      </c>
    </row>
    <row r="25" ht="13.15" customHeight="1">
      <c r="B25" s="13" t="inlineStr">
        <is>
          <t>N</t>
        </is>
      </c>
      <c r="C25" t="inlineStr">
        <is>
          <t>Price_BOM_VL_VLS_Case_019</t>
        </is>
      </c>
      <c r="E25" t="inlineStr">
        <is>
          <t>:1012-3_VL:</t>
        </is>
      </c>
      <c r="F25" s="65" t="inlineStr">
        <is>
          <t>Ductile Iron, ASTM-A536-65</t>
        </is>
      </c>
      <c r="G25" t="inlineStr">
        <is>
          <t>CaseMatl_Ductile_Iron_ASTM-A536-65</t>
        </is>
      </c>
      <c r="H25" s="123" t="inlineStr">
        <is>
          <t>J</t>
        </is>
      </c>
      <c r="I25" t="inlineStr">
        <is>
          <t>Bronze, ASTM-B584, C93200</t>
        </is>
      </c>
      <c r="J25" s="123" t="inlineStr">
        <is>
          <t>125# ANSI Flange</t>
        </is>
      </c>
      <c r="K25" s="123" t="inlineStr">
        <is>
          <t>Coating_Epoxy</t>
        </is>
      </c>
      <c r="L25" s="123" t="inlineStr">
        <is>
          <t>:X5:</t>
        </is>
      </c>
      <c r="M25" s="123" t="inlineStr">
        <is>
          <t>RTF</t>
        </is>
      </c>
      <c r="O25" t="inlineStr">
        <is>
          <t>A300043</t>
        </is>
      </c>
      <c r="P25" s="123" t="inlineStr">
        <is>
          <t>LT034</t>
        </is>
      </c>
      <c r="Q25" s="13" t="n">
        <v>0</v>
      </c>
    </row>
    <row r="26" ht="13.15" customHeight="1">
      <c r="B26" s="13" t="inlineStr">
        <is>
          <t>N</t>
        </is>
      </c>
      <c r="C26" t="inlineStr">
        <is>
          <t>Price_BOM_VL_VLS_Case_020</t>
        </is>
      </c>
      <c r="E26" t="inlineStr">
        <is>
          <t>:1012-3_VL:</t>
        </is>
      </c>
      <c r="F26" s="65" t="inlineStr">
        <is>
          <t>Ductile Iron, ASTM-A536-65</t>
        </is>
      </c>
      <c r="G26" t="inlineStr">
        <is>
          <t>CaseMatl_Ductile_Iron_ASTM-A536-65</t>
        </is>
      </c>
      <c r="H26" s="123" t="inlineStr">
        <is>
          <t>J</t>
        </is>
      </c>
      <c r="I26" t="inlineStr">
        <is>
          <t>not Bronze, ASTM-B584, C93200</t>
        </is>
      </c>
      <c r="J26" s="123" t="inlineStr">
        <is>
          <t>125# ANSI Flange</t>
        </is>
      </c>
      <c r="K26" s="123" t="inlineStr">
        <is>
          <t>Coating_Epoxy</t>
        </is>
      </c>
      <c r="L26" s="123" t="inlineStr">
        <is>
          <t>:X5:</t>
        </is>
      </c>
      <c r="M26" s="123" t="inlineStr">
        <is>
          <t>RTF</t>
        </is>
      </c>
      <c r="O26" t="inlineStr">
        <is>
          <t>A300043</t>
        </is>
      </c>
      <c r="P26" s="123" t="inlineStr">
        <is>
          <t>LT034</t>
        </is>
      </c>
      <c r="Q26" s="13" t="n">
        <v>0</v>
      </c>
    </row>
    <row r="27" ht="13.15" customHeight="1">
      <c r="B27" s="13" t="inlineStr">
        <is>
          <t>N</t>
        </is>
      </c>
      <c r="C27" t="inlineStr">
        <is>
          <t>Price_BOM_VL_VLS_Case_021</t>
        </is>
      </c>
      <c r="E27" t="inlineStr">
        <is>
          <t>:1012-3_VL:</t>
        </is>
      </c>
      <c r="F27" s="65" t="inlineStr">
        <is>
          <t>Ductile Iron, ASTM-A536-65</t>
        </is>
      </c>
      <c r="G27" t="inlineStr">
        <is>
          <t>CaseMatl_Ductile_Iron_ASTM-A536-65</t>
        </is>
      </c>
      <c r="H27" s="123" t="inlineStr">
        <is>
          <t>J</t>
        </is>
      </c>
      <c r="I27" t="inlineStr">
        <is>
          <t>all</t>
        </is>
      </c>
      <c r="J27" s="123" t="inlineStr">
        <is>
          <t>250# ANSI Flange</t>
        </is>
      </c>
      <c r="K27" s="123" t="inlineStr">
        <is>
          <t>Coating_Epoxy</t>
        </is>
      </c>
      <c r="L27" s="123" t="inlineStr">
        <is>
          <t>:X5:</t>
        </is>
      </c>
      <c r="M27" s="123" t="inlineStr">
        <is>
          <t>RTF</t>
        </is>
      </c>
      <c r="O27" t="inlineStr">
        <is>
          <t>A300064</t>
        </is>
      </c>
      <c r="P27" s="123" t="inlineStr">
        <is>
          <t>LT034</t>
        </is>
      </c>
      <c r="Q27" s="13" t="n">
        <v>18</v>
      </c>
    </row>
    <row r="28">
      <c r="B28" s="13" t="inlineStr">
        <is>
          <t>N</t>
        </is>
      </c>
      <c r="C28" t="inlineStr">
        <is>
          <t>Price_BOM_VL_VLS_Case_022</t>
        </is>
      </c>
      <c r="E28" t="inlineStr">
        <is>
          <t>:1012-3_VLS:</t>
        </is>
      </c>
      <c r="F28" s="65" t="inlineStr">
        <is>
          <t>Ductile Iron, ASTM-A536-65</t>
        </is>
      </c>
      <c r="G28" t="inlineStr">
        <is>
          <t>CaseMatl_Ductile_Iron_ASTM-A536-65</t>
        </is>
      </c>
      <c r="H28" s="123" t="inlineStr">
        <is>
          <t>J</t>
        </is>
      </c>
      <c r="I28" t="inlineStr">
        <is>
          <t>Bronze, ASTM-B584, C93200</t>
        </is>
      </c>
      <c r="J28" s="123" t="inlineStr">
        <is>
          <t>125# ANSI Flange</t>
        </is>
      </c>
      <c r="K28" s="123" t="inlineStr">
        <is>
          <t>Coating_Standard</t>
        </is>
      </c>
      <c r="L28" s="123" t="inlineStr">
        <is>
          <t>:X5:</t>
        </is>
      </c>
      <c r="M28" s="123" t="inlineStr">
        <is>
          <t>96794995RTF</t>
        </is>
      </c>
      <c r="N28" t="inlineStr">
        <is>
          <t>CASE,VLS,10123,125#,DI,BRZ WR</t>
        </is>
      </c>
      <c r="O28" t="inlineStr">
        <is>
          <t>A300043</t>
        </is>
      </c>
      <c r="P28" s="123" t="inlineStr">
        <is>
          <t>LT034</t>
        </is>
      </c>
      <c r="Q28" s="13" t="n">
        <v>14</v>
      </c>
    </row>
    <row r="29">
      <c r="B29" s="13" t="inlineStr">
        <is>
          <t>Y</t>
        </is>
      </c>
      <c r="C29" t="inlineStr">
        <is>
          <t>Price_BOM_VL_VLS_Case_023</t>
        </is>
      </c>
      <c r="D29" t="inlineStr">
        <is>
          <t>Price_BOM_VL_VLS_Case_65</t>
        </is>
      </c>
      <c r="E29" t="inlineStr">
        <is>
          <t>:1012-3_VLS:</t>
        </is>
      </c>
      <c r="F29" s="65" t="inlineStr">
        <is>
          <t>Ductile Iron, ASTM-A536-65</t>
        </is>
      </c>
      <c r="G29" t="inlineStr">
        <is>
          <t>CaseMatl_Ductile_Iron_ASTM-A536-65</t>
        </is>
      </c>
      <c r="H29" s="123" t="inlineStr">
        <is>
          <t>J</t>
        </is>
      </c>
      <c r="I29" t="inlineStr">
        <is>
          <t>not Bronze, ASTM-B584, C93200</t>
        </is>
      </c>
      <c r="J29" s="123" t="inlineStr">
        <is>
          <t>125# ANSI Flange</t>
        </is>
      </c>
      <c r="K29" s="123" t="inlineStr">
        <is>
          <t>Coating_Standard</t>
        </is>
      </c>
      <c r="L29" s="123" t="inlineStr">
        <is>
          <t>:X5:</t>
        </is>
      </c>
      <c r="M29" s="123" t="n">
        <v>96759586</v>
      </c>
      <c r="N29" t="inlineStr">
        <is>
          <t>CASE,VLS,10123,125#,DI</t>
        </is>
      </c>
      <c r="O29" t="inlineStr">
        <is>
          <t>A300043</t>
        </is>
      </c>
      <c r="P29" s="123" t="inlineStr">
        <is>
          <t>LT034</t>
        </is>
      </c>
      <c r="Q29" s="13" t="n">
        <v>14</v>
      </c>
    </row>
    <row r="30">
      <c r="B30" s="13" t="inlineStr">
        <is>
          <t>N</t>
        </is>
      </c>
      <c r="C30" t="inlineStr">
        <is>
          <t>Price_BOM_VL_VLS_Case_024</t>
        </is>
      </c>
      <c r="E30" t="inlineStr">
        <is>
          <t>:1012-3_VLS:</t>
        </is>
      </c>
      <c r="F30" s="65" t="inlineStr">
        <is>
          <t>Ductile Iron, ASTM-A536-65</t>
        </is>
      </c>
      <c r="G30" t="inlineStr">
        <is>
          <t>CaseMatl_Ductile_Iron_ASTM-A536-65</t>
        </is>
      </c>
      <c r="H30" s="123" t="inlineStr">
        <is>
          <t>J</t>
        </is>
      </c>
      <c r="I30" t="inlineStr">
        <is>
          <t>all</t>
        </is>
      </c>
      <c r="J30" s="123" t="inlineStr">
        <is>
          <t>250# ANSI Flange</t>
        </is>
      </c>
      <c r="K30" s="123" t="inlineStr">
        <is>
          <t>Coating_Standard</t>
        </is>
      </c>
      <c r="L30" s="123" t="inlineStr">
        <is>
          <t>:X5:</t>
        </is>
      </c>
      <c r="M30" s="65" t="inlineStr">
        <is>
          <t>96794992RTF</t>
        </is>
      </c>
      <c r="N30" t="inlineStr">
        <is>
          <t>CASE,VLS,10123,250#,DI</t>
        </is>
      </c>
      <c r="O30" t="inlineStr">
        <is>
          <t>A300064</t>
        </is>
      </c>
      <c r="P30" s="123" t="inlineStr">
        <is>
          <t>LT034</t>
        </is>
      </c>
      <c r="Q30" s="13" t="n">
        <v>14</v>
      </c>
    </row>
    <row r="31" ht="13.15" customHeight="1">
      <c r="B31" s="13" t="inlineStr">
        <is>
          <t>N</t>
        </is>
      </c>
      <c r="C31" t="inlineStr">
        <is>
          <t>Price_BOM_VL_VLS_Case_025</t>
        </is>
      </c>
      <c r="E31" t="inlineStr">
        <is>
          <t>:1012-3_VLS:</t>
        </is>
      </c>
      <c r="F31" s="65" t="inlineStr">
        <is>
          <t>Ductile Iron, ASTM-A536-65</t>
        </is>
      </c>
      <c r="G31" t="inlineStr">
        <is>
          <t>CaseMatl_Ductile_Iron_ASTM-A536-65</t>
        </is>
      </c>
      <c r="H31" s="123" t="inlineStr">
        <is>
          <t>J</t>
        </is>
      </c>
      <c r="I31" t="inlineStr">
        <is>
          <t>Bronze, ASTM-B584, C93200</t>
        </is>
      </c>
      <c r="J31" s="123" t="inlineStr">
        <is>
          <t>125# ANSI Flange</t>
        </is>
      </c>
      <c r="K31" s="123" t="inlineStr">
        <is>
          <t>Coating_Scotchkote134_interior</t>
        </is>
      </c>
      <c r="L31" s="123" t="inlineStr">
        <is>
          <t>:X5:</t>
        </is>
      </c>
      <c r="M31" s="123" t="inlineStr">
        <is>
          <t>RTF</t>
        </is>
      </c>
      <c r="O31" t="inlineStr">
        <is>
          <t>A300043</t>
        </is>
      </c>
      <c r="P31" s="123" t="inlineStr">
        <is>
          <t>LT034</t>
        </is>
      </c>
      <c r="Q31" s="13" t="n">
        <v>0</v>
      </c>
    </row>
    <row r="32" ht="13.15" customHeight="1">
      <c r="B32" s="13" t="inlineStr">
        <is>
          <t>N</t>
        </is>
      </c>
      <c r="C32" t="inlineStr">
        <is>
          <t>Price_BOM_VL_VLS_Case_026</t>
        </is>
      </c>
      <c r="E32" t="inlineStr">
        <is>
          <t>:1012-3_VLS:</t>
        </is>
      </c>
      <c r="F32" s="65" t="inlineStr">
        <is>
          <t>Ductile Iron, ASTM-A536-65</t>
        </is>
      </c>
      <c r="G32" t="inlineStr">
        <is>
          <t>CaseMatl_Ductile_Iron_ASTM-A536-65</t>
        </is>
      </c>
      <c r="H32" s="123" t="inlineStr">
        <is>
          <t>J</t>
        </is>
      </c>
      <c r="I32" t="inlineStr">
        <is>
          <t>not Bronze, ASTM-B584, C93200</t>
        </is>
      </c>
      <c r="J32" s="123" t="inlineStr">
        <is>
          <t>125# ANSI Flange</t>
        </is>
      </c>
      <c r="K32" s="123" t="inlineStr">
        <is>
          <t>Coating_Scotchkote134_interior</t>
        </is>
      </c>
      <c r="L32" s="123" t="inlineStr">
        <is>
          <t>:X5:</t>
        </is>
      </c>
      <c r="M32" s="123" t="inlineStr">
        <is>
          <t>RTF</t>
        </is>
      </c>
      <c r="O32" t="inlineStr">
        <is>
          <t>A300043</t>
        </is>
      </c>
      <c r="P32" s="123" t="inlineStr">
        <is>
          <t>LT034</t>
        </is>
      </c>
      <c r="Q32" s="13" t="n">
        <v>0</v>
      </c>
    </row>
    <row r="33" ht="13.15" customHeight="1">
      <c r="B33" s="13" t="inlineStr">
        <is>
          <t>N</t>
        </is>
      </c>
      <c r="C33" t="inlineStr">
        <is>
          <t>Price_BOM_VL_VLS_Case_027</t>
        </is>
      </c>
      <c r="E33" t="inlineStr">
        <is>
          <t>:1012-3_VLS:</t>
        </is>
      </c>
      <c r="F33" s="65" t="inlineStr">
        <is>
          <t>Ductile Iron, ASTM-A536-65</t>
        </is>
      </c>
      <c r="G33" t="inlineStr">
        <is>
          <t>CaseMatl_Ductile_Iron_ASTM-A536-65</t>
        </is>
      </c>
      <c r="H33" s="123" t="inlineStr">
        <is>
          <t>J</t>
        </is>
      </c>
      <c r="I33" t="inlineStr">
        <is>
          <t>all</t>
        </is>
      </c>
      <c r="J33" s="123" t="inlineStr">
        <is>
          <t>250# ANSI Flange</t>
        </is>
      </c>
      <c r="K33" s="123" t="inlineStr">
        <is>
          <t>Coating_Scotchkote134_interior</t>
        </is>
      </c>
      <c r="L33" s="123" t="inlineStr">
        <is>
          <t>:X5:</t>
        </is>
      </c>
      <c r="M33" s="123" t="inlineStr">
        <is>
          <t>RTF</t>
        </is>
      </c>
      <c r="O33" t="inlineStr">
        <is>
          <t>A300064</t>
        </is>
      </c>
      <c r="P33" s="123" t="inlineStr">
        <is>
          <t>LT034</t>
        </is>
      </c>
      <c r="Q33" s="13" t="n">
        <v>18</v>
      </c>
    </row>
    <row r="34" ht="13.15" customHeight="1">
      <c r="B34" s="13" t="inlineStr">
        <is>
          <t>N</t>
        </is>
      </c>
      <c r="C34" t="inlineStr">
        <is>
          <t>Price_BOM_VL_VLS_Case_028</t>
        </is>
      </c>
      <c r="E34" t="inlineStr">
        <is>
          <t>:1012-3_VLS:</t>
        </is>
      </c>
      <c r="F34" s="65" t="inlineStr">
        <is>
          <t>Ductile Iron, ASTM-A536-65</t>
        </is>
      </c>
      <c r="G34" t="inlineStr">
        <is>
          <t>CaseMatl_Ductile_Iron_ASTM-A536-65</t>
        </is>
      </c>
      <c r="H34" s="123" t="inlineStr">
        <is>
          <t>J</t>
        </is>
      </c>
      <c r="I34" t="inlineStr">
        <is>
          <t>Bronze, ASTM-B584, C93200</t>
        </is>
      </c>
      <c r="J34" s="123" t="inlineStr">
        <is>
          <t>125# ANSI Flange</t>
        </is>
      </c>
      <c r="K34" s="123" t="inlineStr">
        <is>
          <t>Coating_Scotchkote134_interior_exterior</t>
        </is>
      </c>
      <c r="L34" s="123" t="inlineStr">
        <is>
          <t>:X5:</t>
        </is>
      </c>
      <c r="M34" s="123" t="inlineStr">
        <is>
          <t>RTF</t>
        </is>
      </c>
      <c r="O34" t="inlineStr">
        <is>
          <t>A300043</t>
        </is>
      </c>
      <c r="P34" s="123" t="inlineStr">
        <is>
          <t>LT034</t>
        </is>
      </c>
      <c r="Q34" s="13" t="n">
        <v>0</v>
      </c>
    </row>
    <row r="35" ht="13.15" customHeight="1">
      <c r="B35" s="13" t="inlineStr">
        <is>
          <t>N</t>
        </is>
      </c>
      <c r="C35" t="inlineStr">
        <is>
          <t>Price_BOM_VL_VLS_Case_029</t>
        </is>
      </c>
      <c r="E35" t="inlineStr">
        <is>
          <t>:1012-3_VLS:</t>
        </is>
      </c>
      <c r="F35" s="65" t="inlineStr">
        <is>
          <t>Ductile Iron, ASTM-A536-65</t>
        </is>
      </c>
      <c r="G35" t="inlineStr">
        <is>
          <t>CaseMatl_Ductile_Iron_ASTM-A536-65</t>
        </is>
      </c>
      <c r="H35" s="123" t="inlineStr">
        <is>
          <t>J</t>
        </is>
      </c>
      <c r="I35" t="inlineStr">
        <is>
          <t>not Bronze, ASTM-B584, C93200</t>
        </is>
      </c>
      <c r="J35" s="123" t="inlineStr">
        <is>
          <t>125# ANSI Flange</t>
        </is>
      </c>
      <c r="K35" s="123" t="inlineStr">
        <is>
          <t>Coating_Scotchkote134_interior_exterior</t>
        </is>
      </c>
      <c r="L35" s="123" t="inlineStr">
        <is>
          <t>:X5:</t>
        </is>
      </c>
      <c r="M35" s="123" t="inlineStr">
        <is>
          <t>RTF</t>
        </is>
      </c>
      <c r="O35" t="inlineStr">
        <is>
          <t>A300043</t>
        </is>
      </c>
      <c r="P35" s="123" t="inlineStr">
        <is>
          <t>LT034</t>
        </is>
      </c>
      <c r="Q35" s="13" t="n">
        <v>0</v>
      </c>
    </row>
    <row r="36" ht="13.15" customHeight="1">
      <c r="B36" s="13" t="inlineStr">
        <is>
          <t>N</t>
        </is>
      </c>
      <c r="C36" t="inlineStr">
        <is>
          <t>Price_BOM_VL_VLS_Case_030</t>
        </is>
      </c>
      <c r="E36" t="inlineStr">
        <is>
          <t>:1012-3_VLS:</t>
        </is>
      </c>
      <c r="F36" s="65" t="inlineStr">
        <is>
          <t>Ductile Iron, ASTM-A536-65</t>
        </is>
      </c>
      <c r="G36" t="inlineStr">
        <is>
          <t>CaseMatl_Ductile_Iron_ASTM-A536-65</t>
        </is>
      </c>
      <c r="H36" s="123" t="inlineStr">
        <is>
          <t>J</t>
        </is>
      </c>
      <c r="I36" t="inlineStr">
        <is>
          <t>all</t>
        </is>
      </c>
      <c r="J36" s="123" t="inlineStr">
        <is>
          <t>250# ANSI Flange</t>
        </is>
      </c>
      <c r="K36" s="123" t="inlineStr">
        <is>
          <t>Coating_Scotchkote134_interior_exterior</t>
        </is>
      </c>
      <c r="L36" s="123" t="inlineStr">
        <is>
          <t>:X5:</t>
        </is>
      </c>
      <c r="M36" s="123" t="inlineStr">
        <is>
          <t>RTF</t>
        </is>
      </c>
      <c r="O36" t="inlineStr">
        <is>
          <t>A300064</t>
        </is>
      </c>
      <c r="P36" s="123" t="inlineStr">
        <is>
          <t>LT034</t>
        </is>
      </c>
      <c r="Q36" s="13" t="n">
        <v>18</v>
      </c>
    </row>
    <row r="37" ht="13.15" customHeight="1">
      <c r="B37" s="13" t="inlineStr">
        <is>
          <t>N</t>
        </is>
      </c>
      <c r="C37" t="inlineStr">
        <is>
          <t>Price_BOM_VL_VLS_Case_031</t>
        </is>
      </c>
      <c r="E37" t="inlineStr">
        <is>
          <t>:1012-3_VLS:</t>
        </is>
      </c>
      <c r="F37" s="65" t="inlineStr">
        <is>
          <t>Ductile Iron, ASTM-A536-65</t>
        </is>
      </c>
      <c r="G37" t="inlineStr">
        <is>
          <t>CaseMatl_Ductile_Iron_ASTM-A536-65</t>
        </is>
      </c>
      <c r="H37" s="123" t="inlineStr">
        <is>
          <t>J</t>
        </is>
      </c>
      <c r="I37" t="inlineStr">
        <is>
          <t>Bronze, ASTM-B584, C93200</t>
        </is>
      </c>
      <c r="J37" s="123" t="inlineStr">
        <is>
          <t>125# ANSI Flange</t>
        </is>
      </c>
      <c r="K37" s="123" t="inlineStr">
        <is>
          <t>Coating_Scotchkote134_interior_exterior_IncludeImpeller</t>
        </is>
      </c>
      <c r="L37" s="123" t="inlineStr">
        <is>
          <t>:X5:</t>
        </is>
      </c>
      <c r="M37" s="123" t="inlineStr">
        <is>
          <t>RTF</t>
        </is>
      </c>
      <c r="O37" t="inlineStr">
        <is>
          <t>A300043</t>
        </is>
      </c>
      <c r="P37" s="123" t="inlineStr">
        <is>
          <t>LT034</t>
        </is>
      </c>
      <c r="Q37" s="13" t="n">
        <v>0</v>
      </c>
    </row>
    <row r="38" ht="13.15" customHeight="1">
      <c r="B38" s="13" t="inlineStr">
        <is>
          <t>N</t>
        </is>
      </c>
      <c r="C38" t="inlineStr">
        <is>
          <t>Price_BOM_VL_VLS_Case_032</t>
        </is>
      </c>
      <c r="E38" t="inlineStr">
        <is>
          <t>:1012-3_VLS:</t>
        </is>
      </c>
      <c r="F38" s="65" t="inlineStr">
        <is>
          <t>Ductile Iron, ASTM-A536-65</t>
        </is>
      </c>
      <c r="G38" t="inlineStr">
        <is>
          <t>CaseMatl_Ductile_Iron_ASTM-A536-65</t>
        </is>
      </c>
      <c r="H38" s="123" t="inlineStr">
        <is>
          <t>J</t>
        </is>
      </c>
      <c r="I38" t="inlineStr">
        <is>
          <t>not Bronze, ASTM-B584, C93200</t>
        </is>
      </c>
      <c r="J38" s="123" t="inlineStr">
        <is>
          <t>125# ANSI Flange</t>
        </is>
      </c>
      <c r="K38" s="123" t="inlineStr">
        <is>
          <t>Coating_Scotchkote134_interior_exterior_IncludeImpeller</t>
        </is>
      </c>
      <c r="L38" s="123" t="inlineStr">
        <is>
          <t>:X5:</t>
        </is>
      </c>
      <c r="M38" s="123" t="inlineStr">
        <is>
          <t>RTF</t>
        </is>
      </c>
      <c r="O38" t="inlineStr">
        <is>
          <t>A300043</t>
        </is>
      </c>
      <c r="P38" s="123" t="inlineStr">
        <is>
          <t>LT034</t>
        </is>
      </c>
      <c r="Q38" s="13" t="n">
        <v>0</v>
      </c>
    </row>
    <row r="39" ht="13.15" customHeight="1">
      <c r="B39" s="13" t="inlineStr">
        <is>
          <t>N</t>
        </is>
      </c>
      <c r="C39" t="inlineStr">
        <is>
          <t>Price_BOM_VL_VLS_Case_033</t>
        </is>
      </c>
      <c r="E39" t="inlineStr">
        <is>
          <t>:1012-3_VLS:</t>
        </is>
      </c>
      <c r="F39" s="65" t="inlineStr">
        <is>
          <t>Ductile Iron, ASTM-A536-65</t>
        </is>
      </c>
      <c r="G39" t="inlineStr">
        <is>
          <t>CaseMatl_Ductile_Iron_ASTM-A536-65</t>
        </is>
      </c>
      <c r="H39" s="123" t="inlineStr">
        <is>
          <t>J</t>
        </is>
      </c>
      <c r="I39" t="inlineStr">
        <is>
          <t>all</t>
        </is>
      </c>
      <c r="J39" s="123" t="inlineStr">
        <is>
          <t>250# ANSI Flange</t>
        </is>
      </c>
      <c r="K39" s="123" t="inlineStr">
        <is>
          <t>Coating_Scotchkote134_interior_exterior_IncludeImpeller</t>
        </is>
      </c>
      <c r="L39" s="123" t="inlineStr">
        <is>
          <t>:X5:</t>
        </is>
      </c>
      <c r="M39" s="123" t="inlineStr">
        <is>
          <t>RTF</t>
        </is>
      </c>
      <c r="O39" t="inlineStr">
        <is>
          <t>A300064</t>
        </is>
      </c>
      <c r="P39" s="123" t="inlineStr">
        <is>
          <t>LT034</t>
        </is>
      </c>
      <c r="Q39" s="13" t="n">
        <v>18</v>
      </c>
    </row>
    <row r="40" ht="13.15" customHeight="1">
      <c r="B40" s="13" t="inlineStr">
        <is>
          <t>N</t>
        </is>
      </c>
      <c r="C40" t="inlineStr">
        <is>
          <t>Price_BOM_VL_VLS_Case_034</t>
        </is>
      </c>
      <c r="E40" t="inlineStr">
        <is>
          <t>:1012-3_VLS:</t>
        </is>
      </c>
      <c r="F40" s="65" t="inlineStr">
        <is>
          <t>Ductile Iron, ASTM-A536-65</t>
        </is>
      </c>
      <c r="G40" t="inlineStr">
        <is>
          <t>CaseMatl_Ductile_Iron_ASTM-A536-65</t>
        </is>
      </c>
      <c r="H40" s="123" t="inlineStr">
        <is>
          <t>J</t>
        </is>
      </c>
      <c r="I40" t="inlineStr">
        <is>
          <t>Bronze, ASTM-B584, C93200</t>
        </is>
      </c>
      <c r="J40" s="123" t="inlineStr">
        <is>
          <t>125# ANSI Flange</t>
        </is>
      </c>
      <c r="K40" s="123" t="inlineStr">
        <is>
          <t>Coating_Scotchkote134_interior_IncludeImpeller</t>
        </is>
      </c>
      <c r="L40" s="123" t="inlineStr">
        <is>
          <t>:X5:</t>
        </is>
      </c>
      <c r="M40" s="123" t="inlineStr">
        <is>
          <t>RTF</t>
        </is>
      </c>
      <c r="O40" t="inlineStr">
        <is>
          <t>A300043</t>
        </is>
      </c>
      <c r="P40" s="123" t="inlineStr">
        <is>
          <t>LT034</t>
        </is>
      </c>
      <c r="Q40" s="13" t="n">
        <v>0</v>
      </c>
    </row>
    <row r="41" ht="13.15" customHeight="1">
      <c r="B41" s="13" t="inlineStr">
        <is>
          <t>N</t>
        </is>
      </c>
      <c r="C41" t="inlineStr">
        <is>
          <t>Price_BOM_VL_VLS_Case_035</t>
        </is>
      </c>
      <c r="E41" t="inlineStr">
        <is>
          <t>:1012-3_VLS:</t>
        </is>
      </c>
      <c r="F41" s="65" t="inlineStr">
        <is>
          <t>Ductile Iron, ASTM-A536-65</t>
        </is>
      </c>
      <c r="G41" t="inlineStr">
        <is>
          <t>CaseMatl_Ductile_Iron_ASTM-A536-65</t>
        </is>
      </c>
      <c r="H41" s="123" t="inlineStr">
        <is>
          <t>J</t>
        </is>
      </c>
      <c r="I41" t="inlineStr">
        <is>
          <t>not Bronze, ASTM-B584, C93200</t>
        </is>
      </c>
      <c r="J41" s="123" t="inlineStr">
        <is>
          <t>125# ANSI Flange</t>
        </is>
      </c>
      <c r="K41" s="123" t="inlineStr">
        <is>
          <t>Coating_Scotchkote134_interior_IncludeImpeller</t>
        </is>
      </c>
      <c r="L41" s="123" t="inlineStr">
        <is>
          <t>:X5:</t>
        </is>
      </c>
      <c r="M41" s="123" t="inlineStr">
        <is>
          <t>RTF</t>
        </is>
      </c>
      <c r="O41" t="inlineStr">
        <is>
          <t>A300043</t>
        </is>
      </c>
      <c r="P41" s="123" t="inlineStr">
        <is>
          <t>LT034</t>
        </is>
      </c>
      <c r="Q41" s="13" t="n">
        <v>0</v>
      </c>
    </row>
    <row r="42" ht="13.15" customHeight="1">
      <c r="B42" s="13" t="inlineStr">
        <is>
          <t>N</t>
        </is>
      </c>
      <c r="C42" t="inlineStr">
        <is>
          <t>Price_BOM_VL_VLS_Case_036</t>
        </is>
      </c>
      <c r="E42" t="inlineStr">
        <is>
          <t>:1012-3_VLS:</t>
        </is>
      </c>
      <c r="F42" s="65" t="inlineStr">
        <is>
          <t>Ductile Iron, ASTM-A536-65</t>
        </is>
      </c>
      <c r="G42" t="inlineStr">
        <is>
          <t>CaseMatl_Ductile_Iron_ASTM-A536-65</t>
        </is>
      </c>
      <c r="H42" s="123" t="inlineStr">
        <is>
          <t>J</t>
        </is>
      </c>
      <c r="I42" t="inlineStr">
        <is>
          <t>all</t>
        </is>
      </c>
      <c r="J42" s="123" t="inlineStr">
        <is>
          <t>250# ANSI Flange</t>
        </is>
      </c>
      <c r="K42" s="123" t="inlineStr">
        <is>
          <t>Coating_Scotchkote134_interior_IncludeImpeller</t>
        </is>
      </c>
      <c r="L42" s="123" t="inlineStr">
        <is>
          <t>:X5:</t>
        </is>
      </c>
      <c r="M42" s="123" t="inlineStr">
        <is>
          <t>RTF</t>
        </is>
      </c>
      <c r="O42" t="inlineStr">
        <is>
          <t>A300064</t>
        </is>
      </c>
      <c r="P42" s="123" t="inlineStr">
        <is>
          <t>LT034</t>
        </is>
      </c>
      <c r="Q42" s="13" t="n">
        <v>18</v>
      </c>
    </row>
    <row r="43" ht="13.15" customHeight="1">
      <c r="B43" s="13" t="inlineStr">
        <is>
          <t>N</t>
        </is>
      </c>
      <c r="C43" t="inlineStr">
        <is>
          <t>Price_BOM_VL_VLS_Case_037</t>
        </is>
      </c>
      <c r="E43" t="inlineStr">
        <is>
          <t>:1012-3_VLS:</t>
        </is>
      </c>
      <c r="F43" s="65" t="inlineStr">
        <is>
          <t>Ductile Iron, ASTM-A536-65</t>
        </is>
      </c>
      <c r="G43" t="inlineStr">
        <is>
          <t>CaseMatl_Ductile_Iron_ASTM-A536-65</t>
        </is>
      </c>
      <c r="H43" s="123" t="inlineStr">
        <is>
          <t>J</t>
        </is>
      </c>
      <c r="I43" t="inlineStr">
        <is>
          <t>Bronze, ASTM-B584, C93200</t>
        </is>
      </c>
      <c r="J43" s="123" t="inlineStr">
        <is>
          <t>125# ANSI Flange</t>
        </is>
      </c>
      <c r="K43" s="123" t="inlineStr">
        <is>
          <t>Coating_Special</t>
        </is>
      </c>
      <c r="L43" s="123" t="inlineStr">
        <is>
          <t>:X5:</t>
        </is>
      </c>
      <c r="M43" s="123" t="inlineStr">
        <is>
          <t>RTF</t>
        </is>
      </c>
      <c r="O43" t="inlineStr">
        <is>
          <t>A300043</t>
        </is>
      </c>
      <c r="P43" s="123" t="inlineStr">
        <is>
          <t>LT027</t>
        </is>
      </c>
      <c r="Q43" s="13" t="n">
        <v>0</v>
      </c>
    </row>
    <row r="44" ht="13.15" customHeight="1">
      <c r="B44" s="13" t="inlineStr">
        <is>
          <t>N</t>
        </is>
      </c>
      <c r="C44" t="inlineStr">
        <is>
          <t>Price_BOM_VL_VLS_Case_038</t>
        </is>
      </c>
      <c r="E44" t="inlineStr">
        <is>
          <t>:1012-3_VLS:</t>
        </is>
      </c>
      <c r="F44" s="65" t="inlineStr">
        <is>
          <t>Ductile Iron, ASTM-A536-65</t>
        </is>
      </c>
      <c r="G44" t="inlineStr">
        <is>
          <t>CaseMatl_Ductile_Iron_ASTM-A536-65</t>
        </is>
      </c>
      <c r="H44" s="123" t="inlineStr">
        <is>
          <t>J</t>
        </is>
      </c>
      <c r="I44" t="inlineStr">
        <is>
          <t>not Bronze, ASTM-B584, C93200</t>
        </is>
      </c>
      <c r="J44" s="123" t="inlineStr">
        <is>
          <t>125# ANSI Flange</t>
        </is>
      </c>
      <c r="K44" s="123" t="inlineStr">
        <is>
          <t>Coating_Special</t>
        </is>
      </c>
      <c r="L44" s="123" t="inlineStr">
        <is>
          <t>:X5:</t>
        </is>
      </c>
      <c r="M44" s="123" t="inlineStr">
        <is>
          <t>RTF</t>
        </is>
      </c>
      <c r="O44" t="inlineStr">
        <is>
          <t>A300043</t>
        </is>
      </c>
      <c r="P44" s="123" t="inlineStr">
        <is>
          <t>LT027</t>
        </is>
      </c>
      <c r="Q44" s="13" t="n">
        <v>0</v>
      </c>
    </row>
    <row r="45" ht="13.15" customHeight="1">
      <c r="B45" s="13" t="inlineStr">
        <is>
          <t>N</t>
        </is>
      </c>
      <c r="C45" t="inlineStr">
        <is>
          <t>Price_BOM_VL_VLS_Case_039</t>
        </is>
      </c>
      <c r="E45" t="inlineStr">
        <is>
          <t>:1012-3_VLS:</t>
        </is>
      </c>
      <c r="F45" s="65" t="inlineStr">
        <is>
          <t>Ductile Iron, ASTM-A536-65</t>
        </is>
      </c>
      <c r="G45" t="inlineStr">
        <is>
          <t>CaseMatl_Ductile_Iron_ASTM-A536-65</t>
        </is>
      </c>
      <c r="H45" s="123" t="inlineStr">
        <is>
          <t>J</t>
        </is>
      </c>
      <c r="I45" t="inlineStr">
        <is>
          <t>all</t>
        </is>
      </c>
      <c r="J45" s="123" t="inlineStr">
        <is>
          <t>250# ANSI Flange</t>
        </is>
      </c>
      <c r="K45" s="123" t="inlineStr">
        <is>
          <t>Coating_Special</t>
        </is>
      </c>
      <c r="L45" s="123" t="inlineStr">
        <is>
          <t>:X5:</t>
        </is>
      </c>
      <c r="M45" s="123" t="inlineStr">
        <is>
          <t>RTF</t>
        </is>
      </c>
      <c r="O45" t="inlineStr">
        <is>
          <t>A300064</t>
        </is>
      </c>
      <c r="P45" s="123" t="inlineStr">
        <is>
          <t>LT034</t>
        </is>
      </c>
      <c r="Q45" s="13" t="n">
        <v>18</v>
      </c>
    </row>
    <row r="46" ht="13.15" customHeight="1">
      <c r="B46" s="13" t="inlineStr">
        <is>
          <t>N</t>
        </is>
      </c>
      <c r="C46" t="inlineStr">
        <is>
          <t>Price_BOM_VL_VLS_Case_040</t>
        </is>
      </c>
      <c r="E46" t="inlineStr">
        <is>
          <t>:1012-3_VLS:</t>
        </is>
      </c>
      <c r="F46" s="65" t="inlineStr">
        <is>
          <t>Ductile Iron, ASTM-A536-65</t>
        </is>
      </c>
      <c r="G46" t="inlineStr">
        <is>
          <t>CaseMatl_Ductile_Iron_ASTM-A536-65</t>
        </is>
      </c>
      <c r="H46" s="123" t="inlineStr">
        <is>
          <t>J</t>
        </is>
      </c>
      <c r="I46" t="inlineStr">
        <is>
          <t>Bronze, ASTM-B584, C93200</t>
        </is>
      </c>
      <c r="J46" s="123" t="inlineStr">
        <is>
          <t>125# ANSI Flange</t>
        </is>
      </c>
      <c r="K46" s="123" t="inlineStr">
        <is>
          <t>Coating_Epoxy</t>
        </is>
      </c>
      <c r="L46" s="123" t="inlineStr">
        <is>
          <t>:X5:</t>
        </is>
      </c>
      <c r="M46" s="123" t="inlineStr">
        <is>
          <t>RTF</t>
        </is>
      </c>
      <c r="O46" t="inlineStr">
        <is>
          <t>A300043</t>
        </is>
      </c>
      <c r="P46" s="123" t="inlineStr">
        <is>
          <t>LT034</t>
        </is>
      </c>
      <c r="Q46" s="13" t="n">
        <v>0</v>
      </c>
    </row>
    <row r="47" ht="13.15" customHeight="1">
      <c r="B47" s="13" t="inlineStr">
        <is>
          <t>N</t>
        </is>
      </c>
      <c r="C47" t="inlineStr">
        <is>
          <t>Price_BOM_VL_VLS_Case_041</t>
        </is>
      </c>
      <c r="E47" t="inlineStr">
        <is>
          <t>:1012-3_VLS:</t>
        </is>
      </c>
      <c r="F47" s="65" t="inlineStr">
        <is>
          <t>Ductile Iron, ASTM-A536-65</t>
        </is>
      </c>
      <c r="G47" t="inlineStr">
        <is>
          <t>CaseMatl_Ductile_Iron_ASTM-A536-65</t>
        </is>
      </c>
      <c r="H47" s="123" t="inlineStr">
        <is>
          <t>J</t>
        </is>
      </c>
      <c r="I47" t="inlineStr">
        <is>
          <t>not Bronze, ASTM-B584, C93200</t>
        </is>
      </c>
      <c r="J47" s="123" t="inlineStr">
        <is>
          <t>125# ANSI Flange</t>
        </is>
      </c>
      <c r="K47" s="123" t="inlineStr">
        <is>
          <t>Coating_Epoxy</t>
        </is>
      </c>
      <c r="L47" s="123" t="inlineStr">
        <is>
          <t>:X5:</t>
        </is>
      </c>
      <c r="M47" s="123" t="inlineStr">
        <is>
          <t>RTF</t>
        </is>
      </c>
      <c r="O47" t="inlineStr">
        <is>
          <t>A300043</t>
        </is>
      </c>
      <c r="P47" s="123" t="inlineStr">
        <is>
          <t>LT034</t>
        </is>
      </c>
      <c r="Q47" s="13" t="n">
        <v>0</v>
      </c>
    </row>
    <row r="48" ht="13.15" customHeight="1">
      <c r="B48" s="13" t="inlineStr">
        <is>
          <t>N</t>
        </is>
      </c>
      <c r="C48" t="inlineStr">
        <is>
          <t>Price_BOM_VL_VLS_Case_042</t>
        </is>
      </c>
      <c r="E48" t="inlineStr">
        <is>
          <t>:1012-3_VLS:</t>
        </is>
      </c>
      <c r="F48" s="65" t="inlineStr">
        <is>
          <t>Ductile Iron, ASTM-A536-65</t>
        </is>
      </c>
      <c r="G48" t="inlineStr">
        <is>
          <t>CaseMatl_Ductile_Iron_ASTM-A536-65</t>
        </is>
      </c>
      <c r="H48" s="123" t="inlineStr">
        <is>
          <t>J</t>
        </is>
      </c>
      <c r="I48" t="inlineStr">
        <is>
          <t>all</t>
        </is>
      </c>
      <c r="J48" s="123" t="inlineStr">
        <is>
          <t>250# ANSI Flange</t>
        </is>
      </c>
      <c r="K48" s="123" t="inlineStr">
        <is>
          <t>Coating_Epoxy</t>
        </is>
      </c>
      <c r="L48" s="123" t="inlineStr">
        <is>
          <t>:X5:</t>
        </is>
      </c>
      <c r="M48" s="123" t="inlineStr">
        <is>
          <t>RTF</t>
        </is>
      </c>
      <c r="O48" t="inlineStr">
        <is>
          <t>A300064</t>
        </is>
      </c>
      <c r="P48" s="123" t="inlineStr">
        <is>
          <t>LT034</t>
        </is>
      </c>
      <c r="Q48" s="13" t="n">
        <v>18</v>
      </c>
    </row>
    <row r="49" ht="13.15" customHeight="1">
      <c r="B49" s="13">
        <f>IF(AND(I49="not Bronze, ASTM-B584, C93200",K49="Coating_Standard"),"Y","N")</f>
        <v/>
      </c>
      <c r="C49" t="inlineStr">
        <is>
          <t>Price_BOM_VL_VLS_Case_043</t>
        </is>
      </c>
      <c r="D49">
        <f>IF(B49="Y",C49,"")</f>
        <v/>
      </c>
      <c r="E49" t="inlineStr">
        <is>
          <t>:1270-7_VL:1270-7_VLS:</t>
        </is>
      </c>
      <c r="F49" s="123" t="inlineStr">
        <is>
          <t>Cast Iron, ASTM-A48, CL 30</t>
        </is>
      </c>
      <c r="G49" t="inlineStr">
        <is>
          <t>CaseMatl_Cast_Iron_ASTM-A48_CL30</t>
        </is>
      </c>
      <c r="H49" s="123" t="inlineStr">
        <is>
          <t>C30</t>
        </is>
      </c>
      <c r="I49" t="inlineStr">
        <is>
          <t>Bronze, ASTM-B584, C93200</t>
        </is>
      </c>
      <c r="J49" s="123" t="inlineStr">
        <is>
          <t>125# ANSI Flange</t>
        </is>
      </c>
      <c r="K49" s="123" t="inlineStr">
        <is>
          <t>Coating_Standard</t>
        </is>
      </c>
      <c r="L49" s="123" t="inlineStr">
        <is>
          <t>:X0:X3:</t>
        </is>
      </c>
      <c r="M49" s="123" t="n">
        <v>96772232</v>
      </c>
      <c r="N49" s="123" t="inlineStr">
        <is>
          <t>CASE,VL,12707,125#,CI,BRZ WR</t>
        </is>
      </c>
      <c r="O49" t="inlineStr">
        <is>
          <t>A300043</t>
        </is>
      </c>
      <c r="P49" s="123" t="inlineStr">
        <is>
          <t>LT027</t>
        </is>
      </c>
      <c r="Q49" s="13" t="n">
        <v>0</v>
      </c>
    </row>
    <row r="50" ht="13.15" customHeight="1">
      <c r="B50" s="13">
        <f>IF(AND(I50="not Bronze, ASTM-B584, C93200",K50="Coating_Standard"),"Y","N")</f>
        <v/>
      </c>
      <c r="C50" t="inlineStr">
        <is>
          <t>Price_BOM_VL_VLS_Case_044</t>
        </is>
      </c>
      <c r="D50">
        <f>IF(B50="Y",C50,"")</f>
        <v/>
      </c>
      <c r="E50" t="inlineStr">
        <is>
          <t>:1270-7_VL:1270-7_VLS:</t>
        </is>
      </c>
      <c r="F50" s="123" t="inlineStr">
        <is>
          <t>Cast Iron, ASTM-A48, CL 30</t>
        </is>
      </c>
      <c r="G50" t="inlineStr">
        <is>
          <t>CaseMatl_Cast_Iron_ASTM-A48_CL30</t>
        </is>
      </c>
      <c r="H50" s="123" t="inlineStr">
        <is>
          <t>C30</t>
        </is>
      </c>
      <c r="I50" t="inlineStr">
        <is>
          <t>not Bronze, ASTM-B584, C93200</t>
        </is>
      </c>
      <c r="J50" s="123" t="inlineStr">
        <is>
          <t>125# ANSI Flange</t>
        </is>
      </c>
      <c r="K50" s="123" t="inlineStr">
        <is>
          <t>Coating_Standard</t>
        </is>
      </c>
      <c r="L50" s="123" t="inlineStr">
        <is>
          <t>:X0:X3:</t>
        </is>
      </c>
      <c r="M50" s="123" t="n">
        <v>96893917</v>
      </c>
      <c r="N50" s="123" t="n"/>
      <c r="O50" t="inlineStr">
        <is>
          <t>A300043</t>
        </is>
      </c>
      <c r="P50" s="123" t="inlineStr">
        <is>
          <t>LT027</t>
        </is>
      </c>
      <c r="Q50" s="13" t="n">
        <v>0</v>
      </c>
    </row>
    <row r="51" ht="13.15" customHeight="1">
      <c r="B51" s="13">
        <f>IF(AND(I51="not Bronze, ASTM-B584, C93200",K51="Coating_Standard"),"Y","N")</f>
        <v/>
      </c>
      <c r="C51" t="inlineStr">
        <is>
          <t>Price_BOM_VL_VLS_Case_045</t>
        </is>
      </c>
      <c r="D51">
        <f>IF(B51="Y",C51,"")</f>
        <v/>
      </c>
      <c r="E51" t="inlineStr">
        <is>
          <t>:1270-7_VL:1270-7_VLS:</t>
        </is>
      </c>
      <c r="F51" s="123" t="inlineStr">
        <is>
          <t>Cast Iron, ASTM-A48, CL 30</t>
        </is>
      </c>
      <c r="G51" t="inlineStr">
        <is>
          <t>CaseMatl_Cast_Iron_ASTM-A48_CL30</t>
        </is>
      </c>
      <c r="H51" s="123" t="inlineStr">
        <is>
          <t>C30</t>
        </is>
      </c>
      <c r="I51" t="inlineStr">
        <is>
          <t>Bronze, ASTM-B584, C93200</t>
        </is>
      </c>
      <c r="J51" s="123" t="inlineStr">
        <is>
          <t>125# ANSI Flange</t>
        </is>
      </c>
      <c r="K51" s="123" t="inlineStr">
        <is>
          <t>Coating_Scotchkote134_interior</t>
        </is>
      </c>
      <c r="L51" s="123" t="inlineStr">
        <is>
          <t>:X0:X3:</t>
        </is>
      </c>
      <c r="M51" s="123" t="inlineStr">
        <is>
          <t>RTF</t>
        </is>
      </c>
      <c r="N51" s="123" t="n"/>
      <c r="O51" t="inlineStr">
        <is>
          <t>A300043</t>
        </is>
      </c>
      <c r="P51" s="123" t="inlineStr">
        <is>
          <t>LT027</t>
        </is>
      </c>
      <c r="Q51" s="13" t="n">
        <v>0</v>
      </c>
    </row>
    <row r="52" ht="13.15" customHeight="1">
      <c r="B52" s="13">
        <f>IF(AND(I52="not Bronze, ASTM-B584, C93200",K52="Coating_Standard"),"Y","N")</f>
        <v/>
      </c>
      <c r="C52" t="inlineStr">
        <is>
          <t>Price_BOM_VL_VLS_Case_046</t>
        </is>
      </c>
      <c r="D52">
        <f>IF(B52="Y",C52,"")</f>
        <v/>
      </c>
      <c r="E52" t="inlineStr">
        <is>
          <t>:1270-7_VL:1270-7_VLS:</t>
        </is>
      </c>
      <c r="F52" s="123" t="inlineStr">
        <is>
          <t>Cast Iron, ASTM-A48, CL 30</t>
        </is>
      </c>
      <c r="G52" t="inlineStr">
        <is>
          <t>CaseMatl_Cast_Iron_ASTM-A48_CL30</t>
        </is>
      </c>
      <c r="H52" s="123" t="inlineStr">
        <is>
          <t>C30</t>
        </is>
      </c>
      <c r="I52" t="inlineStr">
        <is>
          <t>not Bronze, ASTM-B584, C93200</t>
        </is>
      </c>
      <c r="J52" s="123" t="inlineStr">
        <is>
          <t>125# ANSI Flange</t>
        </is>
      </c>
      <c r="K52" s="123" t="inlineStr">
        <is>
          <t>Coating_Scotchkote134_interior</t>
        </is>
      </c>
      <c r="L52" s="123" t="inlineStr">
        <is>
          <t>:X0:X3:</t>
        </is>
      </c>
      <c r="M52" s="123" t="inlineStr">
        <is>
          <t>RTF</t>
        </is>
      </c>
      <c r="N52" s="123" t="n"/>
      <c r="O52" t="inlineStr">
        <is>
          <t>A300043</t>
        </is>
      </c>
      <c r="P52" s="123" t="inlineStr">
        <is>
          <t>LT027</t>
        </is>
      </c>
      <c r="Q52" s="13" t="n">
        <v>0</v>
      </c>
    </row>
    <row r="53" ht="13.15" customHeight="1">
      <c r="B53" s="13">
        <f>IF(AND(I53="not Bronze, ASTM-B584, C93200",K53="Coating_Standard"),"Y","N")</f>
        <v/>
      </c>
      <c r="C53" t="inlineStr">
        <is>
          <t>Price_BOM_VL_VLS_Case_047</t>
        </is>
      </c>
      <c r="D53">
        <f>IF(B53="Y",C53,"")</f>
        <v/>
      </c>
      <c r="E53" t="inlineStr">
        <is>
          <t>:1270-7_VL:1270-7_VLS:</t>
        </is>
      </c>
      <c r="F53" s="123" t="inlineStr">
        <is>
          <t>Cast Iron, ASTM-A48, CL 30</t>
        </is>
      </c>
      <c r="G53" t="inlineStr">
        <is>
          <t>CaseMatl_Cast_Iron_ASTM-A48_CL30</t>
        </is>
      </c>
      <c r="H53" s="123" t="inlineStr">
        <is>
          <t>C30</t>
        </is>
      </c>
      <c r="I53" t="inlineStr">
        <is>
          <t>Bronze, ASTM-B584, C93200</t>
        </is>
      </c>
      <c r="J53" s="123" t="inlineStr">
        <is>
          <t>125# ANSI Flange</t>
        </is>
      </c>
      <c r="K53" s="123" t="inlineStr">
        <is>
          <t>Coating_Scotchkote134_interior_exterior</t>
        </is>
      </c>
      <c r="L53" s="123" t="inlineStr">
        <is>
          <t>:X0:X3:</t>
        </is>
      </c>
      <c r="M53" s="123" t="inlineStr">
        <is>
          <t>RTF</t>
        </is>
      </c>
      <c r="N53" s="123" t="n"/>
      <c r="O53" t="inlineStr">
        <is>
          <t>A300043</t>
        </is>
      </c>
      <c r="P53" s="123" t="inlineStr">
        <is>
          <t>LT027</t>
        </is>
      </c>
      <c r="Q53" s="13" t="n">
        <v>0</v>
      </c>
    </row>
    <row r="54" ht="13.15" customHeight="1">
      <c r="B54" s="13">
        <f>IF(AND(I54="not Bronze, ASTM-B584, C93200",K54="Coating_Standard"),"Y","N")</f>
        <v/>
      </c>
      <c r="C54" t="inlineStr">
        <is>
          <t>Price_BOM_VL_VLS_Case_048</t>
        </is>
      </c>
      <c r="D54">
        <f>IF(B54="Y",C54,"")</f>
        <v/>
      </c>
      <c r="E54" t="inlineStr">
        <is>
          <t>:1270-7_VL:1270-7_VLS:</t>
        </is>
      </c>
      <c r="F54" s="123" t="inlineStr">
        <is>
          <t>Cast Iron, ASTM-A48, CL 30</t>
        </is>
      </c>
      <c r="G54" t="inlineStr">
        <is>
          <t>CaseMatl_Cast_Iron_ASTM-A48_CL30</t>
        </is>
      </c>
      <c r="H54" s="123" t="inlineStr">
        <is>
          <t>C30</t>
        </is>
      </c>
      <c r="I54" t="inlineStr">
        <is>
          <t>not Bronze, ASTM-B584, C93200</t>
        </is>
      </c>
      <c r="J54" s="123" t="inlineStr">
        <is>
          <t>125# ANSI Flange</t>
        </is>
      </c>
      <c r="K54" s="123" t="inlineStr">
        <is>
          <t>Coating_Scotchkote134_interior_exterior</t>
        </is>
      </c>
      <c r="L54" s="123" t="inlineStr">
        <is>
          <t>:X0:X3:</t>
        </is>
      </c>
      <c r="M54" s="123" t="inlineStr">
        <is>
          <t>RTF</t>
        </is>
      </c>
      <c r="N54" s="123" t="n"/>
      <c r="O54" t="inlineStr">
        <is>
          <t>A300043</t>
        </is>
      </c>
      <c r="P54" s="123" t="inlineStr">
        <is>
          <t>LT027</t>
        </is>
      </c>
      <c r="Q54" s="13" t="n">
        <v>0</v>
      </c>
    </row>
    <row r="55" ht="13.15" customHeight="1">
      <c r="B55" s="13">
        <f>IF(AND(I55="not Bronze, ASTM-B584, C93200",K55="Coating_Standard"),"Y","N")</f>
        <v/>
      </c>
      <c r="C55" t="inlineStr">
        <is>
          <t>Price_BOM_VL_VLS_Case_049</t>
        </is>
      </c>
      <c r="D55">
        <f>IF(B55="Y",C55,"")</f>
        <v/>
      </c>
      <c r="E55" t="inlineStr">
        <is>
          <t>:1270-7_VL:1270-7_VLS:</t>
        </is>
      </c>
      <c r="F55" s="123" t="inlineStr">
        <is>
          <t>Cast Iron, ASTM-A48, CL 30</t>
        </is>
      </c>
      <c r="G55" t="inlineStr">
        <is>
          <t>CaseMatl_Cast_Iron_ASTM-A48_CL30</t>
        </is>
      </c>
      <c r="H55" s="123" t="inlineStr">
        <is>
          <t>C30</t>
        </is>
      </c>
      <c r="I55" t="inlineStr">
        <is>
          <t>Bronze, ASTM-B584, C93200</t>
        </is>
      </c>
      <c r="J55" s="123" t="inlineStr">
        <is>
          <t>125# ANSI Flange</t>
        </is>
      </c>
      <c r="K55" s="123" t="inlineStr">
        <is>
          <t>Coating_Scotchkote134_interior_exterior_IncludeImpeller</t>
        </is>
      </c>
      <c r="L55" s="123" t="inlineStr">
        <is>
          <t>:X0:X3:</t>
        </is>
      </c>
      <c r="M55" s="123" t="inlineStr">
        <is>
          <t>RTF</t>
        </is>
      </c>
      <c r="N55" s="123" t="n"/>
      <c r="O55" t="inlineStr">
        <is>
          <t>A300043</t>
        </is>
      </c>
      <c r="P55" s="123" t="inlineStr">
        <is>
          <t>LT027</t>
        </is>
      </c>
      <c r="Q55" s="13" t="n">
        <v>0</v>
      </c>
    </row>
    <row r="56" ht="13.15" customHeight="1">
      <c r="B56" s="13">
        <f>IF(AND(I56="not Bronze, ASTM-B584, C93200",K56="Coating_Standard"),"Y","N")</f>
        <v/>
      </c>
      <c r="C56" t="inlineStr">
        <is>
          <t>Price_BOM_VL_VLS_Case_050</t>
        </is>
      </c>
      <c r="D56">
        <f>IF(B56="Y",C56,"")</f>
        <v/>
      </c>
      <c r="E56" t="inlineStr">
        <is>
          <t>:1270-7_VL:1270-7_VLS:</t>
        </is>
      </c>
      <c r="F56" s="123" t="inlineStr">
        <is>
          <t>Cast Iron, ASTM-A48, CL 30</t>
        </is>
      </c>
      <c r="G56" t="inlineStr">
        <is>
          <t>CaseMatl_Cast_Iron_ASTM-A48_CL30</t>
        </is>
      </c>
      <c r="H56" s="123" t="inlineStr">
        <is>
          <t>C30</t>
        </is>
      </c>
      <c r="I56" t="inlineStr">
        <is>
          <t>not Bronze, ASTM-B584, C93200</t>
        </is>
      </c>
      <c r="J56" s="123" t="inlineStr">
        <is>
          <t>125# ANSI Flange</t>
        </is>
      </c>
      <c r="K56" s="123" t="inlineStr">
        <is>
          <t>Coating_Scotchkote134_interior_exterior_IncludeImpeller</t>
        </is>
      </c>
      <c r="L56" s="123" t="inlineStr">
        <is>
          <t>:X0:X3:</t>
        </is>
      </c>
      <c r="M56" s="123" t="inlineStr">
        <is>
          <t>RTF</t>
        </is>
      </c>
      <c r="N56" s="123" t="n"/>
      <c r="O56" t="inlineStr">
        <is>
          <t>A300043</t>
        </is>
      </c>
      <c r="P56" s="123" t="inlineStr">
        <is>
          <t>LT027</t>
        </is>
      </c>
      <c r="Q56" s="13" t="n">
        <v>0</v>
      </c>
    </row>
    <row r="57" ht="13.15" customHeight="1">
      <c r="B57" s="13">
        <f>IF(AND(I57="not Bronze, ASTM-B584, C93200",K57="Coating_Standard"),"Y","N")</f>
        <v/>
      </c>
      <c r="C57" t="inlineStr">
        <is>
          <t>Price_BOM_VL_VLS_Case_051</t>
        </is>
      </c>
      <c r="D57">
        <f>IF(B57="Y",C57,"")</f>
        <v/>
      </c>
      <c r="E57" t="inlineStr">
        <is>
          <t>:1270-7_VL:1270-7_VLS:</t>
        </is>
      </c>
      <c r="F57" s="123" t="inlineStr">
        <is>
          <t>Cast Iron, ASTM-A48, CL 30</t>
        </is>
      </c>
      <c r="G57" t="inlineStr">
        <is>
          <t>CaseMatl_Cast_Iron_ASTM-A48_CL30</t>
        </is>
      </c>
      <c r="H57" s="123" t="inlineStr">
        <is>
          <t>C30</t>
        </is>
      </c>
      <c r="I57" t="inlineStr">
        <is>
          <t>Bronze, ASTM-B584, C93200</t>
        </is>
      </c>
      <c r="J57" s="123" t="inlineStr">
        <is>
          <t>125# ANSI Flange</t>
        </is>
      </c>
      <c r="K57" s="123" t="inlineStr">
        <is>
          <t>Coating_Scotchkote134_interior_IncludeImpeller</t>
        </is>
      </c>
      <c r="L57" s="123" t="inlineStr">
        <is>
          <t>:X0:X3:</t>
        </is>
      </c>
      <c r="M57" s="123" t="inlineStr">
        <is>
          <t>RTF</t>
        </is>
      </c>
      <c r="N57" s="123" t="n"/>
      <c r="O57" t="inlineStr">
        <is>
          <t>A300043</t>
        </is>
      </c>
      <c r="P57" s="123" t="inlineStr">
        <is>
          <t>LT027</t>
        </is>
      </c>
      <c r="Q57" s="13" t="n">
        <v>0</v>
      </c>
    </row>
    <row r="58" ht="13.15" customHeight="1">
      <c r="B58" s="13">
        <f>IF(AND(I58="not Bronze, ASTM-B584, C93200",K58="Coating_Standard"),"Y","N")</f>
        <v/>
      </c>
      <c r="C58" t="inlineStr">
        <is>
          <t>Price_BOM_VL_VLS_Case_052</t>
        </is>
      </c>
      <c r="D58">
        <f>IF(B58="Y",C58,"")</f>
        <v/>
      </c>
      <c r="E58" t="inlineStr">
        <is>
          <t>:1270-7_VL:1270-7_VLS:</t>
        </is>
      </c>
      <c r="F58" s="123" t="inlineStr">
        <is>
          <t>Cast Iron, ASTM-A48, CL 30</t>
        </is>
      </c>
      <c r="G58" t="inlineStr">
        <is>
          <t>CaseMatl_Cast_Iron_ASTM-A48_CL30</t>
        </is>
      </c>
      <c r="H58" s="123" t="inlineStr">
        <is>
          <t>C30</t>
        </is>
      </c>
      <c r="I58" t="inlineStr">
        <is>
          <t>not Bronze, ASTM-B584, C93200</t>
        </is>
      </c>
      <c r="J58" s="123" t="inlineStr">
        <is>
          <t>125# ANSI Flange</t>
        </is>
      </c>
      <c r="K58" s="123" t="inlineStr">
        <is>
          <t>Coating_Scotchkote134_interior_IncludeImpeller</t>
        </is>
      </c>
      <c r="L58" s="123" t="inlineStr">
        <is>
          <t>:X0:X3:</t>
        </is>
      </c>
      <c r="M58" s="123" t="inlineStr">
        <is>
          <t>RTF</t>
        </is>
      </c>
      <c r="N58" s="123" t="n"/>
      <c r="O58" t="inlineStr">
        <is>
          <t>A300043</t>
        </is>
      </c>
      <c r="P58" s="123" t="inlineStr">
        <is>
          <t>LT027</t>
        </is>
      </c>
      <c r="Q58" s="13" t="n">
        <v>0</v>
      </c>
    </row>
    <row r="59" ht="13.15" customHeight="1">
      <c r="B59" s="13">
        <f>IF(AND(I59="not Bronze, ASTM-B584, C93200",K59="Coating_Standard"),"Y","N")</f>
        <v/>
      </c>
      <c r="C59" t="inlineStr">
        <is>
          <t>Price_BOM_VL_VLS_Case_053</t>
        </is>
      </c>
      <c r="D59">
        <f>IF(B59="Y",C59,"")</f>
        <v/>
      </c>
      <c r="E59" t="inlineStr">
        <is>
          <t>:1270-7_VL:1270-7_VLS:</t>
        </is>
      </c>
      <c r="F59" s="123" t="inlineStr">
        <is>
          <t>Cast Iron, ASTM-A48, CL 30</t>
        </is>
      </c>
      <c r="G59" t="inlineStr">
        <is>
          <t>CaseMatl_Cast_Iron_ASTM-A48_CL30</t>
        </is>
      </c>
      <c r="H59" s="123" t="inlineStr">
        <is>
          <t>C30</t>
        </is>
      </c>
      <c r="I59" t="inlineStr">
        <is>
          <t>Bronze, ASTM-B584, C93200</t>
        </is>
      </c>
      <c r="J59" s="123" t="inlineStr">
        <is>
          <t>125# ANSI Flange</t>
        </is>
      </c>
      <c r="K59" s="123" t="inlineStr">
        <is>
          <t>Coating_Special</t>
        </is>
      </c>
      <c r="L59" s="123" t="inlineStr">
        <is>
          <t>:X0:X3:</t>
        </is>
      </c>
      <c r="M59" s="123" t="inlineStr">
        <is>
          <t>RTF</t>
        </is>
      </c>
      <c r="N59" s="123" t="n"/>
      <c r="O59" t="inlineStr">
        <is>
          <t>A300043</t>
        </is>
      </c>
      <c r="P59" s="123" t="inlineStr">
        <is>
          <t>LT027</t>
        </is>
      </c>
      <c r="Q59" s="13" t="n">
        <v>0</v>
      </c>
    </row>
    <row r="60" ht="13.15" customHeight="1">
      <c r="B60" s="13">
        <f>IF(AND(I60="not Bronze, ASTM-B584, C93200",K60="Coating_Standard"),"Y","N")</f>
        <v/>
      </c>
      <c r="C60" t="inlineStr">
        <is>
          <t>Price_BOM_VL_VLS_Case_054</t>
        </is>
      </c>
      <c r="D60">
        <f>IF(B60="Y",C60,"")</f>
        <v/>
      </c>
      <c r="E60" t="inlineStr">
        <is>
          <t>:1270-7_VL:1270-7_VLS:</t>
        </is>
      </c>
      <c r="F60" s="123" t="inlineStr">
        <is>
          <t>Cast Iron, ASTM-A48, CL 30</t>
        </is>
      </c>
      <c r="G60" t="inlineStr">
        <is>
          <t>CaseMatl_Cast_Iron_ASTM-A48_CL30</t>
        </is>
      </c>
      <c r="H60" s="123" t="inlineStr">
        <is>
          <t>C30</t>
        </is>
      </c>
      <c r="I60" t="inlineStr">
        <is>
          <t>not Bronze, ASTM-B584, C93200</t>
        </is>
      </c>
      <c r="J60" s="123" t="inlineStr">
        <is>
          <t>125# ANSI Flange</t>
        </is>
      </c>
      <c r="K60" s="123" t="inlineStr">
        <is>
          <t>Coating_Special</t>
        </is>
      </c>
      <c r="L60" s="123" t="inlineStr">
        <is>
          <t>:X0:X3:</t>
        </is>
      </c>
      <c r="M60" s="123" t="inlineStr">
        <is>
          <t>RTF</t>
        </is>
      </c>
      <c r="N60" s="123" t="n"/>
      <c r="O60" t="inlineStr">
        <is>
          <t>A300043</t>
        </is>
      </c>
      <c r="P60" s="123" t="inlineStr">
        <is>
          <t>LT027</t>
        </is>
      </c>
      <c r="Q60" s="13" t="n">
        <v>0</v>
      </c>
    </row>
    <row r="61" ht="13.15" customHeight="1">
      <c r="B61" s="13">
        <f>IF(AND(I61="not Bronze, ASTM-B584, C93200",K61="Coating_Standard"),"Y","N")</f>
        <v/>
      </c>
      <c r="C61" t="inlineStr">
        <is>
          <t>Price_BOM_VL_VLS_Case_055</t>
        </is>
      </c>
      <c r="D61">
        <f>IF(B61="Y",C61,"")</f>
        <v/>
      </c>
      <c r="E61" t="inlineStr">
        <is>
          <t>:1270-7_VL:1270-7_VLS:</t>
        </is>
      </c>
      <c r="F61" s="123" t="inlineStr">
        <is>
          <t>Cast Iron, ASTM-A48, CL 30</t>
        </is>
      </c>
      <c r="G61" t="inlineStr">
        <is>
          <t>CaseMatl_Cast_Iron_ASTM-A48_CL30</t>
        </is>
      </c>
      <c r="H61" s="123" t="inlineStr">
        <is>
          <t>C30</t>
        </is>
      </c>
      <c r="I61" t="inlineStr">
        <is>
          <t>Bronze, ASTM-B584, C93200</t>
        </is>
      </c>
      <c r="J61" s="123" t="inlineStr">
        <is>
          <t>125# ANSI Flange</t>
        </is>
      </c>
      <c r="K61" s="123" t="inlineStr">
        <is>
          <t>Coating_Epoxy</t>
        </is>
      </c>
      <c r="L61" s="123" t="inlineStr">
        <is>
          <t>:X0:X3:</t>
        </is>
      </c>
      <c r="M61" s="123" t="inlineStr">
        <is>
          <t>RTF</t>
        </is>
      </c>
      <c r="N61" s="123" t="n"/>
      <c r="O61" t="inlineStr">
        <is>
          <t>A300043</t>
        </is>
      </c>
      <c r="P61" s="123" t="inlineStr">
        <is>
          <t>LT027</t>
        </is>
      </c>
      <c r="Q61" s="13" t="n">
        <v>0</v>
      </c>
    </row>
    <row r="62" ht="13.15" customHeight="1">
      <c r="B62" s="13">
        <f>IF(AND(I62="not Bronze, ASTM-B584, C93200",K62="Coating_Standard"),"Y","N")</f>
        <v/>
      </c>
      <c r="C62" t="inlineStr">
        <is>
          <t>Price_BOM_VL_VLS_Case_056</t>
        </is>
      </c>
      <c r="D62">
        <f>IF(B62="Y",C62,"")</f>
        <v/>
      </c>
      <c r="E62" t="inlineStr">
        <is>
          <t>:1270-7_VL:1270-7_VLS:</t>
        </is>
      </c>
      <c r="F62" s="123" t="inlineStr">
        <is>
          <t>Cast Iron, ASTM-A48, CL 30</t>
        </is>
      </c>
      <c r="G62" t="inlineStr">
        <is>
          <t>CaseMatl_Cast_Iron_ASTM-A48_CL30</t>
        </is>
      </c>
      <c r="H62" s="123" t="inlineStr">
        <is>
          <t>C30</t>
        </is>
      </c>
      <c r="I62" t="inlineStr">
        <is>
          <t>not Bronze, ASTM-B584, C93200</t>
        </is>
      </c>
      <c r="J62" s="123" t="inlineStr">
        <is>
          <t>125# ANSI Flange</t>
        </is>
      </c>
      <c r="K62" s="123" t="inlineStr">
        <is>
          <t>Coating_Epoxy</t>
        </is>
      </c>
      <c r="L62" s="123" t="inlineStr">
        <is>
          <t>:X0:X3:</t>
        </is>
      </c>
      <c r="M62" s="123" t="inlineStr">
        <is>
          <t>RTF</t>
        </is>
      </c>
      <c r="N62" s="123" t="n"/>
      <c r="O62" t="inlineStr">
        <is>
          <t>A300043</t>
        </is>
      </c>
      <c r="P62" s="123" t="inlineStr">
        <is>
          <t>LT027</t>
        </is>
      </c>
      <c r="Q62" s="13" t="n">
        <v>0</v>
      </c>
    </row>
    <row r="63" ht="13.15" customHeight="1">
      <c r="B63" s="13">
        <f>IF(AND(I63="not Bronze, ASTM-B584, C93200",K63="Coating_Standard"),"Y","N")</f>
        <v/>
      </c>
      <c r="C63" t="inlineStr">
        <is>
          <t>Price_BOM_VL_VLS_Case_057</t>
        </is>
      </c>
      <c r="D63">
        <f>IF(B63="Y",C63,"")</f>
        <v/>
      </c>
      <c r="E63" t="inlineStr">
        <is>
          <t>:1570-9_VL:1570-9_VLS:</t>
        </is>
      </c>
      <c r="F63" s="123" t="inlineStr">
        <is>
          <t>Cast Iron, ASTM-A48, CL 30</t>
        </is>
      </c>
      <c r="G63" t="inlineStr">
        <is>
          <t>CaseMatl_Cast_Iron_ASTM-A48_CL30</t>
        </is>
      </c>
      <c r="H63" s="123" t="inlineStr">
        <is>
          <t>C30</t>
        </is>
      </c>
      <c r="I63" t="inlineStr">
        <is>
          <t>Bronze, ASTM-B584, C93200</t>
        </is>
      </c>
      <c r="J63" s="123" t="inlineStr">
        <is>
          <t>125# ANSI Flange</t>
        </is>
      </c>
      <c r="K63" s="123" t="inlineStr">
        <is>
          <t>Coating_Standard</t>
        </is>
      </c>
      <c r="L63" s="123" t="inlineStr">
        <is>
          <t>:X0:X3:</t>
        </is>
      </c>
      <c r="M63" s="123" t="n">
        <v>96772234</v>
      </c>
      <c r="N63" t="inlineStr">
        <is>
          <t>CASE,VL,15709,125#,CI,BRZ WR</t>
        </is>
      </c>
      <c r="O63" t="inlineStr">
        <is>
          <t>A300043</t>
        </is>
      </c>
      <c r="P63" s="123" t="inlineStr">
        <is>
          <t>LT027</t>
        </is>
      </c>
      <c r="Q63" s="13" t="n">
        <v>0</v>
      </c>
    </row>
    <row r="64" ht="13.15" customHeight="1">
      <c r="B64" s="13">
        <f>IF(AND(I64="not Bronze, ASTM-B584, C93200",K64="Coating_Standard"),"Y","N")</f>
        <v/>
      </c>
      <c r="C64" t="inlineStr">
        <is>
          <t>Price_BOM_VL_VLS_Case_058</t>
        </is>
      </c>
      <c r="D64">
        <f>IF(B64="Y",C64,"")</f>
        <v/>
      </c>
      <c r="E64" t="inlineStr">
        <is>
          <t>:1570-9_VL:1570-9_VLS:</t>
        </is>
      </c>
      <c r="F64" s="123" t="inlineStr">
        <is>
          <t>Cast Iron, ASTM-A48, CL 30</t>
        </is>
      </c>
      <c r="G64" t="inlineStr">
        <is>
          <t>CaseMatl_Cast_Iron_ASTM-A48_CL30</t>
        </is>
      </c>
      <c r="H64" s="123" t="inlineStr">
        <is>
          <t>C30</t>
        </is>
      </c>
      <c r="I64" t="inlineStr">
        <is>
          <t>not Bronze, ASTM-B584, C93200</t>
        </is>
      </c>
      <c r="J64" s="123" t="inlineStr">
        <is>
          <t>125# ANSI Flange</t>
        </is>
      </c>
      <c r="K64" s="123" t="inlineStr">
        <is>
          <t>Coating_Standard</t>
        </is>
      </c>
      <c r="L64" s="123" t="inlineStr">
        <is>
          <t>:X0:X3:</t>
        </is>
      </c>
      <c r="M64" s="123" t="n">
        <v>96893918</v>
      </c>
      <c r="N64" s="123" t="n"/>
      <c r="O64" t="inlineStr">
        <is>
          <t>A300043</t>
        </is>
      </c>
      <c r="P64" s="123" t="inlineStr">
        <is>
          <t>LT027</t>
        </is>
      </c>
      <c r="Q64" s="13" t="n">
        <v>0</v>
      </c>
    </row>
    <row r="65" ht="13.15" customHeight="1">
      <c r="B65" s="13">
        <f>IF(AND(I65="not Bronze, ASTM-B584, C93200",K65="Coating_Standard"),"Y","N")</f>
        <v/>
      </c>
      <c r="C65" t="inlineStr">
        <is>
          <t>Price_BOM_VL_VLS_Case_059</t>
        </is>
      </c>
      <c r="D65">
        <f>IF(B65="Y",C65,"")</f>
        <v/>
      </c>
      <c r="E65" t="inlineStr">
        <is>
          <t>:1570-9_VL:1570-9_VLS:</t>
        </is>
      </c>
      <c r="F65" s="123" t="inlineStr">
        <is>
          <t>Cast Iron, ASTM-A48, CL 30</t>
        </is>
      </c>
      <c r="G65" t="inlineStr">
        <is>
          <t>CaseMatl_Cast_Iron_ASTM-A48_CL30</t>
        </is>
      </c>
      <c r="H65" s="123" t="inlineStr">
        <is>
          <t>C30</t>
        </is>
      </c>
      <c r="I65" t="inlineStr">
        <is>
          <t>Bronze, ASTM-B584, C93200</t>
        </is>
      </c>
      <c r="J65" s="123" t="inlineStr">
        <is>
          <t>125# ANSI Flange</t>
        </is>
      </c>
      <c r="K65" s="123" t="inlineStr">
        <is>
          <t>Coating_Scotchkote134_interior</t>
        </is>
      </c>
      <c r="L65" s="123" t="inlineStr">
        <is>
          <t>:X0:X3:</t>
        </is>
      </c>
      <c r="M65" s="123" t="inlineStr">
        <is>
          <t>RTF</t>
        </is>
      </c>
      <c r="O65" t="inlineStr">
        <is>
          <t>A300043</t>
        </is>
      </c>
      <c r="P65" s="123" t="inlineStr">
        <is>
          <t>LT027</t>
        </is>
      </c>
      <c r="Q65" s="13" t="n">
        <v>0</v>
      </c>
    </row>
    <row r="66" ht="13.15" customHeight="1">
      <c r="B66" s="13">
        <f>IF(AND(I66="not Bronze, ASTM-B584, C93200",K66="Coating_Standard"),"Y","N")</f>
        <v/>
      </c>
      <c r="C66" t="inlineStr">
        <is>
          <t>Price_BOM_VL_VLS_Case_060</t>
        </is>
      </c>
      <c r="D66">
        <f>IF(B66="Y",C66,"")</f>
        <v/>
      </c>
      <c r="E66" t="inlineStr">
        <is>
          <t>:1570-9_VL:1570-9_VLS:</t>
        </is>
      </c>
      <c r="F66" s="123" t="inlineStr">
        <is>
          <t>Cast Iron, ASTM-A48, CL 30</t>
        </is>
      </c>
      <c r="G66" t="inlineStr">
        <is>
          <t>CaseMatl_Cast_Iron_ASTM-A48_CL30</t>
        </is>
      </c>
      <c r="H66" s="123" t="inlineStr">
        <is>
          <t>C30</t>
        </is>
      </c>
      <c r="I66" t="inlineStr">
        <is>
          <t>not Bronze, ASTM-B584, C93200</t>
        </is>
      </c>
      <c r="J66" s="123" t="inlineStr">
        <is>
          <t>125# ANSI Flange</t>
        </is>
      </c>
      <c r="K66" s="123" t="inlineStr">
        <is>
          <t>Coating_Scotchkote134_interior</t>
        </is>
      </c>
      <c r="L66" s="123" t="inlineStr">
        <is>
          <t>:X0:X3:</t>
        </is>
      </c>
      <c r="M66" s="123" t="inlineStr">
        <is>
          <t>RTF</t>
        </is>
      </c>
      <c r="N66" s="123" t="n"/>
      <c r="O66" t="inlineStr">
        <is>
          <t>A300043</t>
        </is>
      </c>
      <c r="P66" s="123" t="inlineStr">
        <is>
          <t>LT027</t>
        </is>
      </c>
      <c r="Q66" s="13" t="n">
        <v>0</v>
      </c>
    </row>
    <row r="67" ht="13.15" customHeight="1">
      <c r="B67" s="13">
        <f>IF(AND(I67="not Bronze, ASTM-B584, C93200",K67="Coating_Standard"),"Y","N")</f>
        <v/>
      </c>
      <c r="C67" t="inlineStr">
        <is>
          <t>Price_BOM_VL_VLS_Case_061</t>
        </is>
      </c>
      <c r="D67">
        <f>IF(B67="Y",C67,"")</f>
        <v/>
      </c>
      <c r="E67" t="inlineStr">
        <is>
          <t>:1570-9_VL:1570-9_VLS:</t>
        </is>
      </c>
      <c r="F67" s="123" t="inlineStr">
        <is>
          <t>Cast Iron, ASTM-A48, CL 30</t>
        </is>
      </c>
      <c r="G67" t="inlineStr">
        <is>
          <t>CaseMatl_Cast_Iron_ASTM-A48_CL30</t>
        </is>
      </c>
      <c r="H67" s="123" t="inlineStr">
        <is>
          <t>C30</t>
        </is>
      </c>
      <c r="I67" t="inlineStr">
        <is>
          <t>Bronze, ASTM-B584, C93200</t>
        </is>
      </c>
      <c r="J67" s="123" t="inlineStr">
        <is>
          <t>125# ANSI Flange</t>
        </is>
      </c>
      <c r="K67" s="123" t="inlineStr">
        <is>
          <t>Coating_Scotchkote134_interior_exterior</t>
        </is>
      </c>
      <c r="L67" s="123" t="inlineStr">
        <is>
          <t>:X0:X3:</t>
        </is>
      </c>
      <c r="M67" s="123" t="inlineStr">
        <is>
          <t>RTF</t>
        </is>
      </c>
      <c r="O67" t="inlineStr">
        <is>
          <t>A300043</t>
        </is>
      </c>
      <c r="P67" s="123" t="inlineStr">
        <is>
          <t>LT027</t>
        </is>
      </c>
      <c r="Q67" s="13" t="n">
        <v>0</v>
      </c>
    </row>
    <row r="68" ht="13.15" customHeight="1">
      <c r="B68" s="13">
        <f>IF(AND(I68="not Bronze, ASTM-B584, C93200",K68="Coating_Standard"),"Y","N")</f>
        <v/>
      </c>
      <c r="C68" t="inlineStr">
        <is>
          <t>Price_BOM_VL_VLS_Case_062</t>
        </is>
      </c>
      <c r="D68">
        <f>IF(B68="Y",C68,"")</f>
        <v/>
      </c>
      <c r="E68" t="inlineStr">
        <is>
          <t>:1570-9_VL:1570-9_VLS:</t>
        </is>
      </c>
      <c r="F68" s="123" t="inlineStr">
        <is>
          <t>Cast Iron, ASTM-A48, CL 30</t>
        </is>
      </c>
      <c r="G68" t="inlineStr">
        <is>
          <t>CaseMatl_Cast_Iron_ASTM-A48_CL30</t>
        </is>
      </c>
      <c r="H68" s="123" t="inlineStr">
        <is>
          <t>C30</t>
        </is>
      </c>
      <c r="I68" t="inlineStr">
        <is>
          <t>not Bronze, ASTM-B584, C93200</t>
        </is>
      </c>
      <c r="J68" s="123" t="inlineStr">
        <is>
          <t>125# ANSI Flange</t>
        </is>
      </c>
      <c r="K68" s="123" t="inlineStr">
        <is>
          <t>Coating_Scotchkote134_interior_exterior</t>
        </is>
      </c>
      <c r="L68" s="123" t="inlineStr">
        <is>
          <t>:X0:X3:</t>
        </is>
      </c>
      <c r="M68" s="123" t="inlineStr">
        <is>
          <t>RTF</t>
        </is>
      </c>
      <c r="N68" s="123" t="n"/>
      <c r="O68" t="inlineStr">
        <is>
          <t>A300043</t>
        </is>
      </c>
      <c r="P68" s="123" t="inlineStr">
        <is>
          <t>LT027</t>
        </is>
      </c>
      <c r="Q68" s="13" t="n">
        <v>0</v>
      </c>
    </row>
    <row r="69" ht="13.15" customHeight="1">
      <c r="B69" s="13">
        <f>IF(AND(I69="not Bronze, ASTM-B584, C93200",K69="Coating_Standard"),"Y","N")</f>
        <v/>
      </c>
      <c r="C69" t="inlineStr">
        <is>
          <t>Price_BOM_VL_VLS_Case_063</t>
        </is>
      </c>
      <c r="D69">
        <f>IF(B69="Y",C69,"")</f>
        <v/>
      </c>
      <c r="E69" t="inlineStr">
        <is>
          <t>:1570-9_VL:1570-9_VLS:</t>
        </is>
      </c>
      <c r="F69" s="123" t="inlineStr">
        <is>
          <t>Cast Iron, ASTM-A48, CL 30</t>
        </is>
      </c>
      <c r="G69" t="inlineStr">
        <is>
          <t>CaseMatl_Cast_Iron_ASTM-A48_CL30</t>
        </is>
      </c>
      <c r="H69" s="123" t="inlineStr">
        <is>
          <t>C30</t>
        </is>
      </c>
      <c r="I69" t="inlineStr">
        <is>
          <t>Bronze, ASTM-B584, C93200</t>
        </is>
      </c>
      <c r="J69" s="123" t="inlineStr">
        <is>
          <t>125# ANSI Flange</t>
        </is>
      </c>
      <c r="K69" s="123" t="inlineStr">
        <is>
          <t>Coating_Scotchkote134_interior_exterior_IncludeImpeller</t>
        </is>
      </c>
      <c r="L69" s="123" t="inlineStr">
        <is>
          <t>:X0:X3:</t>
        </is>
      </c>
      <c r="M69" s="123" t="inlineStr">
        <is>
          <t>RTF</t>
        </is>
      </c>
      <c r="O69" t="inlineStr">
        <is>
          <t>A300043</t>
        </is>
      </c>
      <c r="P69" s="123" t="inlineStr">
        <is>
          <t>LT027</t>
        </is>
      </c>
      <c r="Q69" s="13" t="n">
        <v>0</v>
      </c>
    </row>
    <row r="70" ht="13.15" customHeight="1">
      <c r="B70" s="13">
        <f>IF(AND(I70="not Bronze, ASTM-B584, C93200",K70="Coating_Standard"),"Y","N")</f>
        <v/>
      </c>
      <c r="C70" t="inlineStr">
        <is>
          <t>Price_BOM_VL_VLS_Case_064</t>
        </is>
      </c>
      <c r="D70">
        <f>IF(B70="Y",C70,"")</f>
        <v/>
      </c>
      <c r="E70" t="inlineStr">
        <is>
          <t>:1570-9_VL:1570-9_VLS:</t>
        </is>
      </c>
      <c r="F70" s="123" t="inlineStr">
        <is>
          <t>Cast Iron, ASTM-A48, CL 30</t>
        </is>
      </c>
      <c r="G70" t="inlineStr">
        <is>
          <t>CaseMatl_Cast_Iron_ASTM-A48_CL30</t>
        </is>
      </c>
      <c r="H70" s="123" t="inlineStr">
        <is>
          <t>C30</t>
        </is>
      </c>
      <c r="I70" t="inlineStr">
        <is>
          <t>not Bronze, ASTM-B584, C93200</t>
        </is>
      </c>
      <c r="J70" s="123" t="inlineStr">
        <is>
          <t>125# ANSI Flange</t>
        </is>
      </c>
      <c r="K70" s="123" t="inlineStr">
        <is>
          <t>Coating_Scotchkote134_interior_exterior_IncludeImpeller</t>
        </is>
      </c>
      <c r="L70" s="123" t="inlineStr">
        <is>
          <t>:X0:X3:</t>
        </is>
      </c>
      <c r="M70" s="123" t="inlineStr">
        <is>
          <t>RTF</t>
        </is>
      </c>
      <c r="N70" s="123" t="n"/>
      <c r="O70" t="inlineStr">
        <is>
          <t>A300043</t>
        </is>
      </c>
      <c r="P70" s="123" t="inlineStr">
        <is>
          <t>LT027</t>
        </is>
      </c>
      <c r="Q70" s="13" t="n">
        <v>0</v>
      </c>
    </row>
    <row r="71" ht="13.15" customHeight="1">
      <c r="B71" s="13">
        <f>IF(AND(I71="not Bronze, ASTM-B584, C93200",K71="Coating_Standard"),"Y","N")</f>
        <v/>
      </c>
      <c r="C71" t="inlineStr">
        <is>
          <t>Price_BOM_VL_VLS_Case_065</t>
        </is>
      </c>
      <c r="D71">
        <f>IF(B71="Y",C71,"")</f>
        <v/>
      </c>
      <c r="E71" t="inlineStr">
        <is>
          <t>:1570-9_VL:1570-9_VLS:</t>
        </is>
      </c>
      <c r="F71" s="123" t="inlineStr">
        <is>
          <t>Cast Iron, ASTM-A48, CL 30</t>
        </is>
      </c>
      <c r="G71" t="inlineStr">
        <is>
          <t>CaseMatl_Cast_Iron_ASTM-A48_CL30</t>
        </is>
      </c>
      <c r="H71" s="123" t="inlineStr">
        <is>
          <t>C30</t>
        </is>
      </c>
      <c r="I71" t="inlineStr">
        <is>
          <t>Bronze, ASTM-B584, C93200</t>
        </is>
      </c>
      <c r="J71" s="123" t="inlineStr">
        <is>
          <t>125# ANSI Flange</t>
        </is>
      </c>
      <c r="K71" s="123" t="inlineStr">
        <is>
          <t>Coating_Scotchkote134_interior_IncludeImpeller</t>
        </is>
      </c>
      <c r="L71" s="123" t="inlineStr">
        <is>
          <t>:X0:X3:</t>
        </is>
      </c>
      <c r="M71" s="123" t="inlineStr">
        <is>
          <t>RTF</t>
        </is>
      </c>
      <c r="O71" t="inlineStr">
        <is>
          <t>A300043</t>
        </is>
      </c>
      <c r="P71" s="123" t="inlineStr">
        <is>
          <t>LT027</t>
        </is>
      </c>
      <c r="Q71" s="13" t="n">
        <v>0</v>
      </c>
    </row>
    <row r="72" ht="13.15" customHeight="1">
      <c r="B72" s="13">
        <f>IF(AND(I72="not Bronze, ASTM-B584, C93200",K72="Coating_Standard"),"Y","N")</f>
        <v/>
      </c>
      <c r="C72" t="inlineStr">
        <is>
          <t>Price_BOM_VL_VLS_Case_066</t>
        </is>
      </c>
      <c r="D72">
        <f>IF(B72="Y",C72,"")</f>
        <v/>
      </c>
      <c r="E72" t="inlineStr">
        <is>
          <t>:1570-9_VL:1570-9_VLS:</t>
        </is>
      </c>
      <c r="F72" s="123" t="inlineStr">
        <is>
          <t>Cast Iron, ASTM-A48, CL 30</t>
        </is>
      </c>
      <c r="G72" t="inlineStr">
        <is>
          <t>CaseMatl_Cast_Iron_ASTM-A48_CL30</t>
        </is>
      </c>
      <c r="H72" s="123" t="inlineStr">
        <is>
          <t>C30</t>
        </is>
      </c>
      <c r="I72" t="inlineStr">
        <is>
          <t>not Bronze, ASTM-B584, C93200</t>
        </is>
      </c>
      <c r="J72" s="123" t="inlineStr">
        <is>
          <t>125# ANSI Flange</t>
        </is>
      </c>
      <c r="K72" s="123" t="inlineStr">
        <is>
          <t>Coating_Scotchkote134_interior_IncludeImpeller</t>
        </is>
      </c>
      <c r="L72" s="123" t="inlineStr">
        <is>
          <t>:X0:X3:</t>
        </is>
      </c>
      <c r="M72" s="123" t="inlineStr">
        <is>
          <t>RTF</t>
        </is>
      </c>
      <c r="N72" s="123" t="n"/>
      <c r="O72" t="inlineStr">
        <is>
          <t>A300043</t>
        </is>
      </c>
      <c r="P72" s="123" t="inlineStr">
        <is>
          <t>LT027</t>
        </is>
      </c>
      <c r="Q72" s="13" t="n">
        <v>0</v>
      </c>
    </row>
    <row r="73" ht="13.15" customHeight="1">
      <c r="B73" s="13">
        <f>IF(AND(I73="not Bronze, ASTM-B584, C93200",K73="Coating_Standard"),"Y","N")</f>
        <v/>
      </c>
      <c r="C73" t="inlineStr">
        <is>
          <t>Price_BOM_VL_VLS_Case_067</t>
        </is>
      </c>
      <c r="D73">
        <f>IF(B73="Y",C73,"")</f>
        <v/>
      </c>
      <c r="E73" t="inlineStr">
        <is>
          <t>:1570-9_VL:1570-9_VLS:</t>
        </is>
      </c>
      <c r="F73" s="123" t="inlineStr">
        <is>
          <t>Cast Iron, ASTM-A48, CL 30</t>
        </is>
      </c>
      <c r="G73" t="inlineStr">
        <is>
          <t>CaseMatl_Cast_Iron_ASTM-A48_CL30</t>
        </is>
      </c>
      <c r="H73" s="123" t="inlineStr">
        <is>
          <t>C30</t>
        </is>
      </c>
      <c r="I73" t="inlineStr">
        <is>
          <t>Bronze, ASTM-B584, C93200</t>
        </is>
      </c>
      <c r="J73" s="123" t="inlineStr">
        <is>
          <t>125# ANSI Flange</t>
        </is>
      </c>
      <c r="K73" s="123" t="inlineStr">
        <is>
          <t>Coating_Special</t>
        </is>
      </c>
      <c r="L73" s="123" t="inlineStr">
        <is>
          <t>:X0:X3:</t>
        </is>
      </c>
      <c r="M73" s="123" t="inlineStr">
        <is>
          <t>RTF</t>
        </is>
      </c>
      <c r="O73" t="inlineStr">
        <is>
          <t>A300043</t>
        </is>
      </c>
      <c r="P73" s="123" t="inlineStr">
        <is>
          <t>LT027</t>
        </is>
      </c>
      <c r="Q73" s="13" t="n">
        <v>0</v>
      </c>
    </row>
    <row r="74" ht="13.15" customHeight="1">
      <c r="B74" s="13">
        <f>IF(AND(I74="not Bronze, ASTM-B584, C93200",K74="Coating_Standard"),"Y","N")</f>
        <v/>
      </c>
      <c r="C74" t="inlineStr">
        <is>
          <t>Price_BOM_VL_VLS_Case_068</t>
        </is>
      </c>
      <c r="D74">
        <f>IF(B74="Y",C74,"")</f>
        <v/>
      </c>
      <c r="E74" t="inlineStr">
        <is>
          <t>:1570-9_VL:1570-9_VLS:</t>
        </is>
      </c>
      <c r="F74" s="123" t="inlineStr">
        <is>
          <t>Cast Iron, ASTM-A48, CL 30</t>
        </is>
      </c>
      <c r="G74" t="inlineStr">
        <is>
          <t>CaseMatl_Cast_Iron_ASTM-A48_CL30</t>
        </is>
      </c>
      <c r="H74" s="123" t="inlineStr">
        <is>
          <t>C30</t>
        </is>
      </c>
      <c r="I74" t="inlineStr">
        <is>
          <t>not Bronze, ASTM-B584, C93200</t>
        </is>
      </c>
      <c r="J74" s="123" t="inlineStr">
        <is>
          <t>125# ANSI Flange</t>
        </is>
      </c>
      <c r="K74" s="123" t="inlineStr">
        <is>
          <t>Coating_Special</t>
        </is>
      </c>
      <c r="L74" s="123" t="inlineStr">
        <is>
          <t>:X0:X3:</t>
        </is>
      </c>
      <c r="M74" s="123" t="inlineStr">
        <is>
          <t>RTF</t>
        </is>
      </c>
      <c r="N74" s="123" t="n"/>
      <c r="O74" t="inlineStr">
        <is>
          <t>A300043</t>
        </is>
      </c>
      <c r="P74" s="123" t="inlineStr">
        <is>
          <t>LT027</t>
        </is>
      </c>
      <c r="Q74" s="13" t="n">
        <v>0</v>
      </c>
    </row>
    <row r="75" ht="13.15" customHeight="1">
      <c r="B75" s="13">
        <f>IF(AND(I75="not Bronze, ASTM-B584, C93200",K75="Coating_Standard"),"Y","N")</f>
        <v/>
      </c>
      <c r="C75" t="inlineStr">
        <is>
          <t>Price_BOM_VL_VLS_Case_069</t>
        </is>
      </c>
      <c r="D75">
        <f>IF(B75="Y",C75,"")</f>
        <v/>
      </c>
      <c r="E75" t="inlineStr">
        <is>
          <t>:1570-9_VL:1570-9_VLS:</t>
        </is>
      </c>
      <c r="F75" s="123" t="inlineStr">
        <is>
          <t>Cast Iron, ASTM-A48, CL 30</t>
        </is>
      </c>
      <c r="G75" t="inlineStr">
        <is>
          <t>CaseMatl_Cast_Iron_ASTM-A48_CL30</t>
        </is>
      </c>
      <c r="H75" s="123" t="inlineStr">
        <is>
          <t>C30</t>
        </is>
      </c>
      <c r="I75" t="inlineStr">
        <is>
          <t>Bronze, ASTM-B584, C93200</t>
        </is>
      </c>
      <c r="J75" s="123" t="inlineStr">
        <is>
          <t>125# ANSI Flange</t>
        </is>
      </c>
      <c r="K75" s="123" t="inlineStr">
        <is>
          <t>Coating_Epoxy</t>
        </is>
      </c>
      <c r="L75" s="123" t="inlineStr">
        <is>
          <t>:X0:X3:</t>
        </is>
      </c>
      <c r="M75" s="123" t="inlineStr">
        <is>
          <t>RTF</t>
        </is>
      </c>
      <c r="O75" t="inlineStr">
        <is>
          <t>A300043</t>
        </is>
      </c>
      <c r="P75" s="123" t="inlineStr">
        <is>
          <t>LT027</t>
        </is>
      </c>
      <c r="Q75" s="13" t="n">
        <v>0</v>
      </c>
    </row>
    <row r="76" ht="13.15" customHeight="1">
      <c r="B76" s="13">
        <f>IF(AND(I76="not Bronze, ASTM-B584, C93200",K76="Coating_Standard"),"Y","N")</f>
        <v/>
      </c>
      <c r="C76" t="inlineStr">
        <is>
          <t>Price_BOM_VL_VLS_Case_070</t>
        </is>
      </c>
      <c r="D76">
        <f>IF(B76="Y",C76,"")</f>
        <v/>
      </c>
      <c r="E76" t="inlineStr">
        <is>
          <t>:1570-9_VL:1570-9_VLS:</t>
        </is>
      </c>
      <c r="F76" s="123" t="inlineStr">
        <is>
          <t>Cast Iron, ASTM-A48, CL 30</t>
        </is>
      </c>
      <c r="G76" t="inlineStr">
        <is>
          <t>CaseMatl_Cast_Iron_ASTM-A48_CL30</t>
        </is>
      </c>
      <c r="H76" s="123" t="inlineStr">
        <is>
          <t>C30</t>
        </is>
      </c>
      <c r="I76" t="inlineStr">
        <is>
          <t>not Bronze, ASTM-B584, C93200</t>
        </is>
      </c>
      <c r="J76" s="123" t="inlineStr">
        <is>
          <t>125# ANSI Flange</t>
        </is>
      </c>
      <c r="K76" s="123" t="inlineStr">
        <is>
          <t>Coating_Epoxy</t>
        </is>
      </c>
      <c r="L76" s="123" t="inlineStr">
        <is>
          <t>:X0:X3:</t>
        </is>
      </c>
      <c r="M76" s="123" t="inlineStr">
        <is>
          <t>RTF</t>
        </is>
      </c>
      <c r="N76" s="123" t="n"/>
      <c r="O76" t="inlineStr">
        <is>
          <t>A300043</t>
        </is>
      </c>
      <c r="P76" s="123" t="inlineStr">
        <is>
          <t>LT027</t>
        </is>
      </c>
      <c r="Q76" s="13" t="n">
        <v>0</v>
      </c>
    </row>
    <row r="77" ht="13.15" customHeight="1">
      <c r="B77" s="13">
        <f>IF(AND(I77="not Bronze, ASTM-B584, C93200",K77="Coating_Standard"),"Y","N")</f>
        <v/>
      </c>
      <c r="C77" t="inlineStr">
        <is>
          <t>Price_BOM_VL_VLS_Case_071</t>
        </is>
      </c>
      <c r="D77">
        <f>IF(B77="Y",C77,"")</f>
        <v/>
      </c>
      <c r="E77" t="inlineStr">
        <is>
          <t>:2070-5_VL:2070-5_VLS:</t>
        </is>
      </c>
      <c r="F77" s="123" t="inlineStr">
        <is>
          <t>Cast Iron, ASTM-A48, CL 30</t>
        </is>
      </c>
      <c r="G77" t="inlineStr">
        <is>
          <t>CaseMatl_Cast_Iron_ASTM-A48_CL30</t>
        </is>
      </c>
      <c r="H77" s="123" t="inlineStr">
        <is>
          <t>C30</t>
        </is>
      </c>
      <c r="I77" t="inlineStr">
        <is>
          <t>Bronze, ASTM-B584, C93200</t>
        </is>
      </c>
      <c r="J77" s="123" t="inlineStr">
        <is>
          <t>125# ANSI Flange</t>
        </is>
      </c>
      <c r="K77" s="123" t="inlineStr">
        <is>
          <t>Coating_Standard</t>
        </is>
      </c>
      <c r="L77" s="123" t="inlineStr">
        <is>
          <t>:X0:X3:</t>
        </is>
      </c>
      <c r="M77" s="123" t="n">
        <v>96772236</v>
      </c>
      <c r="N77" t="inlineStr">
        <is>
          <t>CASE,VL,20705,125#,CI,BRZ WR</t>
        </is>
      </c>
      <c r="O77" t="inlineStr">
        <is>
          <t>A300043</t>
        </is>
      </c>
      <c r="P77" s="123" t="inlineStr">
        <is>
          <t>LT027</t>
        </is>
      </c>
      <c r="Q77" s="13" t="n">
        <v>0</v>
      </c>
    </row>
    <row r="78" ht="13.15" customHeight="1">
      <c r="B78" s="13">
        <f>IF(AND(I78="not Bronze, ASTM-B584, C93200",K78="Coating_Standard"),"Y","N")</f>
        <v/>
      </c>
      <c r="C78" t="inlineStr">
        <is>
          <t>Price_BOM_VL_VLS_Case_072</t>
        </is>
      </c>
      <c r="D78">
        <f>IF(B78="Y",C78,"")</f>
        <v/>
      </c>
      <c r="E78" t="inlineStr">
        <is>
          <t>:2070-5_VL:2070-5_VLS:</t>
        </is>
      </c>
      <c r="F78" s="123" t="inlineStr">
        <is>
          <t>Cast Iron, ASTM-A48, CL 30</t>
        </is>
      </c>
      <c r="G78" t="inlineStr">
        <is>
          <t>CaseMatl_Cast_Iron_ASTM-A48_CL30</t>
        </is>
      </c>
      <c r="H78" s="123" t="inlineStr">
        <is>
          <t>C30</t>
        </is>
      </c>
      <c r="I78" t="inlineStr">
        <is>
          <t>not Bronze, ASTM-B584, C93200</t>
        </is>
      </c>
      <c r="J78" s="123" t="inlineStr">
        <is>
          <t>125# ANSI Flange</t>
        </is>
      </c>
      <c r="K78" s="123" t="inlineStr">
        <is>
          <t>Coating_Standard</t>
        </is>
      </c>
      <c r="L78" s="123" t="inlineStr">
        <is>
          <t>:X0:X3:</t>
        </is>
      </c>
      <c r="M78" s="123" t="n">
        <v>96893919</v>
      </c>
      <c r="O78" t="inlineStr">
        <is>
          <t>A300043</t>
        </is>
      </c>
      <c r="P78" s="123" t="inlineStr">
        <is>
          <t>LT027</t>
        </is>
      </c>
      <c r="Q78" s="13" t="n">
        <v>0</v>
      </c>
    </row>
    <row r="79" ht="13.15" customHeight="1">
      <c r="B79" s="13">
        <f>IF(AND(I79="not Bronze, ASTM-B584, C93200",K79="Coating_Standard"),"Y","N")</f>
        <v/>
      </c>
      <c r="C79" t="inlineStr">
        <is>
          <t>Price_BOM_VL_VLS_Case_073</t>
        </is>
      </c>
      <c r="D79">
        <f>IF(B79="Y",C79,"")</f>
        <v/>
      </c>
      <c r="E79" t="inlineStr">
        <is>
          <t>:2070-5_VL:2070-5_VLS:</t>
        </is>
      </c>
      <c r="F79" s="123" t="inlineStr">
        <is>
          <t>Cast Iron, ASTM-A48, CL 30</t>
        </is>
      </c>
      <c r="G79" t="inlineStr">
        <is>
          <t>CaseMatl_Cast_Iron_ASTM-A48_CL30</t>
        </is>
      </c>
      <c r="H79" s="123" t="inlineStr">
        <is>
          <t>C30</t>
        </is>
      </c>
      <c r="I79" t="inlineStr">
        <is>
          <t>Bronze, ASTM-B584, C93200</t>
        </is>
      </c>
      <c r="J79" s="123" t="inlineStr">
        <is>
          <t>125# ANSI Flange</t>
        </is>
      </c>
      <c r="K79" s="123" t="inlineStr">
        <is>
          <t>Coating_Scotchkote134_interior</t>
        </is>
      </c>
      <c r="L79" s="123" t="inlineStr">
        <is>
          <t>:X0:X3:</t>
        </is>
      </c>
      <c r="M79" s="123" t="inlineStr">
        <is>
          <t>RTF</t>
        </is>
      </c>
      <c r="O79" t="inlineStr">
        <is>
          <t>A300043</t>
        </is>
      </c>
      <c r="P79" s="123" t="inlineStr">
        <is>
          <t>LT027</t>
        </is>
      </c>
      <c r="Q79" s="13" t="n">
        <v>0</v>
      </c>
    </row>
    <row r="80" ht="13.15" customHeight="1">
      <c r="B80" s="13">
        <f>IF(AND(I80="not Bronze, ASTM-B584, C93200",K80="Coating_Standard"),"Y","N")</f>
        <v/>
      </c>
      <c r="C80" t="inlineStr">
        <is>
          <t>Price_BOM_VL_VLS_Case_074</t>
        </is>
      </c>
      <c r="D80">
        <f>IF(B80="Y",C80,"")</f>
        <v/>
      </c>
      <c r="E80" t="inlineStr">
        <is>
          <t>:2070-5_VL:2070-5_VLS:</t>
        </is>
      </c>
      <c r="F80" s="123" t="inlineStr">
        <is>
          <t>Cast Iron, ASTM-A48, CL 30</t>
        </is>
      </c>
      <c r="G80" t="inlineStr">
        <is>
          <t>CaseMatl_Cast_Iron_ASTM-A48_CL30</t>
        </is>
      </c>
      <c r="H80" s="123" t="inlineStr">
        <is>
          <t>C30</t>
        </is>
      </c>
      <c r="I80" t="inlineStr">
        <is>
          <t>not Bronze, ASTM-B584, C93200</t>
        </is>
      </c>
      <c r="J80" s="123" t="inlineStr">
        <is>
          <t>125# ANSI Flange</t>
        </is>
      </c>
      <c r="K80" s="123" t="inlineStr">
        <is>
          <t>Coating_Scotchkote134_interior</t>
        </is>
      </c>
      <c r="L80" s="123" t="inlineStr">
        <is>
          <t>:X0:X3:</t>
        </is>
      </c>
      <c r="M80" s="123" t="n">
        <v>98534072</v>
      </c>
      <c r="O80" t="inlineStr">
        <is>
          <t>A300043</t>
        </is>
      </c>
      <c r="P80" s="123" t="inlineStr">
        <is>
          <t>LT027</t>
        </is>
      </c>
      <c r="Q80" s="13" t="n">
        <v>0</v>
      </c>
    </row>
    <row r="81" ht="13.15" customHeight="1">
      <c r="B81" s="13">
        <f>IF(AND(I81="not Bronze, ASTM-B584, C93200",K81="Coating_Standard"),"Y","N")</f>
        <v/>
      </c>
      <c r="C81" t="inlineStr">
        <is>
          <t>Price_BOM_VL_VLS_Case_075</t>
        </is>
      </c>
      <c r="D81">
        <f>IF(B81="Y",C81,"")</f>
        <v/>
      </c>
      <c r="E81" t="inlineStr">
        <is>
          <t>:2070-5_VL:2070-5_VLS:</t>
        </is>
      </c>
      <c r="F81" s="123" t="inlineStr">
        <is>
          <t>Cast Iron, ASTM-A48, CL 30</t>
        </is>
      </c>
      <c r="G81" t="inlineStr">
        <is>
          <t>CaseMatl_Cast_Iron_ASTM-A48_CL30</t>
        </is>
      </c>
      <c r="H81" s="123" t="inlineStr">
        <is>
          <t>C30</t>
        </is>
      </c>
      <c r="I81" t="inlineStr">
        <is>
          <t>Bronze, ASTM-B584, C93200</t>
        </is>
      </c>
      <c r="J81" s="123" t="inlineStr">
        <is>
          <t>125# ANSI Flange</t>
        </is>
      </c>
      <c r="K81" s="123" t="inlineStr">
        <is>
          <t>Coating_Scotchkote134_interior_exterior</t>
        </is>
      </c>
      <c r="L81" s="123" t="inlineStr">
        <is>
          <t>:X0:X3:</t>
        </is>
      </c>
      <c r="M81" s="123" t="inlineStr">
        <is>
          <t>RTF</t>
        </is>
      </c>
      <c r="O81" t="inlineStr">
        <is>
          <t>A300043</t>
        </is>
      </c>
      <c r="P81" s="123" t="inlineStr">
        <is>
          <t>LT027</t>
        </is>
      </c>
      <c r="Q81" s="13" t="n">
        <v>0</v>
      </c>
    </row>
    <row r="82" ht="13.15" customHeight="1">
      <c r="B82" s="13">
        <f>IF(AND(I82="not Bronze, ASTM-B584, C93200",K82="Coating_Standard"),"Y","N")</f>
        <v/>
      </c>
      <c r="C82" t="inlineStr">
        <is>
          <t>Price_BOM_VL_VLS_Case_076</t>
        </is>
      </c>
      <c r="D82">
        <f>IF(B82="Y",C82,"")</f>
        <v/>
      </c>
      <c r="E82" t="inlineStr">
        <is>
          <t>:2070-5_VL:2070-5_VLS:</t>
        </is>
      </c>
      <c r="F82" s="123" t="inlineStr">
        <is>
          <t>Cast Iron, ASTM-A48, CL 30</t>
        </is>
      </c>
      <c r="G82" t="inlineStr">
        <is>
          <t>CaseMatl_Cast_Iron_ASTM-A48_CL30</t>
        </is>
      </c>
      <c r="H82" s="123" t="inlineStr">
        <is>
          <t>C30</t>
        </is>
      </c>
      <c r="I82" t="inlineStr">
        <is>
          <t>not Bronze, ASTM-B584, C93200</t>
        </is>
      </c>
      <c r="J82" s="123" t="inlineStr">
        <is>
          <t>125# ANSI Flange</t>
        </is>
      </c>
      <c r="K82" s="123" t="inlineStr">
        <is>
          <t>Coating_Scotchkote134_interior_exterior</t>
        </is>
      </c>
      <c r="L82" s="123" t="inlineStr">
        <is>
          <t>:X0:X3:</t>
        </is>
      </c>
      <c r="M82" s="123" t="n">
        <v>98534072</v>
      </c>
      <c r="O82" t="inlineStr">
        <is>
          <t>A300043</t>
        </is>
      </c>
      <c r="P82" s="123" t="inlineStr">
        <is>
          <t>LT027</t>
        </is>
      </c>
      <c r="Q82" s="13" t="n">
        <v>0</v>
      </c>
    </row>
    <row r="83" ht="13.15" customHeight="1">
      <c r="B83" s="13">
        <f>IF(AND(I83="not Bronze, ASTM-B584, C93200",K83="Coating_Standard"),"Y","N")</f>
        <v/>
      </c>
      <c r="C83" t="inlineStr">
        <is>
          <t>Price_BOM_VL_VLS_Case_077</t>
        </is>
      </c>
      <c r="D83">
        <f>IF(B83="Y",C83,"")</f>
        <v/>
      </c>
      <c r="E83" t="inlineStr">
        <is>
          <t>:2070-5_VL:2070-5_VLS:</t>
        </is>
      </c>
      <c r="F83" s="123" t="inlineStr">
        <is>
          <t>Cast Iron, ASTM-A48, CL 30</t>
        </is>
      </c>
      <c r="G83" t="inlineStr">
        <is>
          <t>CaseMatl_Cast_Iron_ASTM-A48_CL30</t>
        </is>
      </c>
      <c r="H83" s="123" t="inlineStr">
        <is>
          <t>C30</t>
        </is>
      </c>
      <c r="I83" t="inlineStr">
        <is>
          <t>Bronze, ASTM-B584, C93200</t>
        </is>
      </c>
      <c r="J83" s="123" t="inlineStr">
        <is>
          <t>125# ANSI Flange</t>
        </is>
      </c>
      <c r="K83" s="123" t="inlineStr">
        <is>
          <t>Coating_Scotchkote134_interior_exterior_IncludeImpeller</t>
        </is>
      </c>
      <c r="L83" s="123" t="inlineStr">
        <is>
          <t>:X0:X3:</t>
        </is>
      </c>
      <c r="M83" s="123" t="inlineStr">
        <is>
          <t>RTF</t>
        </is>
      </c>
      <c r="O83" t="inlineStr">
        <is>
          <t>A300043</t>
        </is>
      </c>
      <c r="P83" s="123" t="inlineStr">
        <is>
          <t>LT027</t>
        </is>
      </c>
      <c r="Q83" s="13" t="n">
        <v>0</v>
      </c>
    </row>
    <row r="84" ht="13.15" customHeight="1">
      <c r="B84" s="13">
        <f>IF(AND(I84="not Bronze, ASTM-B584, C93200",K84="Coating_Standard"),"Y","N")</f>
        <v/>
      </c>
      <c r="C84" t="inlineStr">
        <is>
          <t>Price_BOM_VL_VLS_Case_078</t>
        </is>
      </c>
      <c r="D84">
        <f>IF(B84="Y",C84,"")</f>
        <v/>
      </c>
      <c r="E84" t="inlineStr">
        <is>
          <t>:2070-5_VL:2070-5_VLS:</t>
        </is>
      </c>
      <c r="F84" s="123" t="inlineStr">
        <is>
          <t>Cast Iron, ASTM-A48, CL 30</t>
        </is>
      </c>
      <c r="G84" t="inlineStr">
        <is>
          <t>CaseMatl_Cast_Iron_ASTM-A48_CL30</t>
        </is>
      </c>
      <c r="H84" s="123" t="inlineStr">
        <is>
          <t>C30</t>
        </is>
      </c>
      <c r="I84" t="inlineStr">
        <is>
          <t>not Bronze, ASTM-B584, C93200</t>
        </is>
      </c>
      <c r="J84" s="123" t="inlineStr">
        <is>
          <t>125# ANSI Flange</t>
        </is>
      </c>
      <c r="K84" s="123" t="inlineStr">
        <is>
          <t>Coating_Scotchkote134_interior_exterior_IncludeImpeller</t>
        </is>
      </c>
      <c r="L84" s="123" t="inlineStr">
        <is>
          <t>:X0:X3:</t>
        </is>
      </c>
      <c r="M84" s="123" t="n">
        <v>98534072</v>
      </c>
      <c r="O84" t="inlineStr">
        <is>
          <t>A300043</t>
        </is>
      </c>
      <c r="P84" s="123" t="inlineStr">
        <is>
          <t>LT027</t>
        </is>
      </c>
      <c r="Q84" s="13" t="n">
        <v>0</v>
      </c>
    </row>
    <row r="85" ht="13.15" customHeight="1">
      <c r="B85" s="13">
        <f>IF(AND(I85="not Bronze, ASTM-B584, C93200",K85="Coating_Standard"),"Y","N")</f>
        <v/>
      </c>
      <c r="C85" t="inlineStr">
        <is>
          <t>Price_BOM_VL_VLS_Case_079</t>
        </is>
      </c>
      <c r="D85">
        <f>IF(B85="Y",C85,"")</f>
        <v/>
      </c>
      <c r="E85" t="inlineStr">
        <is>
          <t>:2070-5_VL:2070-5_VLS:</t>
        </is>
      </c>
      <c r="F85" s="123" t="inlineStr">
        <is>
          <t>Cast Iron, ASTM-A48, CL 30</t>
        </is>
      </c>
      <c r="G85" t="inlineStr">
        <is>
          <t>CaseMatl_Cast_Iron_ASTM-A48_CL30</t>
        </is>
      </c>
      <c r="H85" s="123" t="inlineStr">
        <is>
          <t>C30</t>
        </is>
      </c>
      <c r="I85" t="inlineStr">
        <is>
          <t>Bronze, ASTM-B584, C93200</t>
        </is>
      </c>
      <c r="J85" s="123" t="inlineStr">
        <is>
          <t>125# ANSI Flange</t>
        </is>
      </c>
      <c r="K85" s="123" t="inlineStr">
        <is>
          <t>Coating_Scotchkote134_interior_IncludeImpeller</t>
        </is>
      </c>
      <c r="L85" s="123" t="inlineStr">
        <is>
          <t>:X0:X3:</t>
        </is>
      </c>
      <c r="M85" s="123" t="inlineStr">
        <is>
          <t>RTF</t>
        </is>
      </c>
      <c r="O85" t="inlineStr">
        <is>
          <t>A300043</t>
        </is>
      </c>
      <c r="P85" s="123" t="inlineStr">
        <is>
          <t>LT027</t>
        </is>
      </c>
      <c r="Q85" s="13" t="n">
        <v>0</v>
      </c>
    </row>
    <row r="86" ht="13.15" customHeight="1">
      <c r="B86" s="13">
        <f>IF(AND(I86="not Bronze, ASTM-B584, C93200",K86="Coating_Standard"),"Y","N")</f>
        <v/>
      </c>
      <c r="C86" t="inlineStr">
        <is>
          <t>Price_BOM_VL_VLS_Case_080</t>
        </is>
      </c>
      <c r="D86">
        <f>IF(B86="Y",C86,"")</f>
        <v/>
      </c>
      <c r="E86" t="inlineStr">
        <is>
          <t>:2070-5_VL:2070-5_VLS:</t>
        </is>
      </c>
      <c r="F86" s="123" t="inlineStr">
        <is>
          <t>Cast Iron, ASTM-A48, CL 30</t>
        </is>
      </c>
      <c r="G86" t="inlineStr">
        <is>
          <t>CaseMatl_Cast_Iron_ASTM-A48_CL30</t>
        </is>
      </c>
      <c r="H86" s="123" t="inlineStr">
        <is>
          <t>C30</t>
        </is>
      </c>
      <c r="I86" t="inlineStr">
        <is>
          <t>not Bronze, ASTM-B584, C93200</t>
        </is>
      </c>
      <c r="J86" s="123" t="inlineStr">
        <is>
          <t>125# ANSI Flange</t>
        </is>
      </c>
      <c r="K86" s="123" t="inlineStr">
        <is>
          <t>Coating_Scotchkote134_interior_IncludeImpeller</t>
        </is>
      </c>
      <c r="L86" s="123" t="inlineStr">
        <is>
          <t>:X0:X3:</t>
        </is>
      </c>
      <c r="M86" s="123" t="n">
        <v>98534072</v>
      </c>
      <c r="O86" t="inlineStr">
        <is>
          <t>A300043</t>
        </is>
      </c>
      <c r="P86" s="123" t="inlineStr">
        <is>
          <t>LT027</t>
        </is>
      </c>
      <c r="Q86" s="13" t="n">
        <v>0</v>
      </c>
    </row>
    <row r="87" ht="13.15" customHeight="1">
      <c r="B87" s="13">
        <f>IF(AND(I87="not Bronze, ASTM-B584, C93200",K87="Coating_Standard"),"Y","N")</f>
        <v/>
      </c>
      <c r="C87" t="inlineStr">
        <is>
          <t>Price_BOM_VL_VLS_Case_081</t>
        </is>
      </c>
      <c r="D87">
        <f>IF(B87="Y",C87,"")</f>
        <v/>
      </c>
      <c r="E87" t="inlineStr">
        <is>
          <t>:2070-5_VL:2070-5_VLS:</t>
        </is>
      </c>
      <c r="F87" s="123" t="inlineStr">
        <is>
          <t>Cast Iron, ASTM-A48, CL 30</t>
        </is>
      </c>
      <c r="G87" t="inlineStr">
        <is>
          <t>CaseMatl_Cast_Iron_ASTM-A48_CL30</t>
        </is>
      </c>
      <c r="H87" s="123" t="inlineStr">
        <is>
          <t>C30</t>
        </is>
      </c>
      <c r="I87" t="inlineStr">
        <is>
          <t>Bronze, ASTM-B584, C93200</t>
        </is>
      </c>
      <c r="J87" s="123" t="inlineStr">
        <is>
          <t>125# ANSI Flange</t>
        </is>
      </c>
      <c r="K87" s="123" t="inlineStr">
        <is>
          <t>Coating_Special</t>
        </is>
      </c>
      <c r="L87" s="123" t="inlineStr">
        <is>
          <t>:X0:X3:</t>
        </is>
      </c>
      <c r="M87" s="123" t="inlineStr">
        <is>
          <t>RTF</t>
        </is>
      </c>
      <c r="O87" t="inlineStr">
        <is>
          <t>A300043</t>
        </is>
      </c>
      <c r="P87" s="123" t="inlineStr">
        <is>
          <t>LT027</t>
        </is>
      </c>
      <c r="Q87" s="13" t="n">
        <v>0</v>
      </c>
    </row>
    <row r="88" ht="13.15" customHeight="1">
      <c r="B88" s="13">
        <f>IF(AND(I88="not Bronze, ASTM-B584, C93200",K88="Coating_Standard"),"Y","N")</f>
        <v/>
      </c>
      <c r="C88" t="inlineStr">
        <is>
          <t>Price_BOM_VL_VLS_Case_082</t>
        </is>
      </c>
      <c r="D88">
        <f>IF(B88="Y",C88,"")</f>
        <v/>
      </c>
      <c r="E88" t="inlineStr">
        <is>
          <t>:2070-5_VL:2070-5_VLS:</t>
        </is>
      </c>
      <c r="F88" s="123" t="inlineStr">
        <is>
          <t>Cast Iron, ASTM-A48, CL 30</t>
        </is>
      </c>
      <c r="G88" t="inlineStr">
        <is>
          <t>CaseMatl_Cast_Iron_ASTM-A48_CL30</t>
        </is>
      </c>
      <c r="H88" s="123" t="inlineStr">
        <is>
          <t>C30</t>
        </is>
      </c>
      <c r="I88" t="inlineStr">
        <is>
          <t>not Bronze, ASTM-B584, C93200</t>
        </is>
      </c>
      <c r="J88" s="123" t="inlineStr">
        <is>
          <t>125# ANSI Flange</t>
        </is>
      </c>
      <c r="K88" s="123" t="inlineStr">
        <is>
          <t>Coating_Special</t>
        </is>
      </c>
      <c r="L88" s="123" t="inlineStr">
        <is>
          <t>:X0:X3:</t>
        </is>
      </c>
      <c r="M88" s="123" t="inlineStr">
        <is>
          <t>RTF</t>
        </is>
      </c>
      <c r="O88" t="inlineStr">
        <is>
          <t>A300043</t>
        </is>
      </c>
      <c r="P88" s="123" t="inlineStr">
        <is>
          <t>LT027</t>
        </is>
      </c>
      <c r="Q88" s="13" t="n">
        <v>0</v>
      </c>
    </row>
    <row r="89" ht="13.15" customHeight="1">
      <c r="B89" s="13">
        <f>IF(AND(I89="not Bronze, ASTM-B584, C93200",K89="Coating_Standard"),"Y","N")</f>
        <v/>
      </c>
      <c r="C89" t="inlineStr">
        <is>
          <t>Price_BOM_VL_VLS_Case_083</t>
        </is>
      </c>
      <c r="D89">
        <f>IF(B89="Y",C89,"")</f>
        <v/>
      </c>
      <c r="E89" t="inlineStr">
        <is>
          <t>:2070-5_VL:2070-5_VLS:</t>
        </is>
      </c>
      <c r="F89" s="123" t="inlineStr">
        <is>
          <t>Cast Iron, ASTM-A48, CL 30</t>
        </is>
      </c>
      <c r="G89" t="inlineStr">
        <is>
          <t>CaseMatl_Cast_Iron_ASTM-A48_CL30</t>
        </is>
      </c>
      <c r="H89" s="123" t="inlineStr">
        <is>
          <t>C30</t>
        </is>
      </c>
      <c r="I89" t="inlineStr">
        <is>
          <t>Bronze, ASTM-B584, C93200</t>
        </is>
      </c>
      <c r="J89" s="123" t="inlineStr">
        <is>
          <t>125# ANSI Flange</t>
        </is>
      </c>
      <c r="K89" s="123" t="inlineStr">
        <is>
          <t>Coating_Epoxy</t>
        </is>
      </c>
      <c r="L89" s="123" t="inlineStr">
        <is>
          <t>:X0:X3:</t>
        </is>
      </c>
      <c r="M89" s="123" t="inlineStr">
        <is>
          <t>RTF</t>
        </is>
      </c>
      <c r="O89" t="inlineStr">
        <is>
          <t>A300043</t>
        </is>
      </c>
      <c r="P89" s="123" t="inlineStr">
        <is>
          <t>LT027</t>
        </is>
      </c>
      <c r="Q89" s="13" t="n">
        <v>0</v>
      </c>
    </row>
    <row r="90" ht="13.15" customHeight="1">
      <c r="B90" s="13">
        <f>IF(AND(I90="not Bronze, ASTM-B584, C93200",K90="Coating_Standard"),"Y","N")</f>
        <v/>
      </c>
      <c r="C90" t="inlineStr">
        <is>
          <t>Price_BOM_VL_VLS_Case_084</t>
        </is>
      </c>
      <c r="D90">
        <f>IF(B90="Y",C90,"")</f>
        <v/>
      </c>
      <c r="E90" t="inlineStr">
        <is>
          <t>:2070-5_VL:2070-5_VLS:</t>
        </is>
      </c>
      <c r="F90" s="123" t="inlineStr">
        <is>
          <t>Cast Iron, ASTM-A48, CL 30</t>
        </is>
      </c>
      <c r="G90" t="inlineStr">
        <is>
          <t>CaseMatl_Cast_Iron_ASTM-A48_CL30</t>
        </is>
      </c>
      <c r="H90" s="123" t="inlineStr">
        <is>
          <t>C30</t>
        </is>
      </c>
      <c r="I90" t="inlineStr">
        <is>
          <t>not Bronze, ASTM-B584, C93200</t>
        </is>
      </c>
      <c r="J90" s="123" t="inlineStr">
        <is>
          <t>125# ANSI Flange</t>
        </is>
      </c>
      <c r="K90" s="123" t="inlineStr">
        <is>
          <t>Coating_Epoxy</t>
        </is>
      </c>
      <c r="L90" s="123" t="inlineStr">
        <is>
          <t>:X0:X3:</t>
        </is>
      </c>
      <c r="M90" s="123" t="inlineStr">
        <is>
          <t>RTF</t>
        </is>
      </c>
      <c r="O90" t="inlineStr">
        <is>
          <t>A300043</t>
        </is>
      </c>
      <c r="P90" s="123" t="inlineStr">
        <is>
          <t>LT027</t>
        </is>
      </c>
      <c r="Q90" s="13" t="n">
        <v>0</v>
      </c>
    </row>
    <row r="91" ht="13.15" customHeight="1">
      <c r="B91" s="13">
        <f>IF(AND(I91="not Bronze, ASTM-B584, C93200",K91="Coating_Standard"),"Y","N")</f>
        <v/>
      </c>
      <c r="C91" t="inlineStr">
        <is>
          <t>Price_BOM_VL_VLS_Case_085</t>
        </is>
      </c>
      <c r="D91">
        <f>IF(B91="Y",C91,"")</f>
        <v/>
      </c>
      <c r="E91" s="6" t="inlineStr">
        <is>
          <t>:2095-5_VL:2095-9_VL:</t>
        </is>
      </c>
      <c r="F91" s="123" t="inlineStr">
        <is>
          <t>Cast Iron, ASTM-A48, CL 30</t>
        </is>
      </c>
      <c r="G91" t="inlineStr">
        <is>
          <t>CaseMatl_Cast_Iron_ASTM-A48_CL30</t>
        </is>
      </c>
      <c r="H91" s="123" t="inlineStr">
        <is>
          <t>C30</t>
        </is>
      </c>
      <c r="I91" t="inlineStr">
        <is>
          <t>Bronze, ASTM-B584, C93200</t>
        </is>
      </c>
      <c r="J91" s="123" t="inlineStr">
        <is>
          <t>125# ANSI Flange</t>
        </is>
      </c>
      <c r="K91" s="123" t="inlineStr">
        <is>
          <t>Coating_Standard</t>
        </is>
      </c>
      <c r="L91" s="123" t="inlineStr">
        <is>
          <t>:X3:X4:</t>
        </is>
      </c>
      <c r="M91" s="65" t="inlineStr">
        <is>
          <t>RTF</t>
        </is>
      </c>
      <c r="N91" s="6" t="n"/>
      <c r="O91" t="inlineStr">
        <is>
          <t>A300043</t>
        </is>
      </c>
      <c r="P91" s="123" t="inlineStr">
        <is>
          <t>LT027</t>
        </is>
      </c>
      <c r="Q91" s="13" t="n">
        <v>0</v>
      </c>
    </row>
    <row r="92" ht="13.15" customHeight="1">
      <c r="B92" s="13">
        <f>IF(AND(I92="not Bronze, ASTM-B584, C93200",K92="Coating_Standard"),"Y","N")</f>
        <v/>
      </c>
      <c r="C92" t="inlineStr">
        <is>
          <t>Price_BOM_VL_VLS_Case_086</t>
        </is>
      </c>
      <c r="D92">
        <f>IF(B92="Y",C92,"")</f>
        <v/>
      </c>
      <c r="E92" s="6" t="inlineStr">
        <is>
          <t>:2095-5_VL:2095-9_VL:</t>
        </is>
      </c>
      <c r="F92" s="123" t="inlineStr">
        <is>
          <t>Cast Iron, ASTM-A48, CL 30</t>
        </is>
      </c>
      <c r="G92" t="inlineStr">
        <is>
          <t>CaseMatl_Cast_Iron_ASTM-A48_CL30</t>
        </is>
      </c>
      <c r="H92" s="123" t="inlineStr">
        <is>
          <t>C30</t>
        </is>
      </c>
      <c r="I92" t="inlineStr">
        <is>
          <t>not Bronze, ASTM-B584, C93200</t>
        </is>
      </c>
      <c r="J92" s="123" t="inlineStr">
        <is>
          <t>125# ANSI Flange</t>
        </is>
      </c>
      <c r="K92" s="123" t="inlineStr">
        <is>
          <t>Coating_Standard</t>
        </is>
      </c>
      <c r="L92" s="123" t="inlineStr">
        <is>
          <t>:X3:X4:</t>
        </is>
      </c>
      <c r="M92" s="123" t="n">
        <v>96893920</v>
      </c>
      <c r="N92" t="inlineStr">
        <is>
          <t>CASE,VL,20955,20959,125#,CI</t>
        </is>
      </c>
      <c r="O92" t="inlineStr">
        <is>
          <t>A300043</t>
        </is>
      </c>
      <c r="P92" s="123" t="inlineStr">
        <is>
          <t>LT027</t>
        </is>
      </c>
      <c r="Q92" s="13" t="n">
        <v>0</v>
      </c>
    </row>
    <row r="93" ht="13.15" customHeight="1">
      <c r="B93" s="13">
        <f>IF(AND(I93="not Bronze, ASTM-B584, C93200",K93="Coating_Standard"),"Y","N")</f>
        <v/>
      </c>
      <c r="C93" t="inlineStr">
        <is>
          <t>Price_BOM_VL_VLS_Case_087</t>
        </is>
      </c>
      <c r="D93">
        <f>IF(B93="Y",C93,"")</f>
        <v/>
      </c>
      <c r="E93" s="6" t="inlineStr">
        <is>
          <t>:2095-5_VL:2095-9_VL:</t>
        </is>
      </c>
      <c r="F93" s="123" t="inlineStr">
        <is>
          <t>Cast Iron, ASTM-A48, CL 30</t>
        </is>
      </c>
      <c r="G93" t="inlineStr">
        <is>
          <t>CaseMatl_Cast_Iron_ASTM-A48_CL30</t>
        </is>
      </c>
      <c r="H93" s="123" t="inlineStr">
        <is>
          <t>C30</t>
        </is>
      </c>
      <c r="I93" t="inlineStr">
        <is>
          <t>Bronze, ASTM-B584, C93200</t>
        </is>
      </c>
      <c r="J93" s="123" t="inlineStr">
        <is>
          <t>125# ANSI Flange</t>
        </is>
      </c>
      <c r="K93" s="123" t="inlineStr">
        <is>
          <t>Coating_Scotchkote134_interior</t>
        </is>
      </c>
      <c r="L93" s="123" t="inlineStr">
        <is>
          <t>:X3:X4:</t>
        </is>
      </c>
      <c r="M93" s="65" t="inlineStr">
        <is>
          <t>RTF</t>
        </is>
      </c>
      <c r="O93" t="inlineStr">
        <is>
          <t>A300043</t>
        </is>
      </c>
      <c r="P93" s="123" t="inlineStr">
        <is>
          <t>LT027</t>
        </is>
      </c>
      <c r="Q93" s="13" t="n">
        <v>0</v>
      </c>
    </row>
    <row r="94" ht="13.15" customHeight="1">
      <c r="B94" s="13">
        <f>IF(AND(I94="not Bronze, ASTM-B584, C93200",K94="Coating_Standard"),"Y","N")</f>
        <v/>
      </c>
      <c r="C94" t="inlineStr">
        <is>
          <t>Price_BOM_VL_VLS_Case_088</t>
        </is>
      </c>
      <c r="D94">
        <f>IF(B94="Y",C94,"")</f>
        <v/>
      </c>
      <c r="E94" s="6" t="inlineStr">
        <is>
          <t>:2095-5_VL:2095-9_VL:</t>
        </is>
      </c>
      <c r="F94" s="123" t="inlineStr">
        <is>
          <t>Cast Iron, ASTM-A48, CL 30</t>
        </is>
      </c>
      <c r="G94" t="inlineStr">
        <is>
          <t>CaseMatl_Cast_Iron_ASTM-A48_CL30</t>
        </is>
      </c>
      <c r="H94" s="123" t="inlineStr">
        <is>
          <t>C30</t>
        </is>
      </c>
      <c r="I94" t="inlineStr">
        <is>
          <t>not Bronze, ASTM-B584, C93200</t>
        </is>
      </c>
      <c r="J94" s="123" t="inlineStr">
        <is>
          <t>125# ANSI Flange</t>
        </is>
      </c>
      <c r="K94" s="123" t="inlineStr">
        <is>
          <t>Coating_Scotchkote134_interior</t>
        </is>
      </c>
      <c r="L94" s="123" t="inlineStr">
        <is>
          <t>:X3:X4:</t>
        </is>
      </c>
      <c r="M94" s="65" t="inlineStr">
        <is>
          <t>RTF</t>
        </is>
      </c>
      <c r="O94" t="inlineStr">
        <is>
          <t>A300043</t>
        </is>
      </c>
      <c r="P94" s="123" t="inlineStr">
        <is>
          <t>LT027</t>
        </is>
      </c>
      <c r="Q94" s="13" t="n">
        <v>0</v>
      </c>
    </row>
    <row r="95" ht="13.15" customHeight="1">
      <c r="B95" s="13">
        <f>IF(AND(I95="not Bronze, ASTM-B584, C93200",K95="Coating_Standard"),"Y","N")</f>
        <v/>
      </c>
      <c r="C95" t="inlineStr">
        <is>
          <t>Price_BOM_VL_VLS_Case_089</t>
        </is>
      </c>
      <c r="D95">
        <f>IF(B95="Y",C95,"")</f>
        <v/>
      </c>
      <c r="E95" s="6" t="inlineStr">
        <is>
          <t>:2095-5_VL:2095-9_VL:</t>
        </is>
      </c>
      <c r="F95" s="123" t="inlineStr">
        <is>
          <t>Cast Iron, ASTM-A48, CL 30</t>
        </is>
      </c>
      <c r="G95" t="inlineStr">
        <is>
          <t>CaseMatl_Cast_Iron_ASTM-A48_CL30</t>
        </is>
      </c>
      <c r="H95" s="123" t="inlineStr">
        <is>
          <t>C30</t>
        </is>
      </c>
      <c r="I95" t="inlineStr">
        <is>
          <t>Bronze, ASTM-B584, C93200</t>
        </is>
      </c>
      <c r="J95" s="123" t="inlineStr">
        <is>
          <t>125# ANSI Flange</t>
        </is>
      </c>
      <c r="K95" s="123" t="inlineStr">
        <is>
          <t>Coating_Scotchkote134_interior_exterior</t>
        </is>
      </c>
      <c r="L95" s="123" t="inlineStr">
        <is>
          <t>:X3:X4:</t>
        </is>
      </c>
      <c r="M95" s="65" t="inlineStr">
        <is>
          <t>RTF</t>
        </is>
      </c>
      <c r="O95" t="inlineStr">
        <is>
          <t>A300043</t>
        </is>
      </c>
      <c r="P95" s="123" t="inlineStr">
        <is>
          <t>LT027</t>
        </is>
      </c>
      <c r="Q95" s="13" t="n">
        <v>0</v>
      </c>
    </row>
    <row r="96" ht="13.15" customHeight="1">
      <c r="B96" s="13">
        <f>IF(AND(I96="not Bronze, ASTM-B584, C93200",K96="Coating_Standard"),"Y","N")</f>
        <v/>
      </c>
      <c r="C96" t="inlineStr">
        <is>
          <t>Price_BOM_VL_VLS_Case_090</t>
        </is>
      </c>
      <c r="D96">
        <f>IF(B96="Y",C96,"")</f>
        <v/>
      </c>
      <c r="E96" s="6" t="inlineStr">
        <is>
          <t>:2095-5_VL:2095-9_VL:</t>
        </is>
      </c>
      <c r="F96" s="123" t="inlineStr">
        <is>
          <t>Cast Iron, ASTM-A48, CL 30</t>
        </is>
      </c>
      <c r="G96" t="inlineStr">
        <is>
          <t>CaseMatl_Cast_Iron_ASTM-A48_CL30</t>
        </is>
      </c>
      <c r="H96" s="123" t="inlineStr">
        <is>
          <t>C30</t>
        </is>
      </c>
      <c r="I96" t="inlineStr">
        <is>
          <t>not Bronze, ASTM-B584, C93200</t>
        </is>
      </c>
      <c r="J96" s="123" t="inlineStr">
        <is>
          <t>125# ANSI Flange</t>
        </is>
      </c>
      <c r="K96" s="123" t="inlineStr">
        <is>
          <t>Coating_Scotchkote134_interior_exterior</t>
        </is>
      </c>
      <c r="L96" s="123" t="inlineStr">
        <is>
          <t>:X3:X4:</t>
        </is>
      </c>
      <c r="M96" s="65" t="inlineStr">
        <is>
          <t>RTF</t>
        </is>
      </c>
      <c r="O96" t="inlineStr">
        <is>
          <t>A300043</t>
        </is>
      </c>
      <c r="P96" s="123" t="inlineStr">
        <is>
          <t>LT027</t>
        </is>
      </c>
      <c r="Q96" s="13" t="n">
        <v>0</v>
      </c>
    </row>
    <row r="97" ht="13.15" customHeight="1">
      <c r="B97" s="13">
        <f>IF(AND(I97="not Bronze, ASTM-B584, C93200",K97="Coating_Standard"),"Y","N")</f>
        <v/>
      </c>
      <c r="C97" t="inlineStr">
        <is>
          <t>Price_BOM_VL_VLS_Case_091</t>
        </is>
      </c>
      <c r="D97">
        <f>IF(B97="Y",C97,"")</f>
        <v/>
      </c>
      <c r="E97" s="6" t="inlineStr">
        <is>
          <t>:2095-5_VL:2095-9_VL:</t>
        </is>
      </c>
      <c r="F97" s="123" t="inlineStr">
        <is>
          <t>Cast Iron, ASTM-A48, CL 30</t>
        </is>
      </c>
      <c r="G97" t="inlineStr">
        <is>
          <t>CaseMatl_Cast_Iron_ASTM-A48_CL30</t>
        </is>
      </c>
      <c r="H97" s="123" t="inlineStr">
        <is>
          <t>C30</t>
        </is>
      </c>
      <c r="I97" t="inlineStr">
        <is>
          <t>Bronze, ASTM-B584, C93200</t>
        </is>
      </c>
      <c r="J97" s="123" t="inlineStr">
        <is>
          <t>125# ANSI Flange</t>
        </is>
      </c>
      <c r="K97" s="123" t="inlineStr">
        <is>
          <t>Coating_Scotchkote134_interior_exterior_IncludeImpeller</t>
        </is>
      </c>
      <c r="L97" s="123" t="inlineStr">
        <is>
          <t>:X3:X4:</t>
        </is>
      </c>
      <c r="M97" s="65" t="inlineStr">
        <is>
          <t>RTF</t>
        </is>
      </c>
      <c r="O97" t="inlineStr">
        <is>
          <t>A300043</t>
        </is>
      </c>
      <c r="P97" s="123" t="inlineStr">
        <is>
          <t>LT027</t>
        </is>
      </c>
      <c r="Q97" s="13" t="n">
        <v>0</v>
      </c>
    </row>
    <row r="98" ht="13.15" customHeight="1">
      <c r="B98" s="13">
        <f>IF(AND(I98="not Bronze, ASTM-B584, C93200",K98="Coating_Standard"),"Y","N")</f>
        <v/>
      </c>
      <c r="C98" t="inlineStr">
        <is>
          <t>Price_BOM_VL_VLS_Case_092</t>
        </is>
      </c>
      <c r="D98">
        <f>IF(B98="Y",C98,"")</f>
        <v/>
      </c>
      <c r="E98" s="6" t="inlineStr">
        <is>
          <t>:2095-5_VL:2095-9_VL:</t>
        </is>
      </c>
      <c r="F98" s="123" t="inlineStr">
        <is>
          <t>Cast Iron, ASTM-A48, CL 30</t>
        </is>
      </c>
      <c r="G98" t="inlineStr">
        <is>
          <t>CaseMatl_Cast_Iron_ASTM-A48_CL30</t>
        </is>
      </c>
      <c r="H98" s="123" t="inlineStr">
        <is>
          <t>C30</t>
        </is>
      </c>
      <c r="I98" t="inlineStr">
        <is>
          <t>not Bronze, ASTM-B584, C93200</t>
        </is>
      </c>
      <c r="J98" s="123" t="inlineStr">
        <is>
          <t>125# ANSI Flange</t>
        </is>
      </c>
      <c r="K98" s="123" t="inlineStr">
        <is>
          <t>Coating_Scotchkote134_interior_exterior_IncludeImpeller</t>
        </is>
      </c>
      <c r="L98" s="123" t="inlineStr">
        <is>
          <t>:X3:X4:</t>
        </is>
      </c>
      <c r="M98" s="65" t="inlineStr">
        <is>
          <t>RTF</t>
        </is>
      </c>
      <c r="O98" t="inlineStr">
        <is>
          <t>A300043</t>
        </is>
      </c>
      <c r="P98" s="123" t="inlineStr">
        <is>
          <t>LT027</t>
        </is>
      </c>
      <c r="Q98" s="13" t="n">
        <v>0</v>
      </c>
    </row>
    <row r="99" ht="13.15" customHeight="1">
      <c r="B99" s="13">
        <f>IF(AND(I99="not Bronze, ASTM-B584, C93200",K99="Coating_Standard"),"Y","N")</f>
        <v/>
      </c>
      <c r="C99" t="inlineStr">
        <is>
          <t>Price_BOM_VL_VLS_Case_093</t>
        </is>
      </c>
      <c r="D99">
        <f>IF(B99="Y",C99,"")</f>
        <v/>
      </c>
      <c r="E99" s="6" t="inlineStr">
        <is>
          <t>:2095-5_VL:2095-9_VL:</t>
        </is>
      </c>
      <c r="F99" s="123" t="inlineStr">
        <is>
          <t>Cast Iron, ASTM-A48, CL 30</t>
        </is>
      </c>
      <c r="G99" t="inlineStr">
        <is>
          <t>CaseMatl_Cast_Iron_ASTM-A48_CL30</t>
        </is>
      </c>
      <c r="H99" s="123" t="inlineStr">
        <is>
          <t>C30</t>
        </is>
      </c>
      <c r="I99" t="inlineStr">
        <is>
          <t>Bronze, ASTM-B584, C93200</t>
        </is>
      </c>
      <c r="J99" s="123" t="inlineStr">
        <is>
          <t>125# ANSI Flange</t>
        </is>
      </c>
      <c r="K99" s="123" t="inlineStr">
        <is>
          <t>Coating_Scotchkote134_interior_IncludeImpeller</t>
        </is>
      </c>
      <c r="L99" s="123" t="inlineStr">
        <is>
          <t>:X3:X4:</t>
        </is>
      </c>
      <c r="M99" s="65" t="inlineStr">
        <is>
          <t>RTF</t>
        </is>
      </c>
      <c r="O99" t="inlineStr">
        <is>
          <t>A300043</t>
        </is>
      </c>
      <c r="P99" s="123" t="inlineStr">
        <is>
          <t>LT027</t>
        </is>
      </c>
      <c r="Q99" s="13" t="n">
        <v>0</v>
      </c>
    </row>
    <row r="100" ht="13.15" customHeight="1">
      <c r="B100" s="13">
        <f>IF(AND(I100="not Bronze, ASTM-B584, C93200",K100="Coating_Standard"),"Y","N")</f>
        <v/>
      </c>
      <c r="C100" t="inlineStr">
        <is>
          <t>Price_BOM_VL_VLS_Case_094</t>
        </is>
      </c>
      <c r="D100">
        <f>IF(B100="Y",C100,"")</f>
        <v/>
      </c>
      <c r="E100" s="6" t="inlineStr">
        <is>
          <t>:2095-5_VL:2095-9_VL:</t>
        </is>
      </c>
      <c r="F100" s="123" t="inlineStr">
        <is>
          <t>Cast Iron, ASTM-A48, CL 30</t>
        </is>
      </c>
      <c r="G100" t="inlineStr">
        <is>
          <t>CaseMatl_Cast_Iron_ASTM-A48_CL30</t>
        </is>
      </c>
      <c r="H100" s="123" t="inlineStr">
        <is>
          <t>C30</t>
        </is>
      </c>
      <c r="I100" t="inlineStr">
        <is>
          <t>not Bronze, ASTM-B584, C93200</t>
        </is>
      </c>
      <c r="J100" s="123" t="inlineStr">
        <is>
          <t>125# ANSI Flange</t>
        </is>
      </c>
      <c r="K100" s="123" t="inlineStr">
        <is>
          <t>Coating_Scotchkote134_interior_IncludeImpeller</t>
        </is>
      </c>
      <c r="L100" s="123" t="inlineStr">
        <is>
          <t>:X3:X4:</t>
        </is>
      </c>
      <c r="M100" s="65" t="inlineStr">
        <is>
          <t>RTF</t>
        </is>
      </c>
      <c r="O100" t="inlineStr">
        <is>
          <t>A300043</t>
        </is>
      </c>
      <c r="P100" s="123" t="inlineStr">
        <is>
          <t>LT027</t>
        </is>
      </c>
      <c r="Q100" s="13" t="n">
        <v>0</v>
      </c>
    </row>
    <row r="101" ht="13.15" customHeight="1">
      <c r="B101" s="13">
        <f>IF(AND(I101="not Bronze, ASTM-B584, C93200",K101="Coating_Standard"),"Y","N")</f>
        <v/>
      </c>
      <c r="C101" t="inlineStr">
        <is>
          <t>Price_BOM_VL_VLS_Case_095</t>
        </is>
      </c>
      <c r="D101">
        <f>IF(B101="Y",C101,"")</f>
        <v/>
      </c>
      <c r="E101" s="6" t="inlineStr">
        <is>
          <t>:2095-5_VL:2095-9_VL:</t>
        </is>
      </c>
      <c r="F101" s="123" t="inlineStr">
        <is>
          <t>Cast Iron, ASTM-A48, CL 30</t>
        </is>
      </c>
      <c r="G101" t="inlineStr">
        <is>
          <t>CaseMatl_Cast_Iron_ASTM-A48_CL30</t>
        </is>
      </c>
      <c r="H101" s="123" t="inlineStr">
        <is>
          <t>C30</t>
        </is>
      </c>
      <c r="I101" t="inlineStr">
        <is>
          <t>Bronze, ASTM-B584, C93200</t>
        </is>
      </c>
      <c r="J101" s="123" t="inlineStr">
        <is>
          <t>125# ANSI Flange</t>
        </is>
      </c>
      <c r="K101" s="123" t="inlineStr">
        <is>
          <t>Coating_Special</t>
        </is>
      </c>
      <c r="L101" s="123" t="inlineStr">
        <is>
          <t>:X3:X4:</t>
        </is>
      </c>
      <c r="M101" s="123" t="inlineStr">
        <is>
          <t>RTF</t>
        </is>
      </c>
      <c r="O101" t="inlineStr">
        <is>
          <t>A300043</t>
        </is>
      </c>
      <c r="P101" s="123" t="inlineStr">
        <is>
          <t>LT027</t>
        </is>
      </c>
      <c r="Q101" s="13" t="n">
        <v>0</v>
      </c>
    </row>
    <row r="102" ht="13.15" customHeight="1">
      <c r="B102" s="13">
        <f>IF(AND(I102="not Bronze, ASTM-B584, C93200",K102="Coating_Standard"),"Y","N")</f>
        <v/>
      </c>
      <c r="C102" t="inlineStr">
        <is>
          <t>Price_BOM_VL_VLS_Case_096</t>
        </is>
      </c>
      <c r="D102">
        <f>IF(B102="Y",C102,"")</f>
        <v/>
      </c>
      <c r="E102" s="6" t="inlineStr">
        <is>
          <t>:2095-5_VL:2095-9_VL:</t>
        </is>
      </c>
      <c r="F102" s="123" t="inlineStr">
        <is>
          <t>Cast Iron, ASTM-A48, CL 30</t>
        </is>
      </c>
      <c r="G102" t="inlineStr">
        <is>
          <t>CaseMatl_Cast_Iron_ASTM-A48_CL30</t>
        </is>
      </c>
      <c r="H102" s="123" t="inlineStr">
        <is>
          <t>C30</t>
        </is>
      </c>
      <c r="I102" t="inlineStr">
        <is>
          <t>not Bronze, ASTM-B584, C93200</t>
        </is>
      </c>
      <c r="J102" s="123" t="inlineStr">
        <is>
          <t>125# ANSI Flange</t>
        </is>
      </c>
      <c r="K102" s="123" t="inlineStr">
        <is>
          <t>Coating_Special</t>
        </is>
      </c>
      <c r="L102" s="123" t="inlineStr">
        <is>
          <t>:X3:X4:</t>
        </is>
      </c>
      <c r="M102" s="123" t="inlineStr">
        <is>
          <t>RTF</t>
        </is>
      </c>
      <c r="O102" t="inlineStr">
        <is>
          <t>A300043</t>
        </is>
      </c>
      <c r="P102" s="123" t="inlineStr">
        <is>
          <t>LT027</t>
        </is>
      </c>
      <c r="Q102" s="13" t="n">
        <v>0</v>
      </c>
    </row>
    <row r="103" ht="13.15" customHeight="1">
      <c r="B103" s="13">
        <f>IF(AND(I103="not Bronze, ASTM-B584, C93200",K103="Coating_Standard"),"Y","N")</f>
        <v/>
      </c>
      <c r="C103" t="inlineStr">
        <is>
          <t>Price_BOM_VL_VLS_Case_097</t>
        </is>
      </c>
      <c r="D103">
        <f>IF(B103="Y",C103,"")</f>
        <v/>
      </c>
      <c r="E103" s="6" t="inlineStr">
        <is>
          <t>:2095-5_VL:2095-9_VL:</t>
        </is>
      </c>
      <c r="F103" s="123" t="inlineStr">
        <is>
          <t>Cast Iron, ASTM-A48, CL 30</t>
        </is>
      </c>
      <c r="G103" t="inlineStr">
        <is>
          <t>CaseMatl_Cast_Iron_ASTM-A48_CL30</t>
        </is>
      </c>
      <c r="H103" s="123" t="inlineStr">
        <is>
          <t>C30</t>
        </is>
      </c>
      <c r="I103" t="inlineStr">
        <is>
          <t>Bronze, ASTM-B584, C93200</t>
        </is>
      </c>
      <c r="J103" s="123" t="inlineStr">
        <is>
          <t>125# ANSI Flange</t>
        </is>
      </c>
      <c r="K103" s="123" t="inlineStr">
        <is>
          <t>Coating_Epoxy</t>
        </is>
      </c>
      <c r="L103" s="123" t="inlineStr">
        <is>
          <t>:X3:X4:</t>
        </is>
      </c>
      <c r="M103" s="123" t="inlineStr">
        <is>
          <t>RTF</t>
        </is>
      </c>
      <c r="O103" t="inlineStr">
        <is>
          <t>A300043</t>
        </is>
      </c>
      <c r="P103" s="123" t="inlineStr">
        <is>
          <t>LT027</t>
        </is>
      </c>
      <c r="Q103" s="13" t="n">
        <v>0</v>
      </c>
    </row>
    <row r="104" ht="13.15" customHeight="1">
      <c r="B104" s="13">
        <f>IF(AND(I104="not Bronze, ASTM-B584, C93200",K104="Coating_Standard"),"Y","N")</f>
        <v/>
      </c>
      <c r="C104" t="inlineStr">
        <is>
          <t>Price_BOM_VL_VLS_Case_098</t>
        </is>
      </c>
      <c r="D104">
        <f>IF(B104="Y",C104,"")</f>
        <v/>
      </c>
      <c r="E104" s="6" t="inlineStr">
        <is>
          <t>:2095-5_VL:2095-9_VL:</t>
        </is>
      </c>
      <c r="F104" s="123" t="inlineStr">
        <is>
          <t>Cast Iron, ASTM-A48, CL 30</t>
        </is>
      </c>
      <c r="G104" t="inlineStr">
        <is>
          <t>CaseMatl_Cast_Iron_ASTM-A48_CL30</t>
        </is>
      </c>
      <c r="H104" s="123" t="inlineStr">
        <is>
          <t>C30</t>
        </is>
      </c>
      <c r="I104" t="inlineStr">
        <is>
          <t>not Bronze, ASTM-B584, C93200</t>
        </is>
      </c>
      <c r="J104" s="123" t="inlineStr">
        <is>
          <t>125# ANSI Flange</t>
        </is>
      </c>
      <c r="K104" s="123" t="inlineStr">
        <is>
          <t>Coating_Epoxy</t>
        </is>
      </c>
      <c r="L104" s="123" t="inlineStr">
        <is>
          <t>:X3:X4:</t>
        </is>
      </c>
      <c r="M104" s="123" t="inlineStr">
        <is>
          <t>RTF</t>
        </is>
      </c>
      <c r="O104" t="inlineStr">
        <is>
          <t>A300043</t>
        </is>
      </c>
      <c r="P104" s="123" t="inlineStr">
        <is>
          <t>LT027</t>
        </is>
      </c>
      <c r="Q104" s="13" t="n">
        <v>0</v>
      </c>
    </row>
    <row r="105" ht="13.15" customHeight="1">
      <c r="B105" s="13">
        <f>IF(AND(I105="not Bronze, ASTM-B584, C93200",K105="Coating_Standard"),"Y","N")</f>
        <v/>
      </c>
      <c r="C105" t="inlineStr">
        <is>
          <t>Price_BOM_VL_VLS_Case_099</t>
        </is>
      </c>
      <c r="D105">
        <f>IF(B105="Y",C105,"")</f>
        <v/>
      </c>
      <c r="E105" s="6" t="inlineStr">
        <is>
          <t>:2095-5_VLS:2095-9_VLS:</t>
        </is>
      </c>
      <c r="F105" s="123" t="inlineStr">
        <is>
          <t>Cast Iron, ASTM-A48, CL 30</t>
        </is>
      </c>
      <c r="G105" t="inlineStr">
        <is>
          <t>CaseMatl_Cast_Iron_ASTM-A48_CL30</t>
        </is>
      </c>
      <c r="H105" s="123" t="inlineStr">
        <is>
          <t>C30</t>
        </is>
      </c>
      <c r="I105" t="inlineStr">
        <is>
          <t>not Bronze, ASTM-B584, C93200</t>
        </is>
      </c>
      <c r="J105" s="123" t="inlineStr">
        <is>
          <t>125# ANSI Flange</t>
        </is>
      </c>
      <c r="K105" s="123" t="inlineStr">
        <is>
          <t>Coating_Standard</t>
        </is>
      </c>
      <c r="L105" s="123" t="inlineStr">
        <is>
          <t>:X3:X4:</t>
        </is>
      </c>
      <c r="M105" s="68" t="n">
        <v>98388550</v>
      </c>
      <c r="N105" s="69" t="inlineStr">
        <is>
          <t>CASE,VLS,20955,20959,125#,CI</t>
        </is>
      </c>
      <c r="O105" t="inlineStr">
        <is>
          <t>A300043</t>
        </is>
      </c>
      <c r="P105" s="123" t="inlineStr">
        <is>
          <t>LT027</t>
        </is>
      </c>
      <c r="Q105" s="13" t="n">
        <v>0</v>
      </c>
    </row>
    <row r="106" ht="13.15" customHeight="1">
      <c r="B106" s="13">
        <f>IF(AND(I106="not Bronze, ASTM-B584, C93200",K106="Coating_Standard"),"Y","N")</f>
        <v/>
      </c>
      <c r="C106" t="inlineStr">
        <is>
          <t>Price_BOM_VL_VLS_Case_100</t>
        </is>
      </c>
      <c r="D106">
        <f>IF(B106="Y",C106,"")</f>
        <v/>
      </c>
      <c r="E106" t="inlineStr">
        <is>
          <t>:2512-1_VL:</t>
        </is>
      </c>
      <c r="F106" s="123" t="inlineStr">
        <is>
          <t>Cast Iron, ASTM-A48, CL 30</t>
        </is>
      </c>
      <c r="G106" t="inlineStr">
        <is>
          <t>CaseMatl_Cast_Iron_ASTM-A48_CL30</t>
        </is>
      </c>
      <c r="H106" s="123" t="inlineStr">
        <is>
          <t>C30</t>
        </is>
      </c>
      <c r="I106" t="inlineStr">
        <is>
          <t>Bronze, ASTM-B584, C93200</t>
        </is>
      </c>
      <c r="J106" s="123" t="inlineStr">
        <is>
          <t>125# ANSI Flange</t>
        </is>
      </c>
      <c r="K106" s="123" t="inlineStr">
        <is>
          <t>Coating_Standard</t>
        </is>
      </c>
      <c r="L106" s="123" t="inlineStr">
        <is>
          <t>:X3:XA:</t>
        </is>
      </c>
      <c r="M106" s="123" t="n">
        <v>96699054</v>
      </c>
      <c r="O106" t="inlineStr">
        <is>
          <t>A300043</t>
        </is>
      </c>
      <c r="P106" s="123" t="inlineStr">
        <is>
          <t>LT027</t>
        </is>
      </c>
      <c r="Q106" s="13" t="n">
        <v>0</v>
      </c>
    </row>
    <row r="107" ht="13.15" customHeight="1">
      <c r="B107" s="13">
        <f>IF(AND(I107="not Bronze, ASTM-B584, C93200",K107="Coating_Standard"),"Y","N")</f>
        <v/>
      </c>
      <c r="C107" t="inlineStr">
        <is>
          <t>Price_BOM_VL_VLS_Case_101</t>
        </is>
      </c>
      <c r="D107">
        <f>IF(B107="Y",C107,"")</f>
        <v/>
      </c>
      <c r="E107" t="inlineStr">
        <is>
          <t>:2512-1_VL:</t>
        </is>
      </c>
      <c r="F107" s="123" t="inlineStr">
        <is>
          <t>Cast Iron, ASTM-A48, CL 30</t>
        </is>
      </c>
      <c r="G107" t="inlineStr">
        <is>
          <t>CaseMatl_Cast_Iron_ASTM-A48_CL30</t>
        </is>
      </c>
      <c r="H107" s="123" t="inlineStr">
        <is>
          <t>C30</t>
        </is>
      </c>
      <c r="I107" t="inlineStr">
        <is>
          <t>all</t>
        </is>
      </c>
      <c r="J107" s="123" t="inlineStr">
        <is>
          <t>125# ANSI Flange</t>
        </is>
      </c>
      <c r="K107" s="123" t="inlineStr">
        <is>
          <t>Coating_Standard</t>
        </is>
      </c>
      <c r="L107" s="123" t="inlineStr">
        <is>
          <t>:X3:XA:</t>
        </is>
      </c>
      <c r="M107" s="123" t="n">
        <v>96772244</v>
      </c>
      <c r="N107" t="inlineStr">
        <is>
          <t>CASE,VL,25121,125#,CI</t>
        </is>
      </c>
      <c r="O107" t="inlineStr">
        <is>
          <t>A300043</t>
        </is>
      </c>
      <c r="P107" s="123" t="inlineStr">
        <is>
          <t>LT027</t>
        </is>
      </c>
      <c r="Q107" s="13" t="n">
        <v>0</v>
      </c>
    </row>
    <row r="108" ht="13.15" customHeight="1">
      <c r="B108" s="13">
        <f>IF(AND(I108="not Bronze, ASTM-B584, C93200",K108="Coating_Standard"),"Y","N")</f>
        <v/>
      </c>
      <c r="C108" t="inlineStr">
        <is>
          <t>Price_BOM_VL_VLS_Case_102</t>
        </is>
      </c>
      <c r="D108">
        <f>IF(B108="Y",C108,"")</f>
        <v/>
      </c>
      <c r="E108" t="inlineStr">
        <is>
          <t>:2512-1_VL:</t>
        </is>
      </c>
      <c r="F108" s="123" t="inlineStr">
        <is>
          <t>Cast Iron, ASTM-A48, CL 30</t>
        </is>
      </c>
      <c r="G108" t="inlineStr">
        <is>
          <t>CaseMatl_Cast_Iron_ASTM-A48_CL30</t>
        </is>
      </c>
      <c r="H108" s="123" t="inlineStr">
        <is>
          <t>C30</t>
        </is>
      </c>
      <c r="I108" t="inlineStr">
        <is>
          <t>Bronze, ASTM-B584, C93200</t>
        </is>
      </c>
      <c r="J108" s="123" t="inlineStr">
        <is>
          <t>125# ANSI Flange</t>
        </is>
      </c>
      <c r="K108" s="123" t="inlineStr">
        <is>
          <t>Coating_Standard</t>
        </is>
      </c>
      <c r="L108" s="123" t="inlineStr">
        <is>
          <t>:X3:XA:</t>
        </is>
      </c>
      <c r="M108" s="123" t="n">
        <v>96699054</v>
      </c>
      <c r="O108" t="inlineStr">
        <is>
          <t>A300043</t>
        </is>
      </c>
      <c r="P108" s="123" t="inlineStr">
        <is>
          <t>LT027</t>
        </is>
      </c>
      <c r="Q108" s="13" t="n">
        <v>0</v>
      </c>
    </row>
    <row r="109" ht="13.15" customHeight="1">
      <c r="B109" s="13">
        <f>IF(AND(I109="not Bronze, ASTM-B584, C93200",K109="Coating_Standard"),"Y","N")</f>
        <v/>
      </c>
      <c r="C109" t="inlineStr">
        <is>
          <t>Price_BOM_VL_VLS_Case_103</t>
        </is>
      </c>
      <c r="D109">
        <f>IF(B109="Y",C109,"")</f>
        <v/>
      </c>
      <c r="E109" t="inlineStr">
        <is>
          <t>:2512-1_VL:</t>
        </is>
      </c>
      <c r="F109" s="123" t="inlineStr">
        <is>
          <t>Cast Iron, ASTM-A48, CL 30</t>
        </is>
      </c>
      <c r="G109" t="inlineStr">
        <is>
          <t>CaseMatl_Cast_Iron_ASTM-A48_CL30</t>
        </is>
      </c>
      <c r="H109" s="123" t="inlineStr">
        <is>
          <t>C30</t>
        </is>
      </c>
      <c r="I109" t="inlineStr">
        <is>
          <t>Bronze, ASTM-B584, C93200</t>
        </is>
      </c>
      <c r="J109" s="123" t="inlineStr">
        <is>
          <t>125# ANSI Flange</t>
        </is>
      </c>
      <c r="K109" s="123" t="inlineStr">
        <is>
          <t>Coating_Scotchkote134_interior</t>
        </is>
      </c>
      <c r="L109" s="123" t="inlineStr">
        <is>
          <t>:X3:XA:</t>
        </is>
      </c>
      <c r="M109" s="123" t="inlineStr">
        <is>
          <t>RTF</t>
        </is>
      </c>
      <c r="O109" t="inlineStr">
        <is>
          <t>A300043</t>
        </is>
      </c>
      <c r="P109" s="123" t="inlineStr">
        <is>
          <t>LT027</t>
        </is>
      </c>
      <c r="Q109" s="13" t="n">
        <v>0</v>
      </c>
    </row>
    <row r="110" ht="13.15" customHeight="1">
      <c r="B110" s="13">
        <f>IF(AND(I110="not Bronze, ASTM-B584, C93200",K110="Coating_Standard"),"Y","N")</f>
        <v/>
      </c>
      <c r="C110" t="inlineStr">
        <is>
          <t>Price_BOM_VL_VLS_Case_104</t>
        </is>
      </c>
      <c r="D110">
        <f>IF(B110="Y",C110,"")</f>
        <v/>
      </c>
      <c r="E110" t="inlineStr">
        <is>
          <t>:2512-1_VL:</t>
        </is>
      </c>
      <c r="F110" s="123" t="inlineStr">
        <is>
          <t>Cast Iron, ASTM-A48, CL 30</t>
        </is>
      </c>
      <c r="G110" t="inlineStr">
        <is>
          <t>CaseMatl_Cast_Iron_ASTM-A48_CL30</t>
        </is>
      </c>
      <c r="H110" s="123" t="inlineStr">
        <is>
          <t>C30</t>
        </is>
      </c>
      <c r="I110" t="inlineStr">
        <is>
          <t>all</t>
        </is>
      </c>
      <c r="J110" s="123" t="inlineStr">
        <is>
          <t>125# ANSI Flange</t>
        </is>
      </c>
      <c r="K110" s="123" t="inlineStr">
        <is>
          <t>Coating_Scotchkote134_interior</t>
        </is>
      </c>
      <c r="L110" s="123" t="inlineStr">
        <is>
          <t>:X3:XA:</t>
        </is>
      </c>
      <c r="M110" s="123" t="inlineStr">
        <is>
          <t>RTF</t>
        </is>
      </c>
      <c r="O110" t="inlineStr">
        <is>
          <t>A300043</t>
        </is>
      </c>
      <c r="P110" s="123" t="inlineStr">
        <is>
          <t>LT027</t>
        </is>
      </c>
      <c r="Q110" s="13" t="n">
        <v>0</v>
      </c>
    </row>
    <row r="111" ht="13.15" customHeight="1">
      <c r="B111" s="13">
        <f>IF(AND(I111="not Bronze, ASTM-B584, C93200",K111="Coating_Standard"),"Y","N")</f>
        <v/>
      </c>
      <c r="C111" t="inlineStr">
        <is>
          <t>Price_BOM_VL_VLS_Case_105</t>
        </is>
      </c>
      <c r="D111">
        <f>IF(B111="Y",C111,"")</f>
        <v/>
      </c>
      <c r="E111" t="inlineStr">
        <is>
          <t>:2512-1_VL:</t>
        </is>
      </c>
      <c r="F111" s="123" t="inlineStr">
        <is>
          <t>Cast Iron, ASTM-A48, CL 30</t>
        </is>
      </c>
      <c r="G111" t="inlineStr">
        <is>
          <t>CaseMatl_Cast_Iron_ASTM-A48_CL30</t>
        </is>
      </c>
      <c r="H111" s="123" t="inlineStr">
        <is>
          <t>C30</t>
        </is>
      </c>
      <c r="I111" t="inlineStr">
        <is>
          <t>Bronze, ASTM-B584, C93200</t>
        </is>
      </c>
      <c r="J111" s="123" t="inlineStr">
        <is>
          <t>125# ANSI Flange</t>
        </is>
      </c>
      <c r="K111" s="123" t="inlineStr">
        <is>
          <t>Coating_Scotchkote134_interior</t>
        </is>
      </c>
      <c r="L111" s="123" t="inlineStr">
        <is>
          <t>:X3:XA:</t>
        </is>
      </c>
      <c r="M111" s="123" t="inlineStr">
        <is>
          <t>RTF</t>
        </is>
      </c>
      <c r="O111" t="inlineStr">
        <is>
          <t>A300043</t>
        </is>
      </c>
      <c r="P111" s="123" t="inlineStr">
        <is>
          <t>LT027</t>
        </is>
      </c>
      <c r="Q111" s="13" t="n">
        <v>0</v>
      </c>
    </row>
    <row r="112" ht="13.15" customHeight="1">
      <c r="B112" s="13">
        <f>IF(AND(I112="not Bronze, ASTM-B584, C93200",K112="Coating_Standard"),"Y","N")</f>
        <v/>
      </c>
      <c r="C112" t="inlineStr">
        <is>
          <t>Price_BOM_VL_VLS_Case_106</t>
        </is>
      </c>
      <c r="D112">
        <f>IF(B112="Y",C112,"")</f>
        <v/>
      </c>
      <c r="E112" t="inlineStr">
        <is>
          <t>:2512-1_VL:</t>
        </is>
      </c>
      <c r="F112" s="123" t="inlineStr">
        <is>
          <t>Cast Iron, ASTM-A48, CL 30</t>
        </is>
      </c>
      <c r="G112" t="inlineStr">
        <is>
          <t>CaseMatl_Cast_Iron_ASTM-A48_CL30</t>
        </is>
      </c>
      <c r="H112" s="123" t="inlineStr">
        <is>
          <t>C30</t>
        </is>
      </c>
      <c r="I112" t="inlineStr">
        <is>
          <t>Bronze, ASTM-B584, C93200</t>
        </is>
      </c>
      <c r="J112" s="123" t="inlineStr">
        <is>
          <t>125# ANSI Flange</t>
        </is>
      </c>
      <c r="K112" s="123" t="inlineStr">
        <is>
          <t>Coating_Scotchkote134_interior_exterior</t>
        </is>
      </c>
      <c r="L112" s="123" t="inlineStr">
        <is>
          <t>:X3:XA:</t>
        </is>
      </c>
      <c r="M112" s="123" t="inlineStr">
        <is>
          <t>RTF</t>
        </is>
      </c>
      <c r="O112" t="inlineStr">
        <is>
          <t>A300043</t>
        </is>
      </c>
      <c r="P112" s="123" t="inlineStr">
        <is>
          <t>LT027</t>
        </is>
      </c>
      <c r="Q112" s="13" t="n">
        <v>0</v>
      </c>
    </row>
    <row r="113" ht="13.15" customHeight="1">
      <c r="B113" s="13">
        <f>IF(AND(I113="not Bronze, ASTM-B584, C93200",K113="Coating_Standard"),"Y","N")</f>
        <v/>
      </c>
      <c r="C113" t="inlineStr">
        <is>
          <t>Price_BOM_VL_VLS_Case_107</t>
        </is>
      </c>
      <c r="D113">
        <f>IF(B113="Y",C113,"")</f>
        <v/>
      </c>
      <c r="E113" t="inlineStr">
        <is>
          <t>:2512-1_VL:</t>
        </is>
      </c>
      <c r="F113" s="123" t="inlineStr">
        <is>
          <t>Cast Iron, ASTM-A48, CL 30</t>
        </is>
      </c>
      <c r="G113" t="inlineStr">
        <is>
          <t>CaseMatl_Cast_Iron_ASTM-A48_CL30</t>
        </is>
      </c>
      <c r="H113" s="123" t="inlineStr">
        <is>
          <t>C30</t>
        </is>
      </c>
      <c r="I113" t="inlineStr">
        <is>
          <t>all</t>
        </is>
      </c>
      <c r="J113" s="123" t="inlineStr">
        <is>
          <t>125# ANSI Flange</t>
        </is>
      </c>
      <c r="K113" s="123" t="inlineStr">
        <is>
          <t>Coating_Scotchkote134_interior_exterior</t>
        </is>
      </c>
      <c r="L113" s="123" t="inlineStr">
        <is>
          <t>:X3:XA:</t>
        </is>
      </c>
      <c r="M113" s="123" t="inlineStr">
        <is>
          <t>RTF</t>
        </is>
      </c>
      <c r="O113" t="inlineStr">
        <is>
          <t>A300043</t>
        </is>
      </c>
      <c r="P113" s="123" t="inlineStr">
        <is>
          <t>LT027</t>
        </is>
      </c>
      <c r="Q113" s="13" t="n">
        <v>0</v>
      </c>
    </row>
    <row r="114" ht="13.15" customHeight="1">
      <c r="B114" s="13">
        <f>IF(AND(I114="not Bronze, ASTM-B584, C93200",K114="Coating_Standard"),"Y","N")</f>
        <v/>
      </c>
      <c r="C114" t="inlineStr">
        <is>
          <t>Price_BOM_VL_VLS_Case_108</t>
        </is>
      </c>
      <c r="D114">
        <f>IF(B114="Y",C114,"")</f>
        <v/>
      </c>
      <c r="E114" t="inlineStr">
        <is>
          <t>:2512-1_VL:</t>
        </is>
      </c>
      <c r="F114" s="123" t="inlineStr">
        <is>
          <t>Cast Iron, ASTM-A48, CL 30</t>
        </is>
      </c>
      <c r="G114" t="inlineStr">
        <is>
          <t>CaseMatl_Cast_Iron_ASTM-A48_CL30</t>
        </is>
      </c>
      <c r="H114" s="123" t="inlineStr">
        <is>
          <t>C30</t>
        </is>
      </c>
      <c r="I114" t="inlineStr">
        <is>
          <t>Bronze, ASTM-B584, C93200</t>
        </is>
      </c>
      <c r="J114" s="123" t="inlineStr">
        <is>
          <t>125# ANSI Flange</t>
        </is>
      </c>
      <c r="K114" s="123" t="inlineStr">
        <is>
          <t>Coating_Scotchkote134_interior_exterior</t>
        </is>
      </c>
      <c r="L114" s="123" t="inlineStr">
        <is>
          <t>:X3:XA:</t>
        </is>
      </c>
      <c r="M114" s="123" t="inlineStr">
        <is>
          <t>RTF</t>
        </is>
      </c>
      <c r="O114" t="inlineStr">
        <is>
          <t>A300043</t>
        </is>
      </c>
      <c r="P114" s="123" t="inlineStr">
        <is>
          <t>LT027</t>
        </is>
      </c>
      <c r="Q114" s="13" t="n">
        <v>0</v>
      </c>
    </row>
    <row r="115" ht="13.15" customHeight="1">
      <c r="B115" s="13">
        <f>IF(AND(I115="not Bronze, ASTM-B584, C93200",K115="Coating_Standard"),"Y","N")</f>
        <v/>
      </c>
      <c r="C115" t="inlineStr">
        <is>
          <t>Price_BOM_VL_VLS_Case_109</t>
        </is>
      </c>
      <c r="D115">
        <f>IF(B115="Y",C115,"")</f>
        <v/>
      </c>
      <c r="E115" t="inlineStr">
        <is>
          <t>:2512-1_VL:</t>
        </is>
      </c>
      <c r="F115" s="123" t="inlineStr">
        <is>
          <t>Cast Iron, ASTM-A48, CL 30</t>
        </is>
      </c>
      <c r="G115" t="inlineStr">
        <is>
          <t>CaseMatl_Cast_Iron_ASTM-A48_CL30</t>
        </is>
      </c>
      <c r="H115" s="123" t="inlineStr">
        <is>
          <t>C30</t>
        </is>
      </c>
      <c r="I115" t="inlineStr">
        <is>
          <t>Bronze, ASTM-B584, C93200</t>
        </is>
      </c>
      <c r="J115" s="123" t="inlineStr">
        <is>
          <t>125# ANSI Flange</t>
        </is>
      </c>
      <c r="K115" s="123" t="inlineStr">
        <is>
          <t>Coating_Scotchkote134_interior_exterior_IncludeImpeller</t>
        </is>
      </c>
      <c r="L115" s="123" t="inlineStr">
        <is>
          <t>:X3:XA:</t>
        </is>
      </c>
      <c r="M115" s="123" t="inlineStr">
        <is>
          <t>RTF</t>
        </is>
      </c>
      <c r="O115" t="inlineStr">
        <is>
          <t>A300043</t>
        </is>
      </c>
      <c r="P115" s="123" t="inlineStr">
        <is>
          <t>LT027</t>
        </is>
      </c>
      <c r="Q115" s="13" t="n">
        <v>0</v>
      </c>
    </row>
    <row r="116" ht="13.15" customHeight="1">
      <c r="B116" s="13">
        <f>IF(AND(I116="not Bronze, ASTM-B584, C93200",K116="Coating_Standard"),"Y","N")</f>
        <v/>
      </c>
      <c r="C116" t="inlineStr">
        <is>
          <t>Price_BOM_VL_VLS_Case_110</t>
        </is>
      </c>
      <c r="D116">
        <f>IF(B116="Y",C116,"")</f>
        <v/>
      </c>
      <c r="E116" t="inlineStr">
        <is>
          <t>:2512-1_VL:</t>
        </is>
      </c>
      <c r="F116" s="123" t="inlineStr">
        <is>
          <t>Cast Iron, ASTM-A48, CL 30</t>
        </is>
      </c>
      <c r="G116" t="inlineStr">
        <is>
          <t>CaseMatl_Cast_Iron_ASTM-A48_CL30</t>
        </is>
      </c>
      <c r="H116" s="123" t="inlineStr">
        <is>
          <t>C30</t>
        </is>
      </c>
      <c r="I116" t="inlineStr">
        <is>
          <t>all</t>
        </is>
      </c>
      <c r="J116" s="123" t="inlineStr">
        <is>
          <t>125# ANSI Flange</t>
        </is>
      </c>
      <c r="K116" s="123" t="inlineStr">
        <is>
          <t>Coating_Scotchkote134_interior_exterior_IncludeImpeller</t>
        </is>
      </c>
      <c r="L116" s="123" t="inlineStr">
        <is>
          <t>:X3:XA:</t>
        </is>
      </c>
      <c r="M116" s="123" t="inlineStr">
        <is>
          <t>RTF</t>
        </is>
      </c>
      <c r="O116" t="inlineStr">
        <is>
          <t>A300043</t>
        </is>
      </c>
      <c r="P116" s="123" t="inlineStr">
        <is>
          <t>LT027</t>
        </is>
      </c>
      <c r="Q116" s="13" t="n">
        <v>0</v>
      </c>
    </row>
    <row r="117" ht="13.15" customHeight="1">
      <c r="B117" s="13">
        <f>IF(AND(I117="not Bronze, ASTM-B584, C93200",K117="Coating_Standard"),"Y","N")</f>
        <v/>
      </c>
      <c r="C117" t="inlineStr">
        <is>
          <t>Price_BOM_VL_VLS_Case_111</t>
        </is>
      </c>
      <c r="D117">
        <f>IF(B117="Y",C117,"")</f>
        <v/>
      </c>
      <c r="E117" t="inlineStr">
        <is>
          <t>:2512-1_VL:</t>
        </is>
      </c>
      <c r="F117" s="123" t="inlineStr">
        <is>
          <t>Cast Iron, ASTM-A48, CL 30</t>
        </is>
      </c>
      <c r="G117" t="inlineStr">
        <is>
          <t>CaseMatl_Cast_Iron_ASTM-A48_CL30</t>
        </is>
      </c>
      <c r="H117" s="123" t="inlineStr">
        <is>
          <t>C30</t>
        </is>
      </c>
      <c r="I117" t="inlineStr">
        <is>
          <t>Bronze, ASTM-B584, C93200</t>
        </is>
      </c>
      <c r="J117" s="123" t="inlineStr">
        <is>
          <t>125# ANSI Flange</t>
        </is>
      </c>
      <c r="K117" s="123" t="inlineStr">
        <is>
          <t>Coating_Scotchkote134_interior_exterior_IncludeImpeller</t>
        </is>
      </c>
      <c r="L117" s="123" t="inlineStr">
        <is>
          <t>:X3:XA:</t>
        </is>
      </c>
      <c r="M117" s="123" t="inlineStr">
        <is>
          <t>RTF</t>
        </is>
      </c>
      <c r="O117" t="inlineStr">
        <is>
          <t>A300043</t>
        </is>
      </c>
      <c r="P117" s="123" t="inlineStr">
        <is>
          <t>LT027</t>
        </is>
      </c>
      <c r="Q117" s="13" t="n">
        <v>0</v>
      </c>
    </row>
    <row r="118" ht="13.15" customHeight="1">
      <c r="B118" s="13">
        <f>IF(AND(I118="not Bronze, ASTM-B584, C93200",K118="Coating_Standard"),"Y","N")</f>
        <v/>
      </c>
      <c r="C118" t="inlineStr">
        <is>
          <t>Price_BOM_VL_VLS_Case_112</t>
        </is>
      </c>
      <c r="D118">
        <f>IF(B118="Y",C118,"")</f>
        <v/>
      </c>
      <c r="E118" t="inlineStr">
        <is>
          <t>:2512-1_VL:</t>
        </is>
      </c>
      <c r="F118" s="123" t="inlineStr">
        <is>
          <t>Cast Iron, ASTM-A48, CL 30</t>
        </is>
      </c>
      <c r="G118" t="inlineStr">
        <is>
          <t>CaseMatl_Cast_Iron_ASTM-A48_CL30</t>
        </is>
      </c>
      <c r="H118" s="123" t="inlineStr">
        <is>
          <t>C30</t>
        </is>
      </c>
      <c r="I118" t="inlineStr">
        <is>
          <t>Bronze, ASTM-B584, C93200</t>
        </is>
      </c>
      <c r="J118" s="123" t="inlineStr">
        <is>
          <t>125# ANSI Flange</t>
        </is>
      </c>
      <c r="K118" s="123" t="inlineStr">
        <is>
          <t>Coating_Scotchkote134_interior_IncludeImpeller</t>
        </is>
      </c>
      <c r="L118" s="123" t="inlineStr">
        <is>
          <t>:X3:XA:</t>
        </is>
      </c>
      <c r="M118" s="123" t="inlineStr">
        <is>
          <t>RTF</t>
        </is>
      </c>
      <c r="O118" t="inlineStr">
        <is>
          <t>A300043</t>
        </is>
      </c>
      <c r="P118" s="123" t="inlineStr">
        <is>
          <t>LT027</t>
        </is>
      </c>
      <c r="Q118" s="13" t="n">
        <v>0</v>
      </c>
    </row>
    <row r="119" ht="13.15" customHeight="1">
      <c r="B119" s="13">
        <f>IF(AND(I119="not Bronze, ASTM-B584, C93200",K119="Coating_Standard"),"Y","N")</f>
        <v/>
      </c>
      <c r="C119" t="inlineStr">
        <is>
          <t>Price_BOM_VL_VLS_Case_113</t>
        </is>
      </c>
      <c r="D119">
        <f>IF(B119="Y",C119,"")</f>
        <v/>
      </c>
      <c r="E119" t="inlineStr">
        <is>
          <t>:2512-1_VL:</t>
        </is>
      </c>
      <c r="F119" s="123" t="inlineStr">
        <is>
          <t>Cast Iron, ASTM-A48, CL 30</t>
        </is>
      </c>
      <c r="G119" t="inlineStr">
        <is>
          <t>CaseMatl_Cast_Iron_ASTM-A48_CL30</t>
        </is>
      </c>
      <c r="H119" s="123" t="inlineStr">
        <is>
          <t>C30</t>
        </is>
      </c>
      <c r="I119" t="inlineStr">
        <is>
          <t>all</t>
        </is>
      </c>
      <c r="J119" s="123" t="inlineStr">
        <is>
          <t>125# ANSI Flange</t>
        </is>
      </c>
      <c r="K119" s="123" t="inlineStr">
        <is>
          <t>Coating_Scotchkote134_interior_IncludeImpeller</t>
        </is>
      </c>
      <c r="L119" s="123" t="inlineStr">
        <is>
          <t>:X3:XA:</t>
        </is>
      </c>
      <c r="M119" s="123" t="inlineStr">
        <is>
          <t>RTF</t>
        </is>
      </c>
      <c r="O119" t="inlineStr">
        <is>
          <t>A300043</t>
        </is>
      </c>
      <c r="P119" s="123" t="inlineStr">
        <is>
          <t>LT027</t>
        </is>
      </c>
      <c r="Q119" s="13" t="n">
        <v>0</v>
      </c>
    </row>
    <row r="120" ht="13.15" customHeight="1">
      <c r="B120" s="13">
        <f>IF(AND(I120="not Bronze, ASTM-B584, C93200",K120="Coating_Standard"),"Y","N")</f>
        <v/>
      </c>
      <c r="C120" t="inlineStr">
        <is>
          <t>Price_BOM_VL_VLS_Case_114</t>
        </is>
      </c>
      <c r="D120">
        <f>IF(B120="Y",C120,"")</f>
        <v/>
      </c>
      <c r="E120" t="inlineStr">
        <is>
          <t>:2512-1_VL:</t>
        </is>
      </c>
      <c r="F120" s="123" t="inlineStr">
        <is>
          <t>Cast Iron, ASTM-A48, CL 30</t>
        </is>
      </c>
      <c r="G120" t="inlineStr">
        <is>
          <t>CaseMatl_Cast_Iron_ASTM-A48_CL30</t>
        </is>
      </c>
      <c r="H120" s="123" t="inlineStr">
        <is>
          <t>C30</t>
        </is>
      </c>
      <c r="I120" t="inlineStr">
        <is>
          <t>Bronze, ASTM-B584, C93200</t>
        </is>
      </c>
      <c r="J120" s="123" t="inlineStr">
        <is>
          <t>125# ANSI Flange</t>
        </is>
      </c>
      <c r="K120" s="123" t="inlineStr">
        <is>
          <t>Coating_Scotchkote134_interior_IncludeImpeller</t>
        </is>
      </c>
      <c r="L120" s="123" t="inlineStr">
        <is>
          <t>:X3:XA:</t>
        </is>
      </c>
      <c r="M120" s="123" t="inlineStr">
        <is>
          <t>RTF</t>
        </is>
      </c>
      <c r="O120" t="inlineStr">
        <is>
          <t>A300043</t>
        </is>
      </c>
      <c r="P120" s="123" t="inlineStr">
        <is>
          <t>LT027</t>
        </is>
      </c>
      <c r="Q120" s="13" t="n">
        <v>0</v>
      </c>
    </row>
    <row r="121" ht="13.15" customHeight="1">
      <c r="B121" s="13">
        <f>IF(AND(I121="not Bronze, ASTM-B584, C93200",K121="Coating_Standard"),"Y","N")</f>
        <v/>
      </c>
      <c r="C121" t="inlineStr">
        <is>
          <t>Price_BOM_VL_VLS_Case_115</t>
        </is>
      </c>
      <c r="D121">
        <f>IF(B121="Y",C121,"")</f>
        <v/>
      </c>
      <c r="E121" t="inlineStr">
        <is>
          <t>:2512-1_VL:</t>
        </is>
      </c>
      <c r="F121" s="123" t="inlineStr">
        <is>
          <t>Cast Iron, ASTM-A48, CL 30</t>
        </is>
      </c>
      <c r="G121" t="inlineStr">
        <is>
          <t>CaseMatl_Cast_Iron_ASTM-A48_CL30</t>
        </is>
      </c>
      <c r="H121" s="123" t="inlineStr">
        <is>
          <t>C30</t>
        </is>
      </c>
      <c r="I121" t="inlineStr">
        <is>
          <t>Bronze, ASTM-B584, C93200</t>
        </is>
      </c>
      <c r="J121" s="123" t="inlineStr">
        <is>
          <t>125# ANSI Flange</t>
        </is>
      </c>
      <c r="K121" s="123" t="inlineStr">
        <is>
          <t>Coating_Special</t>
        </is>
      </c>
      <c r="L121" s="123" t="inlineStr">
        <is>
          <t>:X3:XA:</t>
        </is>
      </c>
      <c r="M121" s="123" t="inlineStr">
        <is>
          <t>RTF</t>
        </is>
      </c>
      <c r="O121" t="inlineStr">
        <is>
          <t>A300043</t>
        </is>
      </c>
      <c r="P121" s="123" t="inlineStr">
        <is>
          <t>LT027</t>
        </is>
      </c>
      <c r="Q121" s="13" t="n">
        <v>0</v>
      </c>
    </row>
    <row r="122" ht="13.15" customHeight="1">
      <c r="B122" s="13">
        <f>IF(AND(I122="not Bronze, ASTM-B584, C93200",K122="Coating_Standard"),"Y","N")</f>
        <v/>
      </c>
      <c r="C122" t="inlineStr">
        <is>
          <t>Price_BOM_VL_VLS_Case_116</t>
        </is>
      </c>
      <c r="D122">
        <f>IF(B122="Y",C122,"")</f>
        <v/>
      </c>
      <c r="E122" t="inlineStr">
        <is>
          <t>:2512-1_VL:</t>
        </is>
      </c>
      <c r="F122" s="123" t="inlineStr">
        <is>
          <t>Cast Iron, ASTM-A48, CL 30</t>
        </is>
      </c>
      <c r="G122" t="inlineStr">
        <is>
          <t>CaseMatl_Cast_Iron_ASTM-A48_CL30</t>
        </is>
      </c>
      <c r="H122" s="123" t="inlineStr">
        <is>
          <t>C30</t>
        </is>
      </c>
      <c r="I122" t="inlineStr">
        <is>
          <t>all</t>
        </is>
      </c>
      <c r="J122" s="123" t="inlineStr">
        <is>
          <t>125# ANSI Flange</t>
        </is>
      </c>
      <c r="K122" s="123" t="inlineStr">
        <is>
          <t>Coating_Special</t>
        </is>
      </c>
      <c r="L122" s="123" t="inlineStr">
        <is>
          <t>:X3:XA:</t>
        </is>
      </c>
      <c r="M122" s="123" t="inlineStr">
        <is>
          <t>RTF</t>
        </is>
      </c>
      <c r="O122" t="inlineStr">
        <is>
          <t>A300043</t>
        </is>
      </c>
      <c r="P122" s="123" t="inlineStr">
        <is>
          <t>LT027</t>
        </is>
      </c>
      <c r="Q122" s="13" t="n">
        <v>0</v>
      </c>
    </row>
    <row r="123" ht="13.15" customHeight="1">
      <c r="B123" s="13">
        <f>IF(AND(I123="not Bronze, ASTM-B584, C93200",K123="Coating_Standard"),"Y","N")</f>
        <v/>
      </c>
      <c r="C123" t="inlineStr">
        <is>
          <t>Price_BOM_VL_VLS_Case_117</t>
        </is>
      </c>
      <c r="D123">
        <f>IF(B123="Y",C123,"")</f>
        <v/>
      </c>
      <c r="E123" t="inlineStr">
        <is>
          <t>:2512-1_VL:</t>
        </is>
      </c>
      <c r="F123" s="123" t="inlineStr">
        <is>
          <t>Cast Iron, ASTM-A48, CL 30</t>
        </is>
      </c>
      <c r="G123" t="inlineStr">
        <is>
          <t>CaseMatl_Cast_Iron_ASTM-A48_CL30</t>
        </is>
      </c>
      <c r="H123" s="123" t="inlineStr">
        <is>
          <t>C30</t>
        </is>
      </c>
      <c r="I123" t="inlineStr">
        <is>
          <t>Bronze, ASTM-B584, C93200</t>
        </is>
      </c>
      <c r="J123" s="123" t="inlineStr">
        <is>
          <t>125# ANSI Flange</t>
        </is>
      </c>
      <c r="K123" s="123" t="inlineStr">
        <is>
          <t>Coating_Special</t>
        </is>
      </c>
      <c r="L123" s="123" t="inlineStr">
        <is>
          <t>:X3:XA:</t>
        </is>
      </c>
      <c r="M123" s="123" t="inlineStr">
        <is>
          <t>RTF</t>
        </is>
      </c>
      <c r="O123" t="inlineStr">
        <is>
          <t>A300043</t>
        </is>
      </c>
      <c r="P123" s="123" t="inlineStr">
        <is>
          <t>LT027</t>
        </is>
      </c>
      <c r="Q123" s="13" t="n">
        <v>0</v>
      </c>
    </row>
    <row r="124" ht="13.15" customHeight="1">
      <c r="B124" s="13">
        <f>IF(AND(I124="not Bronze, ASTM-B584, C93200",K124="Coating_Standard"),"Y","N")</f>
        <v/>
      </c>
      <c r="C124" t="inlineStr">
        <is>
          <t>Price_BOM_VL_VLS_Case_118</t>
        </is>
      </c>
      <c r="D124">
        <f>IF(B124="Y",C124,"")</f>
        <v/>
      </c>
      <c r="E124" t="inlineStr">
        <is>
          <t>:2512-1_VL:</t>
        </is>
      </c>
      <c r="F124" s="123" t="inlineStr">
        <is>
          <t>Cast Iron, ASTM-A48, CL 30</t>
        </is>
      </c>
      <c r="G124" t="inlineStr">
        <is>
          <t>CaseMatl_Cast_Iron_ASTM-A48_CL30</t>
        </is>
      </c>
      <c r="H124" s="123" t="inlineStr">
        <is>
          <t>C30</t>
        </is>
      </c>
      <c r="I124" t="inlineStr">
        <is>
          <t>Bronze, ASTM-B584, C93200</t>
        </is>
      </c>
      <c r="J124" s="123" t="inlineStr">
        <is>
          <t>125# ANSI Flange</t>
        </is>
      </c>
      <c r="K124" s="123" t="inlineStr">
        <is>
          <t>Coating_Epoxy</t>
        </is>
      </c>
      <c r="L124" s="123" t="inlineStr">
        <is>
          <t>:X3:XA:</t>
        </is>
      </c>
      <c r="M124" s="123" t="inlineStr">
        <is>
          <t>RTF</t>
        </is>
      </c>
      <c r="O124" t="inlineStr">
        <is>
          <t>A300043</t>
        </is>
      </c>
      <c r="P124" s="123" t="inlineStr">
        <is>
          <t>LT027</t>
        </is>
      </c>
      <c r="Q124" s="13" t="n">
        <v>0</v>
      </c>
    </row>
    <row r="125" ht="13.15" customHeight="1">
      <c r="B125" s="13">
        <f>IF(AND(I125="not Bronze, ASTM-B584, C93200",K125="Coating_Standard"),"Y","N")</f>
        <v/>
      </c>
      <c r="C125" t="inlineStr">
        <is>
          <t>Price_BOM_VL_VLS_Case_119</t>
        </is>
      </c>
      <c r="D125">
        <f>IF(B125="Y",C125,"")</f>
        <v/>
      </c>
      <c r="E125" t="inlineStr">
        <is>
          <t>:2512-1_VL:</t>
        </is>
      </c>
      <c r="F125" s="123" t="inlineStr">
        <is>
          <t>Cast Iron, ASTM-A48, CL 30</t>
        </is>
      </c>
      <c r="G125" t="inlineStr">
        <is>
          <t>CaseMatl_Cast_Iron_ASTM-A48_CL30</t>
        </is>
      </c>
      <c r="H125" s="123" t="inlineStr">
        <is>
          <t>C30</t>
        </is>
      </c>
      <c r="I125" t="inlineStr">
        <is>
          <t>all</t>
        </is>
      </c>
      <c r="J125" s="123" t="inlineStr">
        <is>
          <t>125# ANSI Flange</t>
        </is>
      </c>
      <c r="K125" s="123" t="inlineStr">
        <is>
          <t>Coating_Epoxy</t>
        </is>
      </c>
      <c r="L125" s="123" t="inlineStr">
        <is>
          <t>:X3:XA:</t>
        </is>
      </c>
      <c r="M125" s="123" t="inlineStr">
        <is>
          <t>RTF</t>
        </is>
      </c>
      <c r="O125" t="inlineStr">
        <is>
          <t>A300043</t>
        </is>
      </c>
      <c r="P125" s="123" t="inlineStr">
        <is>
          <t>LT027</t>
        </is>
      </c>
      <c r="Q125" s="13" t="n">
        <v>0</v>
      </c>
    </row>
    <row r="126" ht="13.15" customHeight="1">
      <c r="B126" s="13">
        <f>IF(AND(I126="not Bronze, ASTM-B584, C93200",K126="Coating_Standard"),"Y","N")</f>
        <v/>
      </c>
      <c r="C126" t="inlineStr">
        <is>
          <t>Price_BOM_VL_VLS_Case_120</t>
        </is>
      </c>
      <c r="D126">
        <f>IF(B126="Y",C126,"")</f>
        <v/>
      </c>
      <c r="E126" t="inlineStr">
        <is>
          <t>:2512-1_VL:</t>
        </is>
      </c>
      <c r="F126" s="123" t="inlineStr">
        <is>
          <t>Cast Iron, ASTM-A48, CL 30</t>
        </is>
      </c>
      <c r="G126" t="inlineStr">
        <is>
          <t>CaseMatl_Cast_Iron_ASTM-A48_CL30</t>
        </is>
      </c>
      <c r="H126" s="123" t="inlineStr">
        <is>
          <t>C30</t>
        </is>
      </c>
      <c r="I126" t="inlineStr">
        <is>
          <t>Bronze, ASTM-B584, C93200</t>
        </is>
      </c>
      <c r="J126" s="123" t="inlineStr">
        <is>
          <t>125# ANSI Flange</t>
        </is>
      </c>
      <c r="K126" s="123" t="inlineStr">
        <is>
          <t>Coating_Epoxy</t>
        </is>
      </c>
      <c r="L126" s="123" t="inlineStr">
        <is>
          <t>:X3:XA:</t>
        </is>
      </c>
      <c r="M126" s="123" t="inlineStr">
        <is>
          <t>RTF</t>
        </is>
      </c>
      <c r="O126" t="inlineStr">
        <is>
          <t>A300043</t>
        </is>
      </c>
      <c r="P126" s="123" t="inlineStr">
        <is>
          <t>LT027</t>
        </is>
      </c>
      <c r="Q126" s="13" t="n">
        <v>0</v>
      </c>
    </row>
    <row r="127" ht="13.15" customHeight="1">
      <c r="B127" s="13">
        <f>IF(AND(I127="not Bronze, ASTM-B584, C93200",K127="Coating_Standard"),"Y","N")</f>
        <v/>
      </c>
      <c r="C127" t="inlineStr">
        <is>
          <t>Price_BOM_VL_VLS_Case_121</t>
        </is>
      </c>
      <c r="D127">
        <f>IF(B127="Y",C127,"")</f>
        <v/>
      </c>
      <c r="E127" s="6" t="inlineStr">
        <is>
          <t>:2512-1_VLS:</t>
        </is>
      </c>
      <c r="F127" s="123" t="inlineStr">
        <is>
          <t>Cast Iron, ASTM-A48, CL 30</t>
        </is>
      </c>
      <c r="G127" t="inlineStr">
        <is>
          <t>CaseMatl_Cast_Iron_ASTM-A48_CL30</t>
        </is>
      </c>
      <c r="H127" s="123" t="inlineStr">
        <is>
          <t>C30</t>
        </is>
      </c>
      <c r="I127" t="inlineStr">
        <is>
          <t>all</t>
        </is>
      </c>
      <c r="J127" s="123" t="inlineStr">
        <is>
          <t>125# ANSI Flange</t>
        </is>
      </c>
      <c r="K127" s="123" t="inlineStr">
        <is>
          <t>Coating_Standard</t>
        </is>
      </c>
      <c r="L127" s="123" t="inlineStr">
        <is>
          <t>:X3:XA:</t>
        </is>
      </c>
      <c r="M127" s="68" t="n">
        <v>98388567</v>
      </c>
      <c r="N127" s="69" t="inlineStr">
        <is>
          <t>CASE,VLS,25121,125#,CI</t>
        </is>
      </c>
      <c r="O127" t="inlineStr">
        <is>
          <t>A300043</t>
        </is>
      </c>
      <c r="P127" s="123" t="inlineStr">
        <is>
          <t>LT027</t>
        </is>
      </c>
      <c r="Q127" s="13" t="n">
        <v>0</v>
      </c>
    </row>
    <row r="128" ht="13.15" customHeight="1">
      <c r="B128" s="13">
        <f>IF(AND(I128="not Bronze, ASTM-B584, C93200",K128="Coating_Standard"),"Y","N")</f>
        <v/>
      </c>
      <c r="C128" t="inlineStr">
        <is>
          <t>Price_BOM_VL_VLS_Case_122</t>
        </is>
      </c>
      <c r="D128">
        <f>IF(B128="Y",C128,"")</f>
        <v/>
      </c>
      <c r="E128" t="inlineStr">
        <is>
          <t>:2570-9_VL:2570-9_VLS:</t>
        </is>
      </c>
      <c r="F128" s="123" t="inlineStr">
        <is>
          <t>Cast Iron, ASTM-A48, CL 30</t>
        </is>
      </c>
      <c r="G128" t="inlineStr">
        <is>
          <t>CaseMatl_Cast_Iron_ASTM-A48_CL30</t>
        </is>
      </c>
      <c r="H128" s="123" t="inlineStr">
        <is>
          <t>C30</t>
        </is>
      </c>
      <c r="I128" t="inlineStr">
        <is>
          <t>not Bronze, ASTM-B584, C93200</t>
        </is>
      </c>
      <c r="J128" s="123" t="inlineStr">
        <is>
          <t>125# ANSI Flange</t>
        </is>
      </c>
      <c r="K128" s="123" t="inlineStr">
        <is>
          <t>Coating_Standard</t>
        </is>
      </c>
      <c r="L128" s="123" t="inlineStr">
        <is>
          <t>:X0:X3:X4:</t>
        </is>
      </c>
      <c r="M128" s="123" t="n">
        <v>98149486</v>
      </c>
      <c r="O128" t="inlineStr">
        <is>
          <t>A300043</t>
        </is>
      </c>
      <c r="P128" s="123" t="inlineStr">
        <is>
          <t>LT027</t>
        </is>
      </c>
      <c r="Q128" s="13" t="n">
        <v>0</v>
      </c>
    </row>
    <row r="129" ht="13.15" customHeight="1">
      <c r="B129" s="13">
        <f>IF(AND(I129="not Bronze, ASTM-B584, C93200",K129="Coating_Standard"),"Y","N")</f>
        <v/>
      </c>
      <c r="C129" t="inlineStr">
        <is>
          <t>Price_BOM_VL_VLS_Case_123</t>
        </is>
      </c>
      <c r="D129">
        <f>IF(B129="Y",C129,"")</f>
        <v/>
      </c>
      <c r="E129" t="inlineStr">
        <is>
          <t>:2570-9_VL:2570-9_VLS:</t>
        </is>
      </c>
      <c r="F129" s="123" t="inlineStr">
        <is>
          <t>Cast Iron, ASTM-A48, CL 30</t>
        </is>
      </c>
      <c r="G129" t="inlineStr">
        <is>
          <t>CaseMatl_Cast_Iron_ASTM-A48_CL30</t>
        </is>
      </c>
      <c r="H129" s="123" t="inlineStr">
        <is>
          <t>C30</t>
        </is>
      </c>
      <c r="I129" t="inlineStr">
        <is>
          <t>Bronze, ASTM-B584, C93200</t>
        </is>
      </c>
      <c r="J129" s="123" t="inlineStr">
        <is>
          <t>125# ANSI Flange</t>
        </is>
      </c>
      <c r="K129" s="123" t="inlineStr">
        <is>
          <t>Coating_Standard</t>
        </is>
      </c>
      <c r="L129" s="123" t="inlineStr">
        <is>
          <t>:X0:X3:X4:</t>
        </is>
      </c>
      <c r="M129" s="123" t="n">
        <v>96893921</v>
      </c>
      <c r="O129" t="inlineStr">
        <is>
          <t>A300043</t>
        </is>
      </c>
      <c r="P129" s="123" t="inlineStr">
        <is>
          <t>LT027</t>
        </is>
      </c>
      <c r="Q129" s="13" t="n">
        <v>0</v>
      </c>
    </row>
    <row r="130" ht="13.15" customHeight="1">
      <c r="B130" s="13">
        <f>IF(AND(I130="not Bronze, ASTM-B584, C93200",K130="Coating_Standard"),"Y","N")</f>
        <v/>
      </c>
      <c r="C130" t="inlineStr">
        <is>
          <t>Price_BOM_VL_VLS_Case_124</t>
        </is>
      </c>
      <c r="D130">
        <f>IF(B130="Y",C130,"")</f>
        <v/>
      </c>
      <c r="E130" t="inlineStr">
        <is>
          <t>:2570-9_VL:2570-9_VLS:</t>
        </is>
      </c>
      <c r="F130" s="123" t="inlineStr">
        <is>
          <t>Cast Iron, ASTM-A48, CL 30</t>
        </is>
      </c>
      <c r="G130" t="inlineStr">
        <is>
          <t>CaseMatl_Cast_Iron_ASTM-A48_CL30</t>
        </is>
      </c>
      <c r="H130" s="123" t="inlineStr">
        <is>
          <t>C30</t>
        </is>
      </c>
      <c r="I130" t="inlineStr">
        <is>
          <t>not Bronze, ASTM-B584, C93200</t>
        </is>
      </c>
      <c r="J130" s="123" t="inlineStr">
        <is>
          <t>125# ANSI Flange</t>
        </is>
      </c>
      <c r="K130" s="123" t="inlineStr">
        <is>
          <t>Coating_Scotchkote134_interior</t>
        </is>
      </c>
      <c r="L130" s="123" t="inlineStr">
        <is>
          <t>:X0:X3:X4:</t>
        </is>
      </c>
      <c r="M130" s="123" t="inlineStr">
        <is>
          <t>RTF</t>
        </is>
      </c>
      <c r="O130" t="inlineStr">
        <is>
          <t>A300043</t>
        </is>
      </c>
      <c r="P130" s="123" t="inlineStr">
        <is>
          <t>LT027</t>
        </is>
      </c>
      <c r="Q130" s="13" t="n">
        <v>0</v>
      </c>
    </row>
    <row r="131" ht="13.15" customHeight="1">
      <c r="B131" s="13">
        <f>IF(AND(I131="not Bronze, ASTM-B584, C93200",K131="Coating_Standard"),"Y","N")</f>
        <v/>
      </c>
      <c r="C131" t="inlineStr">
        <is>
          <t>Price_BOM_VL_VLS_Case_125</t>
        </is>
      </c>
      <c r="D131">
        <f>IF(B131="Y",C131,"")</f>
        <v/>
      </c>
      <c r="E131" t="inlineStr">
        <is>
          <t>:2570-9_VL:2570-9_VLS:</t>
        </is>
      </c>
      <c r="F131" s="123" t="inlineStr">
        <is>
          <t>Cast Iron, ASTM-A48, CL 30</t>
        </is>
      </c>
      <c r="G131" t="inlineStr">
        <is>
          <t>CaseMatl_Cast_Iron_ASTM-A48_CL30</t>
        </is>
      </c>
      <c r="H131" s="123" t="inlineStr">
        <is>
          <t>C30</t>
        </is>
      </c>
      <c r="I131" t="inlineStr">
        <is>
          <t>Bronze, ASTM-B584, C93200</t>
        </is>
      </c>
      <c r="J131" s="123" t="inlineStr">
        <is>
          <t>125# ANSI Flange</t>
        </is>
      </c>
      <c r="K131" s="123" t="inlineStr">
        <is>
          <t>Coating_Scotchkote134_interior</t>
        </is>
      </c>
      <c r="L131" s="123" t="inlineStr">
        <is>
          <t>:X0:X3:X4:</t>
        </is>
      </c>
      <c r="M131" s="123" t="inlineStr">
        <is>
          <t>RTF</t>
        </is>
      </c>
      <c r="O131" t="inlineStr">
        <is>
          <t>A300043</t>
        </is>
      </c>
      <c r="P131" s="123" t="inlineStr">
        <is>
          <t>LT027</t>
        </is>
      </c>
      <c r="Q131" s="13" t="n">
        <v>0</v>
      </c>
    </row>
    <row r="132" ht="13.15" customHeight="1">
      <c r="B132" s="13">
        <f>IF(AND(I132="not Bronze, ASTM-B584, C93200",K132="Coating_Standard"),"Y","N")</f>
        <v/>
      </c>
      <c r="C132" t="inlineStr">
        <is>
          <t>Price_BOM_VL_VLS_Case_126</t>
        </is>
      </c>
      <c r="D132">
        <f>IF(B132="Y",C132,"")</f>
        <v/>
      </c>
      <c r="E132" t="inlineStr">
        <is>
          <t>:2570-9_VL:2570-9_VLS:</t>
        </is>
      </c>
      <c r="F132" s="123" t="inlineStr">
        <is>
          <t>Cast Iron, ASTM-A48, CL 30</t>
        </is>
      </c>
      <c r="G132" t="inlineStr">
        <is>
          <t>CaseMatl_Cast_Iron_ASTM-A48_CL30</t>
        </is>
      </c>
      <c r="H132" s="123" t="inlineStr">
        <is>
          <t>C30</t>
        </is>
      </c>
      <c r="I132" t="inlineStr">
        <is>
          <t>not Bronze, ASTM-B584, C93200</t>
        </is>
      </c>
      <c r="J132" s="123" t="inlineStr">
        <is>
          <t>125# ANSI Flange</t>
        </is>
      </c>
      <c r="K132" s="123" t="inlineStr">
        <is>
          <t>Coating_Scotchkote134_interior_exterior</t>
        </is>
      </c>
      <c r="L132" s="123" t="inlineStr">
        <is>
          <t>:X0:X3:X4:</t>
        </is>
      </c>
      <c r="M132" s="123" t="inlineStr">
        <is>
          <t>RTF</t>
        </is>
      </c>
      <c r="O132" t="inlineStr">
        <is>
          <t>A300043</t>
        </is>
      </c>
      <c r="P132" s="123" t="inlineStr">
        <is>
          <t>LT027</t>
        </is>
      </c>
      <c r="Q132" s="13" t="n">
        <v>0</v>
      </c>
    </row>
    <row r="133" ht="13.15" customHeight="1">
      <c r="B133" s="13">
        <f>IF(AND(I133="not Bronze, ASTM-B584, C93200",K133="Coating_Standard"),"Y","N")</f>
        <v/>
      </c>
      <c r="C133" t="inlineStr">
        <is>
          <t>Price_BOM_VL_VLS_Case_127</t>
        </is>
      </c>
      <c r="D133">
        <f>IF(B133="Y",C133,"")</f>
        <v/>
      </c>
      <c r="E133" t="inlineStr">
        <is>
          <t>:2570-9_VL:2570-9_VLS:</t>
        </is>
      </c>
      <c r="F133" s="123" t="inlineStr">
        <is>
          <t>Cast Iron, ASTM-A48, CL 30</t>
        </is>
      </c>
      <c r="G133" t="inlineStr">
        <is>
          <t>CaseMatl_Cast_Iron_ASTM-A48_CL30</t>
        </is>
      </c>
      <c r="H133" s="123" t="inlineStr">
        <is>
          <t>C30</t>
        </is>
      </c>
      <c r="I133" t="inlineStr">
        <is>
          <t>Bronze, ASTM-B584, C93200</t>
        </is>
      </c>
      <c r="J133" s="123" t="inlineStr">
        <is>
          <t>125# ANSI Flange</t>
        </is>
      </c>
      <c r="K133" s="123" t="inlineStr">
        <is>
          <t>Coating_Scotchkote134_interior_exterior</t>
        </is>
      </c>
      <c r="L133" s="123" t="inlineStr">
        <is>
          <t>:X0:X3:X4:</t>
        </is>
      </c>
      <c r="M133" s="123" t="inlineStr">
        <is>
          <t>RTF</t>
        </is>
      </c>
      <c r="O133" t="inlineStr">
        <is>
          <t>A300043</t>
        </is>
      </c>
      <c r="P133" s="123" t="inlineStr">
        <is>
          <t>LT027</t>
        </is>
      </c>
      <c r="Q133" s="13" t="n">
        <v>0</v>
      </c>
    </row>
    <row r="134" ht="13.15" customHeight="1">
      <c r="B134" s="13">
        <f>IF(AND(I134="not Bronze, ASTM-B584, C93200",K134="Coating_Standard"),"Y","N")</f>
        <v/>
      </c>
      <c r="C134" t="inlineStr">
        <is>
          <t>Price_BOM_VL_VLS_Case_128</t>
        </is>
      </c>
      <c r="D134">
        <f>IF(B134="Y",C134,"")</f>
        <v/>
      </c>
      <c r="E134" t="inlineStr">
        <is>
          <t>:2570-9_VL:2570-9_VLS:</t>
        </is>
      </c>
      <c r="F134" s="123" t="inlineStr">
        <is>
          <t>Cast Iron, ASTM-A48, CL 30</t>
        </is>
      </c>
      <c r="G134" t="inlineStr">
        <is>
          <t>CaseMatl_Cast_Iron_ASTM-A48_CL30</t>
        </is>
      </c>
      <c r="H134" s="123" t="inlineStr">
        <is>
          <t>C30</t>
        </is>
      </c>
      <c r="I134" t="inlineStr">
        <is>
          <t>not Bronze, ASTM-B584, C93200</t>
        </is>
      </c>
      <c r="J134" s="123" t="inlineStr">
        <is>
          <t>125# ANSI Flange</t>
        </is>
      </c>
      <c r="K134" s="123" t="inlineStr">
        <is>
          <t>Coating_Scotchkote134_interior_exterior_IncludeImpeller</t>
        </is>
      </c>
      <c r="L134" s="123" t="inlineStr">
        <is>
          <t>:X0:X3:X4:</t>
        </is>
      </c>
      <c r="M134" s="123" t="inlineStr">
        <is>
          <t>RTF</t>
        </is>
      </c>
      <c r="O134" t="inlineStr">
        <is>
          <t>A300043</t>
        </is>
      </c>
      <c r="P134" s="123" t="inlineStr">
        <is>
          <t>LT027</t>
        </is>
      </c>
      <c r="Q134" s="13" t="n">
        <v>0</v>
      </c>
    </row>
    <row r="135" ht="13.15" customHeight="1">
      <c r="B135" s="13">
        <f>IF(AND(I135="not Bronze, ASTM-B584, C93200",K135="Coating_Standard"),"Y","N")</f>
        <v/>
      </c>
      <c r="C135" t="inlineStr">
        <is>
          <t>Price_BOM_VL_VLS_Case_129</t>
        </is>
      </c>
      <c r="D135">
        <f>IF(B135="Y",C135,"")</f>
        <v/>
      </c>
      <c r="E135" t="inlineStr">
        <is>
          <t>:2570-9_VL:2570-9_VLS:</t>
        </is>
      </c>
      <c r="F135" s="123" t="inlineStr">
        <is>
          <t>Cast Iron, ASTM-A48, CL 30</t>
        </is>
      </c>
      <c r="G135" t="inlineStr">
        <is>
          <t>CaseMatl_Cast_Iron_ASTM-A48_CL30</t>
        </is>
      </c>
      <c r="H135" s="123" t="inlineStr">
        <is>
          <t>C30</t>
        </is>
      </c>
      <c r="I135" t="inlineStr">
        <is>
          <t>Bronze, ASTM-B584, C93200</t>
        </is>
      </c>
      <c r="J135" s="123" t="inlineStr">
        <is>
          <t>125# ANSI Flange</t>
        </is>
      </c>
      <c r="K135" s="123" t="inlineStr">
        <is>
          <t>Coating_Scotchkote134_interior_exterior_IncludeImpeller</t>
        </is>
      </c>
      <c r="L135" s="123" t="inlineStr">
        <is>
          <t>:X0:X3:X4:</t>
        </is>
      </c>
      <c r="M135" s="123" t="inlineStr">
        <is>
          <t>RTF</t>
        </is>
      </c>
      <c r="O135" t="inlineStr">
        <is>
          <t>A300043</t>
        </is>
      </c>
      <c r="P135" s="123" t="inlineStr">
        <is>
          <t>LT027</t>
        </is>
      </c>
      <c r="Q135" s="13" t="n">
        <v>0</v>
      </c>
    </row>
    <row r="136" ht="13.15" customHeight="1">
      <c r="B136" s="13">
        <f>IF(AND(I136="not Bronze, ASTM-B584, C93200",K136="Coating_Standard"),"Y","N")</f>
        <v/>
      </c>
      <c r="C136" t="inlineStr">
        <is>
          <t>Price_BOM_VL_VLS_Case_130</t>
        </is>
      </c>
      <c r="D136">
        <f>IF(B136="Y",C136,"")</f>
        <v/>
      </c>
      <c r="E136" t="inlineStr">
        <is>
          <t>:2570-9_VL:2570-9_VLS:</t>
        </is>
      </c>
      <c r="F136" s="123" t="inlineStr">
        <is>
          <t>Cast Iron, ASTM-A48, CL 30</t>
        </is>
      </c>
      <c r="G136" t="inlineStr">
        <is>
          <t>CaseMatl_Cast_Iron_ASTM-A48_CL30</t>
        </is>
      </c>
      <c r="H136" s="123" t="inlineStr">
        <is>
          <t>C30</t>
        </is>
      </c>
      <c r="I136" t="inlineStr">
        <is>
          <t>not Bronze, ASTM-B584, C93200</t>
        </is>
      </c>
      <c r="J136" s="123" t="inlineStr">
        <is>
          <t>125# ANSI Flange</t>
        </is>
      </c>
      <c r="K136" s="123" t="inlineStr">
        <is>
          <t>Coating_Scotchkote134_interior_IncludeImpeller</t>
        </is>
      </c>
      <c r="L136" s="123" t="inlineStr">
        <is>
          <t>:X0:X3:X4:</t>
        </is>
      </c>
      <c r="M136" s="123" t="inlineStr">
        <is>
          <t>RTF</t>
        </is>
      </c>
      <c r="O136" t="inlineStr">
        <is>
          <t>A300043</t>
        </is>
      </c>
      <c r="P136" s="123" t="inlineStr">
        <is>
          <t>LT027</t>
        </is>
      </c>
      <c r="Q136" s="13" t="n">
        <v>0</v>
      </c>
    </row>
    <row r="137" ht="13.15" customHeight="1">
      <c r="B137" s="13">
        <f>IF(AND(I137="not Bronze, ASTM-B584, C93200",K137="Coating_Standard"),"Y","N")</f>
        <v/>
      </c>
      <c r="C137" t="inlineStr">
        <is>
          <t>Price_BOM_VL_VLS_Case_131</t>
        </is>
      </c>
      <c r="D137">
        <f>IF(B137="Y",C137,"")</f>
        <v/>
      </c>
      <c r="E137" t="inlineStr">
        <is>
          <t>:2570-9_VL:2570-9_VLS:</t>
        </is>
      </c>
      <c r="F137" s="123" t="inlineStr">
        <is>
          <t>Cast Iron, ASTM-A48, CL 30</t>
        </is>
      </c>
      <c r="G137" t="inlineStr">
        <is>
          <t>CaseMatl_Cast_Iron_ASTM-A48_CL30</t>
        </is>
      </c>
      <c r="H137" s="123" t="inlineStr">
        <is>
          <t>C30</t>
        </is>
      </c>
      <c r="I137" t="inlineStr">
        <is>
          <t>Bronze, ASTM-B584, C93200</t>
        </is>
      </c>
      <c r="J137" s="123" t="inlineStr">
        <is>
          <t>125# ANSI Flange</t>
        </is>
      </c>
      <c r="K137" s="123" t="inlineStr">
        <is>
          <t>Coating_Scotchkote134_interior_IncludeImpeller</t>
        </is>
      </c>
      <c r="L137" s="123" t="inlineStr">
        <is>
          <t>:X0:X3:X4:</t>
        </is>
      </c>
      <c r="M137" s="123" t="inlineStr">
        <is>
          <t>RTF</t>
        </is>
      </c>
      <c r="O137" t="inlineStr">
        <is>
          <t>A300043</t>
        </is>
      </c>
      <c r="P137" s="123" t="inlineStr">
        <is>
          <t>LT027</t>
        </is>
      </c>
      <c r="Q137" s="13" t="n">
        <v>0</v>
      </c>
    </row>
    <row r="138" ht="13.15" customHeight="1">
      <c r="B138" s="13">
        <f>IF(AND(I138="not Bronze, ASTM-B584, C93200",K138="Coating_Standard"),"Y","N")</f>
        <v/>
      </c>
      <c r="C138" t="inlineStr">
        <is>
          <t>Price_BOM_VL_VLS_Case_132</t>
        </is>
      </c>
      <c r="D138">
        <f>IF(B138="Y",C138,"")</f>
        <v/>
      </c>
      <c r="E138" t="inlineStr">
        <is>
          <t>:2570-9_VL:2570-9_VLS:</t>
        </is>
      </c>
      <c r="F138" s="123" t="inlineStr">
        <is>
          <t>Cast Iron, ASTM-A48, CL 30</t>
        </is>
      </c>
      <c r="G138" t="inlineStr">
        <is>
          <t>CaseMatl_Cast_Iron_ASTM-A48_CL30</t>
        </is>
      </c>
      <c r="H138" s="123" t="inlineStr">
        <is>
          <t>C30</t>
        </is>
      </c>
      <c r="I138" t="inlineStr">
        <is>
          <t>not Bronze, ASTM-B584, C93200</t>
        </is>
      </c>
      <c r="J138" s="123" t="inlineStr">
        <is>
          <t>125# ANSI Flange</t>
        </is>
      </c>
      <c r="K138" s="123" t="inlineStr">
        <is>
          <t>Coating_Special</t>
        </is>
      </c>
      <c r="L138" s="123" t="inlineStr">
        <is>
          <t>:X0:X3:X4:</t>
        </is>
      </c>
      <c r="M138" s="123" t="inlineStr">
        <is>
          <t>RTF</t>
        </is>
      </c>
      <c r="O138" t="inlineStr">
        <is>
          <t>A300043</t>
        </is>
      </c>
      <c r="P138" s="123" t="inlineStr">
        <is>
          <t>LT027</t>
        </is>
      </c>
      <c r="Q138" s="13" t="n">
        <v>0</v>
      </c>
    </row>
    <row r="139" ht="13.15" customHeight="1">
      <c r="B139" s="13">
        <f>IF(AND(I139="not Bronze, ASTM-B584, C93200",K139="Coating_Standard"),"Y","N")</f>
        <v/>
      </c>
      <c r="C139" t="inlineStr">
        <is>
          <t>Price_BOM_VL_VLS_Case_133</t>
        </is>
      </c>
      <c r="D139">
        <f>IF(B139="Y",C139,"")</f>
        <v/>
      </c>
      <c r="E139" t="inlineStr">
        <is>
          <t>:2570-9_VL:2570-9_VLS:</t>
        </is>
      </c>
      <c r="F139" s="123" t="inlineStr">
        <is>
          <t>Cast Iron, ASTM-A48, CL 30</t>
        </is>
      </c>
      <c r="G139" t="inlineStr">
        <is>
          <t>CaseMatl_Cast_Iron_ASTM-A48_CL30</t>
        </is>
      </c>
      <c r="H139" s="123" t="inlineStr">
        <is>
          <t>C30</t>
        </is>
      </c>
      <c r="I139" t="inlineStr">
        <is>
          <t>Bronze, ASTM-B584, C93200</t>
        </is>
      </c>
      <c r="J139" s="123" t="inlineStr">
        <is>
          <t>125# ANSI Flange</t>
        </is>
      </c>
      <c r="K139" s="123" t="inlineStr">
        <is>
          <t>Coating_Special</t>
        </is>
      </c>
      <c r="L139" s="123" t="inlineStr">
        <is>
          <t>:X0:X3:X4:</t>
        </is>
      </c>
      <c r="M139" s="123" t="inlineStr">
        <is>
          <t>RTF</t>
        </is>
      </c>
      <c r="O139" t="inlineStr">
        <is>
          <t>A300043</t>
        </is>
      </c>
      <c r="P139" s="123" t="inlineStr">
        <is>
          <t>LT027</t>
        </is>
      </c>
      <c r="Q139" s="13" t="n">
        <v>0</v>
      </c>
    </row>
    <row r="140" ht="13.15" customHeight="1">
      <c r="B140" s="13">
        <f>IF(AND(I140="not Bronze, ASTM-B584, C93200",K140="Coating_Standard"),"Y","N")</f>
        <v/>
      </c>
      <c r="C140" t="inlineStr">
        <is>
          <t>Price_BOM_VL_VLS_Case_134</t>
        </is>
      </c>
      <c r="D140">
        <f>IF(B140="Y",C140,"")</f>
        <v/>
      </c>
      <c r="E140" t="inlineStr">
        <is>
          <t>:2570-9_VL:2570-9_VLS:</t>
        </is>
      </c>
      <c r="F140" s="123" t="inlineStr">
        <is>
          <t>Cast Iron, ASTM-A48, CL 30</t>
        </is>
      </c>
      <c r="G140" t="inlineStr">
        <is>
          <t>CaseMatl_Cast_Iron_ASTM-A48_CL30</t>
        </is>
      </c>
      <c r="H140" s="123" t="inlineStr">
        <is>
          <t>C30</t>
        </is>
      </c>
      <c r="I140" t="inlineStr">
        <is>
          <t>not Bronze, ASTM-B584, C93200</t>
        </is>
      </c>
      <c r="J140" s="123" t="inlineStr">
        <is>
          <t>125# ANSI Flange</t>
        </is>
      </c>
      <c r="K140" s="123" t="inlineStr">
        <is>
          <t>Coating_Epoxy</t>
        </is>
      </c>
      <c r="L140" s="123" t="inlineStr">
        <is>
          <t>:X0:X3:X4:</t>
        </is>
      </c>
      <c r="M140" s="123" t="inlineStr">
        <is>
          <t>RTF</t>
        </is>
      </c>
      <c r="O140" t="inlineStr">
        <is>
          <t>A300043</t>
        </is>
      </c>
      <c r="P140" s="123" t="inlineStr">
        <is>
          <t>LT027</t>
        </is>
      </c>
      <c r="Q140" s="13" t="n">
        <v>0</v>
      </c>
    </row>
    <row r="141" ht="13.15" customHeight="1">
      <c r="B141" s="13">
        <f>IF(AND(I141="not Bronze, ASTM-B584, C93200",K141="Coating_Standard"),"Y","N")</f>
        <v/>
      </c>
      <c r="C141" t="inlineStr">
        <is>
          <t>Price_BOM_VL_VLS_Case_135</t>
        </is>
      </c>
      <c r="D141">
        <f>IF(B141="Y",C141,"")</f>
        <v/>
      </c>
      <c r="E141" t="inlineStr">
        <is>
          <t>:2570-9_VL:2570-9_VLS:</t>
        </is>
      </c>
      <c r="F141" s="123" t="inlineStr">
        <is>
          <t>Cast Iron, ASTM-A48, CL 30</t>
        </is>
      </c>
      <c r="G141" t="inlineStr">
        <is>
          <t>CaseMatl_Cast_Iron_ASTM-A48_CL30</t>
        </is>
      </c>
      <c r="H141" s="123" t="inlineStr">
        <is>
          <t>C30</t>
        </is>
      </c>
      <c r="I141" t="inlineStr">
        <is>
          <t>Bronze, ASTM-B584, C93200</t>
        </is>
      </c>
      <c r="J141" s="123" t="inlineStr">
        <is>
          <t>125# ANSI Flange</t>
        </is>
      </c>
      <c r="K141" s="123" t="inlineStr">
        <is>
          <t>Coating_Epoxy</t>
        </is>
      </c>
      <c r="L141" s="123" t="inlineStr">
        <is>
          <t>:X0:X3:X4:</t>
        </is>
      </c>
      <c r="M141" s="123" t="inlineStr">
        <is>
          <t>RTF</t>
        </is>
      </c>
      <c r="O141" t="inlineStr">
        <is>
          <t>A300043</t>
        </is>
      </c>
      <c r="P141" s="123" t="inlineStr">
        <is>
          <t>LT027</t>
        </is>
      </c>
      <c r="Q141" s="13" t="n">
        <v>0</v>
      </c>
    </row>
    <row r="142" ht="13.15" customHeight="1">
      <c r="B142" s="13">
        <f>IF(AND(I142="not Bronze, ASTM-B584, C93200",K142="Coating_Standard"),"Y","N")</f>
        <v/>
      </c>
      <c r="C142" t="inlineStr">
        <is>
          <t>Price_BOM_VL_VLS_Case_136</t>
        </is>
      </c>
      <c r="D142">
        <f>IF(B142="Y",C142,"")</f>
        <v/>
      </c>
      <c r="E142" t="inlineStr">
        <is>
          <t>:2595-3_VL:</t>
        </is>
      </c>
      <c r="F142" s="123" t="inlineStr">
        <is>
          <t>Cast Iron, ASTM-A48, CL 30</t>
        </is>
      </c>
      <c r="G142" t="inlineStr">
        <is>
          <t>CaseMatl_Cast_Iron_ASTM-A48_CL30</t>
        </is>
      </c>
      <c r="H142" s="123" t="inlineStr">
        <is>
          <t>C30</t>
        </is>
      </c>
      <c r="I142" t="inlineStr">
        <is>
          <t>Bronze, ASTM-B584, C93200</t>
        </is>
      </c>
      <c r="J142" s="123" t="inlineStr">
        <is>
          <t>125# ANSI Flange</t>
        </is>
      </c>
      <c r="K142" s="123" t="inlineStr">
        <is>
          <t>Coating_Standard</t>
        </is>
      </c>
      <c r="L142" s="123" t="inlineStr">
        <is>
          <t>:X3:X4:</t>
        </is>
      </c>
      <c r="M142" s="123" t="n">
        <v>96772242</v>
      </c>
      <c r="N142" t="inlineStr">
        <is>
          <t>CASE,VL,25953,125#,CI,BRZ WR</t>
        </is>
      </c>
      <c r="O142" t="inlineStr">
        <is>
          <t>A300043</t>
        </is>
      </c>
      <c r="P142" s="123" t="inlineStr">
        <is>
          <t>LT027</t>
        </is>
      </c>
      <c r="Q142" s="13" t="n">
        <v>0</v>
      </c>
    </row>
    <row r="143" ht="13.15" customHeight="1">
      <c r="B143" s="13">
        <f>IF(AND(I143="not Bronze, ASTM-B584, C93200",K143="Coating_Standard"),"Y","N")</f>
        <v/>
      </c>
      <c r="C143" t="inlineStr">
        <is>
          <t>Price_BOM_VL_VLS_Case_137</t>
        </is>
      </c>
      <c r="D143">
        <f>IF(B143="Y",C143,"")</f>
        <v/>
      </c>
      <c r="E143" t="inlineStr">
        <is>
          <t>:2595-3_VL:</t>
        </is>
      </c>
      <c r="F143" s="123" t="inlineStr">
        <is>
          <t>Cast Iron, ASTM-A48, CL 30</t>
        </is>
      </c>
      <c r="G143" t="inlineStr">
        <is>
          <t>CaseMatl_Cast_Iron_ASTM-A48_CL30</t>
        </is>
      </c>
      <c r="H143" s="123" t="inlineStr">
        <is>
          <t>C30</t>
        </is>
      </c>
      <c r="I143" t="inlineStr">
        <is>
          <t>not Bronze, ASTM-B584, C93200</t>
        </is>
      </c>
      <c r="J143" s="123" t="inlineStr">
        <is>
          <t>125# ANSI Flange</t>
        </is>
      </c>
      <c r="K143" s="123" t="inlineStr">
        <is>
          <t>Coating_Standard</t>
        </is>
      </c>
      <c r="L143" s="123" t="inlineStr">
        <is>
          <t>:X3:X4:</t>
        </is>
      </c>
      <c r="M143" s="123" t="n">
        <v>96893922</v>
      </c>
      <c r="O143" t="inlineStr">
        <is>
          <t>A300043</t>
        </is>
      </c>
      <c r="P143" s="123" t="inlineStr">
        <is>
          <t>LT027</t>
        </is>
      </c>
      <c r="Q143" s="13" t="n">
        <v>0</v>
      </c>
    </row>
    <row r="144" ht="13.15" customHeight="1">
      <c r="B144" s="13">
        <f>IF(AND(I144="not Bronze, ASTM-B584, C93200",K144="Coating_Standard"),"Y","N")</f>
        <v/>
      </c>
      <c r="C144" t="inlineStr">
        <is>
          <t>Price_BOM_VL_VLS_Case_138</t>
        </is>
      </c>
      <c r="D144">
        <f>IF(B144="Y",C144,"")</f>
        <v/>
      </c>
      <c r="E144" t="inlineStr">
        <is>
          <t>:2595-3_VL:</t>
        </is>
      </c>
      <c r="F144" s="123" t="inlineStr">
        <is>
          <t>Cast Iron, ASTM-A48, CL 30</t>
        </is>
      </c>
      <c r="G144" t="inlineStr">
        <is>
          <t>CaseMatl_Cast_Iron_ASTM-A48_CL30</t>
        </is>
      </c>
      <c r="H144" s="123" t="inlineStr">
        <is>
          <t>C30</t>
        </is>
      </c>
      <c r="I144" t="inlineStr">
        <is>
          <t>Bronze, ASTM-B584, C93200</t>
        </is>
      </c>
      <c r="J144" s="123" t="inlineStr">
        <is>
          <t>125# ANSI Flange</t>
        </is>
      </c>
      <c r="K144" s="123" t="inlineStr">
        <is>
          <t>Coating_Scotchkote134_interior</t>
        </is>
      </c>
      <c r="L144" s="123" t="inlineStr">
        <is>
          <t>:X3:X4:</t>
        </is>
      </c>
      <c r="M144" s="123" t="inlineStr">
        <is>
          <t>RTF</t>
        </is>
      </c>
      <c r="O144" t="inlineStr">
        <is>
          <t>A300043</t>
        </is>
      </c>
      <c r="P144" s="123" t="inlineStr">
        <is>
          <t>LT027</t>
        </is>
      </c>
      <c r="Q144" s="13" t="n">
        <v>0</v>
      </c>
    </row>
    <row r="145" ht="13.15" customHeight="1">
      <c r="B145" s="13">
        <f>IF(AND(I145="not Bronze, ASTM-B584, C93200",K145="Coating_Standard"),"Y","N")</f>
        <v/>
      </c>
      <c r="C145" t="inlineStr">
        <is>
          <t>Price_BOM_VL_VLS_Case_139</t>
        </is>
      </c>
      <c r="D145">
        <f>IF(B145="Y",C145,"")</f>
        <v/>
      </c>
      <c r="E145" t="inlineStr">
        <is>
          <t>:2595-3_VL:</t>
        </is>
      </c>
      <c r="F145" s="123" t="inlineStr">
        <is>
          <t>Cast Iron, ASTM-A48, CL 30</t>
        </is>
      </c>
      <c r="G145" t="inlineStr">
        <is>
          <t>CaseMatl_Cast_Iron_ASTM-A48_CL30</t>
        </is>
      </c>
      <c r="H145" s="123" t="inlineStr">
        <is>
          <t>C30</t>
        </is>
      </c>
      <c r="I145" t="inlineStr">
        <is>
          <t>not Bronze, ASTM-B584, C93200</t>
        </is>
      </c>
      <c r="J145" s="123" t="inlineStr">
        <is>
          <t>125# ANSI Flange</t>
        </is>
      </c>
      <c r="K145" s="123" t="inlineStr">
        <is>
          <t>Coating_Scotchkote134_interior</t>
        </is>
      </c>
      <c r="L145" s="123" t="inlineStr">
        <is>
          <t>:X3:X4:</t>
        </is>
      </c>
      <c r="M145" s="123" t="inlineStr">
        <is>
          <t>RTF</t>
        </is>
      </c>
      <c r="O145" t="inlineStr">
        <is>
          <t>A300043</t>
        </is>
      </c>
      <c r="P145" s="123" t="inlineStr">
        <is>
          <t>LT027</t>
        </is>
      </c>
      <c r="Q145" s="13" t="n">
        <v>0</v>
      </c>
    </row>
    <row r="146" ht="13.15" customHeight="1">
      <c r="B146" s="13">
        <f>IF(AND(I146="not Bronze, ASTM-B584, C93200",K146="Coating_Standard"),"Y","N")</f>
        <v/>
      </c>
      <c r="C146" t="inlineStr">
        <is>
          <t>Price_BOM_VL_VLS_Case_140</t>
        </is>
      </c>
      <c r="D146">
        <f>IF(B146="Y",C146,"")</f>
        <v/>
      </c>
      <c r="E146" t="inlineStr">
        <is>
          <t>:2595-3_VL:</t>
        </is>
      </c>
      <c r="F146" s="123" t="inlineStr">
        <is>
          <t>Cast Iron, ASTM-A48, CL 30</t>
        </is>
      </c>
      <c r="G146" t="inlineStr">
        <is>
          <t>CaseMatl_Cast_Iron_ASTM-A48_CL30</t>
        </is>
      </c>
      <c r="H146" s="123" t="inlineStr">
        <is>
          <t>C30</t>
        </is>
      </c>
      <c r="I146" t="inlineStr">
        <is>
          <t>Bronze, ASTM-B584, C93200</t>
        </is>
      </c>
      <c r="J146" s="123" t="inlineStr">
        <is>
          <t>125# ANSI Flange</t>
        </is>
      </c>
      <c r="K146" s="123" t="inlineStr">
        <is>
          <t>Coating_Scotchkote134_interior_exterior</t>
        </is>
      </c>
      <c r="L146" s="123" t="inlineStr">
        <is>
          <t>:X3:X4:</t>
        </is>
      </c>
      <c r="M146" s="123" t="inlineStr">
        <is>
          <t>RTF</t>
        </is>
      </c>
      <c r="O146" t="inlineStr">
        <is>
          <t>A300043</t>
        </is>
      </c>
      <c r="P146" s="123" t="inlineStr">
        <is>
          <t>LT027</t>
        </is>
      </c>
      <c r="Q146" s="13" t="n">
        <v>0</v>
      </c>
    </row>
    <row r="147" ht="13.15" customHeight="1">
      <c r="B147" s="13">
        <f>IF(AND(I147="not Bronze, ASTM-B584, C93200",K147="Coating_Standard"),"Y","N")</f>
        <v/>
      </c>
      <c r="C147" t="inlineStr">
        <is>
          <t>Price_BOM_VL_VLS_Case_141</t>
        </is>
      </c>
      <c r="D147">
        <f>IF(B147="Y",C147,"")</f>
        <v/>
      </c>
      <c r="E147" t="inlineStr">
        <is>
          <t>:2595-3_VL:</t>
        </is>
      </c>
      <c r="F147" s="123" t="inlineStr">
        <is>
          <t>Cast Iron, ASTM-A48, CL 30</t>
        </is>
      </c>
      <c r="G147" t="inlineStr">
        <is>
          <t>CaseMatl_Cast_Iron_ASTM-A48_CL30</t>
        </is>
      </c>
      <c r="H147" s="123" t="inlineStr">
        <is>
          <t>C30</t>
        </is>
      </c>
      <c r="I147" t="inlineStr">
        <is>
          <t>not Bronze, ASTM-B584, C93200</t>
        </is>
      </c>
      <c r="J147" s="123" t="inlineStr">
        <is>
          <t>125# ANSI Flange</t>
        </is>
      </c>
      <c r="K147" s="123" t="inlineStr">
        <is>
          <t>Coating_Scotchkote134_interior_exterior</t>
        </is>
      </c>
      <c r="L147" s="123" t="inlineStr">
        <is>
          <t>:X3:X4:</t>
        </is>
      </c>
      <c r="M147" s="123" t="inlineStr">
        <is>
          <t>RTF</t>
        </is>
      </c>
      <c r="O147" t="inlineStr">
        <is>
          <t>A300043</t>
        </is>
      </c>
      <c r="P147" s="123" t="inlineStr">
        <is>
          <t>LT027</t>
        </is>
      </c>
      <c r="Q147" s="13" t="n">
        <v>0</v>
      </c>
    </row>
    <row r="148" ht="13.15" customHeight="1">
      <c r="B148" s="13">
        <f>IF(AND(I148="not Bronze, ASTM-B584, C93200",K148="Coating_Standard"),"Y","N")</f>
        <v/>
      </c>
      <c r="C148" t="inlineStr">
        <is>
          <t>Price_BOM_VL_VLS_Case_142</t>
        </is>
      </c>
      <c r="D148">
        <f>IF(B148="Y",C148,"")</f>
        <v/>
      </c>
      <c r="E148" t="inlineStr">
        <is>
          <t>:2595-3_VL:</t>
        </is>
      </c>
      <c r="F148" s="123" t="inlineStr">
        <is>
          <t>Cast Iron, ASTM-A48, CL 30</t>
        </is>
      </c>
      <c r="G148" t="inlineStr">
        <is>
          <t>CaseMatl_Cast_Iron_ASTM-A48_CL30</t>
        </is>
      </c>
      <c r="H148" s="123" t="inlineStr">
        <is>
          <t>C30</t>
        </is>
      </c>
      <c r="I148" t="inlineStr">
        <is>
          <t>Bronze, ASTM-B584, C93200</t>
        </is>
      </c>
      <c r="J148" s="123" t="inlineStr">
        <is>
          <t>125# ANSI Flange</t>
        </is>
      </c>
      <c r="K148" s="123" t="inlineStr">
        <is>
          <t>Coating_Scotchkote134_interior_exterior_IncludeImpeller</t>
        </is>
      </c>
      <c r="L148" s="123" t="inlineStr">
        <is>
          <t>:X3:X4:</t>
        </is>
      </c>
      <c r="M148" s="123" t="inlineStr">
        <is>
          <t>RTF</t>
        </is>
      </c>
      <c r="O148" t="inlineStr">
        <is>
          <t>A300043</t>
        </is>
      </c>
      <c r="P148" s="123" t="inlineStr">
        <is>
          <t>LT027</t>
        </is>
      </c>
      <c r="Q148" s="13" t="n">
        <v>0</v>
      </c>
    </row>
    <row r="149" ht="13.15" customHeight="1">
      <c r="B149" s="13">
        <f>IF(AND(I149="not Bronze, ASTM-B584, C93200",K149="Coating_Standard"),"Y","N")</f>
        <v/>
      </c>
      <c r="C149" t="inlineStr">
        <is>
          <t>Price_BOM_VL_VLS_Case_143</t>
        </is>
      </c>
      <c r="D149">
        <f>IF(B149="Y",C149,"")</f>
        <v/>
      </c>
      <c r="E149" t="inlineStr">
        <is>
          <t>:2595-3_VL:</t>
        </is>
      </c>
      <c r="F149" s="123" t="inlineStr">
        <is>
          <t>Cast Iron, ASTM-A48, CL 30</t>
        </is>
      </c>
      <c r="G149" t="inlineStr">
        <is>
          <t>CaseMatl_Cast_Iron_ASTM-A48_CL30</t>
        </is>
      </c>
      <c r="H149" s="123" t="inlineStr">
        <is>
          <t>C30</t>
        </is>
      </c>
      <c r="I149" t="inlineStr">
        <is>
          <t>not Bronze, ASTM-B584, C93200</t>
        </is>
      </c>
      <c r="J149" s="123" t="inlineStr">
        <is>
          <t>125# ANSI Flange</t>
        </is>
      </c>
      <c r="K149" s="123" t="inlineStr">
        <is>
          <t>Coating_Scotchkote134_interior_exterior_IncludeImpeller</t>
        </is>
      </c>
      <c r="L149" s="123" t="inlineStr">
        <is>
          <t>:X3:X4:</t>
        </is>
      </c>
      <c r="M149" s="123" t="inlineStr">
        <is>
          <t>RTF</t>
        </is>
      </c>
      <c r="O149" t="inlineStr">
        <is>
          <t>A300043</t>
        </is>
      </c>
      <c r="P149" s="123" t="inlineStr">
        <is>
          <t>LT027</t>
        </is>
      </c>
      <c r="Q149" s="13" t="n">
        <v>0</v>
      </c>
    </row>
    <row r="150" ht="13.15" customHeight="1">
      <c r="B150" s="13">
        <f>IF(AND(I150="not Bronze, ASTM-B584, C93200",K150="Coating_Standard"),"Y","N")</f>
        <v/>
      </c>
      <c r="C150" t="inlineStr">
        <is>
          <t>Price_BOM_VL_VLS_Case_144</t>
        </is>
      </c>
      <c r="D150">
        <f>IF(B150="Y",C150,"")</f>
        <v/>
      </c>
      <c r="E150" t="inlineStr">
        <is>
          <t>:2595-3_VL:</t>
        </is>
      </c>
      <c r="F150" s="123" t="inlineStr">
        <is>
          <t>Cast Iron, ASTM-A48, CL 30</t>
        </is>
      </c>
      <c r="G150" t="inlineStr">
        <is>
          <t>CaseMatl_Cast_Iron_ASTM-A48_CL30</t>
        </is>
      </c>
      <c r="H150" s="123" t="inlineStr">
        <is>
          <t>C30</t>
        </is>
      </c>
      <c r="I150" t="inlineStr">
        <is>
          <t>Bronze, ASTM-B584, C93200</t>
        </is>
      </c>
      <c r="J150" s="123" t="inlineStr">
        <is>
          <t>125# ANSI Flange</t>
        </is>
      </c>
      <c r="K150" s="123" t="inlineStr">
        <is>
          <t>Coating_Scotchkote134_interior_IncludeImpeller</t>
        </is>
      </c>
      <c r="L150" s="123" t="inlineStr">
        <is>
          <t>:X3:X4:</t>
        </is>
      </c>
      <c r="M150" s="123" t="inlineStr">
        <is>
          <t>RTF</t>
        </is>
      </c>
      <c r="O150" t="inlineStr">
        <is>
          <t>A300043</t>
        </is>
      </c>
      <c r="P150" s="123" t="inlineStr">
        <is>
          <t>LT027</t>
        </is>
      </c>
      <c r="Q150" s="13" t="n">
        <v>0</v>
      </c>
    </row>
    <row r="151" ht="13.15" customHeight="1">
      <c r="B151" s="13">
        <f>IF(AND(I151="not Bronze, ASTM-B584, C93200",K151="Coating_Standard"),"Y","N")</f>
        <v/>
      </c>
      <c r="C151" t="inlineStr">
        <is>
          <t>Price_BOM_VL_VLS_Case_145</t>
        </is>
      </c>
      <c r="D151">
        <f>IF(B151="Y",C151,"")</f>
        <v/>
      </c>
      <c r="E151" t="inlineStr">
        <is>
          <t>:2595-3_VL:</t>
        </is>
      </c>
      <c r="F151" s="123" t="inlineStr">
        <is>
          <t>Cast Iron, ASTM-A48, CL 30</t>
        </is>
      </c>
      <c r="G151" t="inlineStr">
        <is>
          <t>CaseMatl_Cast_Iron_ASTM-A48_CL30</t>
        </is>
      </c>
      <c r="H151" s="123" t="inlineStr">
        <is>
          <t>C30</t>
        </is>
      </c>
      <c r="I151" t="inlineStr">
        <is>
          <t>not Bronze, ASTM-B584, C93200</t>
        </is>
      </c>
      <c r="J151" s="123" t="inlineStr">
        <is>
          <t>125# ANSI Flange</t>
        </is>
      </c>
      <c r="K151" s="123" t="inlineStr">
        <is>
          <t>Coating_Scotchkote134_interior_IncludeImpeller</t>
        </is>
      </c>
      <c r="L151" s="123" t="inlineStr">
        <is>
          <t>:X3:X4:</t>
        </is>
      </c>
      <c r="M151" s="123" t="inlineStr">
        <is>
          <t>RTF</t>
        </is>
      </c>
      <c r="O151" t="inlineStr">
        <is>
          <t>A300043</t>
        </is>
      </c>
      <c r="P151" s="123" t="inlineStr">
        <is>
          <t>LT027</t>
        </is>
      </c>
      <c r="Q151" s="13" t="n">
        <v>0</v>
      </c>
    </row>
    <row r="152" ht="13.15" customHeight="1">
      <c r="B152" s="13">
        <f>IF(AND(I152="not Bronze, ASTM-B584, C93200",K152="Coating_Standard"),"Y","N")</f>
        <v/>
      </c>
      <c r="C152" t="inlineStr">
        <is>
          <t>Price_BOM_VL_VLS_Case_146</t>
        </is>
      </c>
      <c r="D152">
        <f>IF(B152="Y",C152,"")</f>
        <v/>
      </c>
      <c r="E152" t="inlineStr">
        <is>
          <t>:2595-3_VL:</t>
        </is>
      </c>
      <c r="F152" s="123" t="inlineStr">
        <is>
          <t>Cast Iron, ASTM-A48, CL 30</t>
        </is>
      </c>
      <c r="G152" t="inlineStr">
        <is>
          <t>CaseMatl_Cast_Iron_ASTM-A48_CL30</t>
        </is>
      </c>
      <c r="H152" s="123" t="inlineStr">
        <is>
          <t>C30</t>
        </is>
      </c>
      <c r="I152" t="inlineStr">
        <is>
          <t>Bronze, ASTM-B584, C93200</t>
        </is>
      </c>
      <c r="J152" s="123" t="inlineStr">
        <is>
          <t>125# ANSI Flange</t>
        </is>
      </c>
      <c r="K152" s="123" t="inlineStr">
        <is>
          <t>Coating_Special</t>
        </is>
      </c>
      <c r="L152" s="123" t="inlineStr">
        <is>
          <t>:X3:X4:</t>
        </is>
      </c>
      <c r="M152" s="123" t="inlineStr">
        <is>
          <t>RTF</t>
        </is>
      </c>
      <c r="O152" t="inlineStr">
        <is>
          <t>A300043</t>
        </is>
      </c>
      <c r="P152" s="123" t="inlineStr">
        <is>
          <t>LT027</t>
        </is>
      </c>
      <c r="Q152" s="13" t="n">
        <v>0</v>
      </c>
    </row>
    <row r="153" ht="13.15" customHeight="1">
      <c r="B153" s="13">
        <f>IF(AND(I153="not Bronze, ASTM-B584, C93200",K153="Coating_Standard"),"Y","N")</f>
        <v/>
      </c>
      <c r="C153" t="inlineStr">
        <is>
          <t>Price_BOM_VL_VLS_Case_147</t>
        </is>
      </c>
      <c r="D153">
        <f>IF(B153="Y",C153,"")</f>
        <v/>
      </c>
      <c r="E153" t="inlineStr">
        <is>
          <t>:2595-3_VL:</t>
        </is>
      </c>
      <c r="F153" s="123" t="inlineStr">
        <is>
          <t>Cast Iron, ASTM-A48, CL 30</t>
        </is>
      </c>
      <c r="G153" t="inlineStr">
        <is>
          <t>CaseMatl_Cast_Iron_ASTM-A48_CL30</t>
        </is>
      </c>
      <c r="H153" s="123" t="inlineStr">
        <is>
          <t>C30</t>
        </is>
      </c>
      <c r="I153" t="inlineStr">
        <is>
          <t>not Bronze, ASTM-B584, C93200</t>
        </is>
      </c>
      <c r="J153" s="123" t="inlineStr">
        <is>
          <t>125# ANSI Flange</t>
        </is>
      </c>
      <c r="K153" s="123" t="inlineStr">
        <is>
          <t>Coating_Special</t>
        </is>
      </c>
      <c r="L153" s="123" t="inlineStr">
        <is>
          <t>:X3:X4:</t>
        </is>
      </c>
      <c r="M153" s="123" t="inlineStr">
        <is>
          <t>RTF</t>
        </is>
      </c>
      <c r="O153" t="inlineStr">
        <is>
          <t>A300043</t>
        </is>
      </c>
      <c r="P153" s="123" t="inlineStr">
        <is>
          <t>LT027</t>
        </is>
      </c>
      <c r="Q153" s="13" t="n">
        <v>0</v>
      </c>
    </row>
    <row r="154" ht="13.15" customHeight="1">
      <c r="B154" s="13">
        <f>IF(AND(I154="not Bronze, ASTM-B584, C93200",K154="Coating_Standard"),"Y","N")</f>
        <v/>
      </c>
      <c r="C154" t="inlineStr">
        <is>
          <t>Price_BOM_VL_VLS_Case_148</t>
        </is>
      </c>
      <c r="D154">
        <f>IF(B154="Y",C154,"")</f>
        <v/>
      </c>
      <c r="E154" t="inlineStr">
        <is>
          <t>:2595-3_VL:</t>
        </is>
      </c>
      <c r="F154" s="123" t="inlineStr">
        <is>
          <t>Cast Iron, ASTM-A48, CL 30</t>
        </is>
      </c>
      <c r="G154" t="inlineStr">
        <is>
          <t>CaseMatl_Cast_Iron_ASTM-A48_CL30</t>
        </is>
      </c>
      <c r="H154" s="123" t="inlineStr">
        <is>
          <t>C30</t>
        </is>
      </c>
      <c r="I154" t="inlineStr">
        <is>
          <t>Bronze, ASTM-B584, C93200</t>
        </is>
      </c>
      <c r="J154" s="123" t="inlineStr">
        <is>
          <t>125# ANSI Flange</t>
        </is>
      </c>
      <c r="K154" s="123" t="inlineStr">
        <is>
          <t>Coating_Epoxy</t>
        </is>
      </c>
      <c r="L154" s="123" t="inlineStr">
        <is>
          <t>:X3:X4:</t>
        </is>
      </c>
      <c r="M154" s="123" t="inlineStr">
        <is>
          <t>RTF</t>
        </is>
      </c>
      <c r="O154" t="inlineStr">
        <is>
          <t>A300043</t>
        </is>
      </c>
      <c r="P154" s="123" t="inlineStr">
        <is>
          <t>LT027</t>
        </is>
      </c>
      <c r="Q154" s="13" t="n">
        <v>0</v>
      </c>
    </row>
    <row r="155" ht="13.15" customHeight="1">
      <c r="B155" s="13">
        <f>IF(AND(I155="not Bronze, ASTM-B584, C93200",K155="Coating_Standard"),"Y","N")</f>
        <v/>
      </c>
      <c r="C155" t="inlineStr">
        <is>
          <t>Price_BOM_VL_VLS_Case_149</t>
        </is>
      </c>
      <c r="D155">
        <f>IF(B155="Y",C155,"")</f>
        <v/>
      </c>
      <c r="E155" t="inlineStr">
        <is>
          <t>:2595-3_VL:</t>
        </is>
      </c>
      <c r="F155" s="123" t="inlineStr">
        <is>
          <t>Cast Iron, ASTM-A48, CL 30</t>
        </is>
      </c>
      <c r="G155" t="inlineStr">
        <is>
          <t>CaseMatl_Cast_Iron_ASTM-A48_CL30</t>
        </is>
      </c>
      <c r="H155" s="123" t="inlineStr">
        <is>
          <t>C30</t>
        </is>
      </c>
      <c r="I155" t="inlineStr">
        <is>
          <t>not Bronze, ASTM-B584, C93200</t>
        </is>
      </c>
      <c r="J155" s="123" t="inlineStr">
        <is>
          <t>125# ANSI Flange</t>
        </is>
      </c>
      <c r="K155" s="123" t="inlineStr">
        <is>
          <t>Coating_Epoxy</t>
        </is>
      </c>
      <c r="L155" s="123" t="inlineStr">
        <is>
          <t>:X3:X4:</t>
        </is>
      </c>
      <c r="M155" s="123" t="inlineStr">
        <is>
          <t>RTF</t>
        </is>
      </c>
      <c r="O155" t="inlineStr">
        <is>
          <t>A300043</t>
        </is>
      </c>
      <c r="P155" s="123" t="inlineStr">
        <is>
          <t>LT027</t>
        </is>
      </c>
      <c r="Q155" s="13" t="n">
        <v>0</v>
      </c>
    </row>
    <row r="156" ht="13.15" customHeight="1">
      <c r="B156" s="13">
        <f>IF(AND(I156="not Bronze, ASTM-B584, C93200",K156="Coating_Standard"),"Y","N")</f>
        <v/>
      </c>
      <c r="C156" t="inlineStr">
        <is>
          <t>Price_BOM_VL_VLS_Case_150</t>
        </is>
      </c>
      <c r="D156">
        <f>IF(B156="Y",C156,"")</f>
        <v/>
      </c>
      <c r="E156" s="6" t="inlineStr">
        <is>
          <t>:2595-3_VLS:</t>
        </is>
      </c>
      <c r="F156" s="123" t="inlineStr">
        <is>
          <t>Cast Iron, ASTM-A48, CL 30</t>
        </is>
      </c>
      <c r="G156" t="inlineStr">
        <is>
          <t>CaseMatl_Cast_Iron_ASTM-A48_CL30</t>
        </is>
      </c>
      <c r="H156" s="123" t="inlineStr">
        <is>
          <t>C30</t>
        </is>
      </c>
      <c r="I156" t="inlineStr">
        <is>
          <t>not Bronze, ASTM-B584, C93200</t>
        </is>
      </c>
      <c r="J156" s="123" t="inlineStr">
        <is>
          <t>125# ANSI Flange</t>
        </is>
      </c>
      <c r="K156" s="123" t="inlineStr">
        <is>
          <t>Coating_Standard</t>
        </is>
      </c>
      <c r="L156" s="123" t="inlineStr">
        <is>
          <t>:X3:X4:</t>
        </is>
      </c>
      <c r="M156" s="68" t="n">
        <v>98388564</v>
      </c>
      <c r="N156" s="69" t="inlineStr">
        <is>
          <t>CASE,VLS,25953,125#,CI</t>
        </is>
      </c>
      <c r="O156" t="inlineStr">
        <is>
          <t>A300043</t>
        </is>
      </c>
      <c r="P156" s="123" t="inlineStr">
        <is>
          <t>LT027</t>
        </is>
      </c>
      <c r="Q156" s="13" t="n">
        <v>0</v>
      </c>
    </row>
    <row r="157" ht="13.15" customHeight="1">
      <c r="B157" s="13">
        <f>IF(AND(I157="not Bronze, ASTM-B584, C93200",K157="Coating_Standard"),"Y","N")</f>
        <v/>
      </c>
      <c r="C157" t="inlineStr">
        <is>
          <t>Price_BOM_VL_VLS_Case_151</t>
        </is>
      </c>
      <c r="D157">
        <f>IF(B157="Y",C157,"")</f>
        <v/>
      </c>
      <c r="E157" t="inlineStr">
        <is>
          <t>:3012-5_VL:</t>
        </is>
      </c>
      <c r="F157" s="123" t="inlineStr">
        <is>
          <t>Cast Iron, ASTM-A48, CL 30</t>
        </is>
      </c>
      <c r="G157" t="inlineStr">
        <is>
          <t>CaseMatl_Cast_Iron_ASTM-A48_CL30</t>
        </is>
      </c>
      <c r="H157" s="123" t="inlineStr">
        <is>
          <t>C30</t>
        </is>
      </c>
      <c r="I157" t="inlineStr">
        <is>
          <t>all</t>
        </is>
      </c>
      <c r="J157" s="123" t="inlineStr">
        <is>
          <t>125# ANSI Flange</t>
        </is>
      </c>
      <c r="K157" s="123" t="inlineStr">
        <is>
          <t>Coating_Standard</t>
        </is>
      </c>
      <c r="L157" s="123" t="inlineStr">
        <is>
          <t>:X3:XA:</t>
        </is>
      </c>
      <c r="M157" s="98" t="n">
        <v>99835036</v>
      </c>
      <c r="N157" s="99" t="inlineStr">
        <is>
          <t>CASE,VL,30125,125#,CI</t>
        </is>
      </c>
      <c r="O157" t="inlineStr">
        <is>
          <t>A300043</t>
        </is>
      </c>
      <c r="P157" s="123" t="inlineStr">
        <is>
          <t>LT027</t>
        </is>
      </c>
      <c r="Q157" s="13" t="n">
        <v>0</v>
      </c>
    </row>
    <row r="158" ht="13.15" customHeight="1">
      <c r="B158" s="13">
        <f>IF(AND(I158="not Bronze, ASTM-B584, C93200",K158="Coating_Standard"),"Y","N")</f>
        <v/>
      </c>
      <c r="C158" t="inlineStr">
        <is>
          <t>Price_BOM_VL_VLS_Case_152</t>
        </is>
      </c>
      <c r="D158">
        <f>IF(B158="Y",C158,"")</f>
        <v/>
      </c>
      <c r="E158" t="inlineStr">
        <is>
          <t>:3012-5_VL:</t>
        </is>
      </c>
      <c r="F158" s="123" t="inlineStr">
        <is>
          <t>Cast Iron, ASTM-A48, CL 30</t>
        </is>
      </c>
      <c r="G158" t="inlineStr">
        <is>
          <t>CaseMatl_Cast_Iron_ASTM-A48_CL30</t>
        </is>
      </c>
      <c r="H158" s="123" t="inlineStr">
        <is>
          <t>C30</t>
        </is>
      </c>
      <c r="I158" t="inlineStr">
        <is>
          <t>Bronze, ASTM-B584, C93200</t>
        </is>
      </c>
      <c r="J158" s="123" t="inlineStr">
        <is>
          <t>125# ANSI Flange</t>
        </is>
      </c>
      <c r="K158" s="123" t="inlineStr">
        <is>
          <t>Coating_Standard</t>
        </is>
      </c>
      <c r="L158" s="123" t="inlineStr">
        <is>
          <t>:X3:XA:</t>
        </is>
      </c>
      <c r="M158" s="65" t="inlineStr">
        <is>
          <t>RTF</t>
        </is>
      </c>
      <c r="O158" t="inlineStr">
        <is>
          <t>A300043</t>
        </is>
      </c>
      <c r="P158" s="123" t="inlineStr">
        <is>
          <t>LT027</t>
        </is>
      </c>
      <c r="Q158" s="13" t="n">
        <v>0</v>
      </c>
    </row>
    <row r="159" ht="13.15" customHeight="1">
      <c r="B159" s="13">
        <f>IF(AND(I159="not Bronze, ASTM-B584, C93200",K159="Coating_Standard"),"Y","N")</f>
        <v/>
      </c>
      <c r="C159" t="inlineStr">
        <is>
          <t>Price_BOM_VL_VLS_Case_153</t>
        </is>
      </c>
      <c r="D159">
        <f>IF(B159="Y",C159,"")</f>
        <v/>
      </c>
      <c r="E159" t="inlineStr">
        <is>
          <t>:3012-5_VL:</t>
        </is>
      </c>
      <c r="F159" s="123" t="inlineStr">
        <is>
          <t>Cast Iron, ASTM-A48, CL 30</t>
        </is>
      </c>
      <c r="G159" t="inlineStr">
        <is>
          <t>CaseMatl_Cast_Iron_ASTM-A48_CL30</t>
        </is>
      </c>
      <c r="H159" s="123" t="inlineStr">
        <is>
          <t>C30</t>
        </is>
      </c>
      <c r="I159" t="inlineStr">
        <is>
          <t>all</t>
        </is>
      </c>
      <c r="J159" s="123" t="inlineStr">
        <is>
          <t>125# ANSI Flange</t>
        </is>
      </c>
      <c r="K159" s="123" t="inlineStr">
        <is>
          <t>Coating_Scotchkote134_interior</t>
        </is>
      </c>
      <c r="L159" s="123" t="inlineStr">
        <is>
          <t>:X3:XA:</t>
        </is>
      </c>
      <c r="M159" s="123" t="inlineStr">
        <is>
          <t>RTF</t>
        </is>
      </c>
      <c r="O159" t="inlineStr">
        <is>
          <t>A300043</t>
        </is>
      </c>
      <c r="P159" s="123" t="inlineStr">
        <is>
          <t>LT027</t>
        </is>
      </c>
      <c r="Q159" s="13" t="n">
        <v>0</v>
      </c>
    </row>
    <row r="160" ht="13.15" customHeight="1">
      <c r="B160" s="13">
        <f>IF(AND(I160="not Bronze, ASTM-B584, C93200",K160="Coating_Standard"),"Y","N")</f>
        <v/>
      </c>
      <c r="C160" t="inlineStr">
        <is>
          <t>Price_BOM_VL_VLS_Case_154</t>
        </is>
      </c>
      <c r="D160">
        <f>IF(B160="Y",C160,"")</f>
        <v/>
      </c>
      <c r="E160" t="inlineStr">
        <is>
          <t>:3012-5_VL:</t>
        </is>
      </c>
      <c r="F160" s="123" t="inlineStr">
        <is>
          <t>Cast Iron, ASTM-A48, CL 30</t>
        </is>
      </c>
      <c r="G160" t="inlineStr">
        <is>
          <t>CaseMatl_Cast_Iron_ASTM-A48_CL30</t>
        </is>
      </c>
      <c r="H160" s="123" t="inlineStr">
        <is>
          <t>C30</t>
        </is>
      </c>
      <c r="I160" t="inlineStr">
        <is>
          <t>Bronze, ASTM-B584, C93200</t>
        </is>
      </c>
      <c r="J160" s="123" t="inlineStr">
        <is>
          <t>125# ANSI Flange</t>
        </is>
      </c>
      <c r="K160" s="123" t="inlineStr">
        <is>
          <t>Coating_Scotchkote134_interior</t>
        </is>
      </c>
      <c r="L160" s="123" t="inlineStr">
        <is>
          <t>:X3:XA:</t>
        </is>
      </c>
      <c r="M160" s="123" t="inlineStr">
        <is>
          <t>RTF</t>
        </is>
      </c>
      <c r="O160" t="inlineStr">
        <is>
          <t>A300043</t>
        </is>
      </c>
      <c r="P160" s="123" t="inlineStr">
        <is>
          <t>LT027</t>
        </is>
      </c>
      <c r="Q160" s="13" t="n">
        <v>0</v>
      </c>
    </row>
    <row r="161" ht="13.15" customHeight="1">
      <c r="B161" s="13">
        <f>IF(AND(I161="not Bronze, ASTM-B584, C93200",K161="Coating_Standard"),"Y","N")</f>
        <v/>
      </c>
      <c r="C161" t="inlineStr">
        <is>
          <t>Price_BOM_VL_VLS_Case_155</t>
        </is>
      </c>
      <c r="D161">
        <f>IF(B161="Y",C161,"")</f>
        <v/>
      </c>
      <c r="E161" t="inlineStr">
        <is>
          <t>:3012-5_VL:</t>
        </is>
      </c>
      <c r="F161" s="123" t="inlineStr">
        <is>
          <t>Cast Iron, ASTM-A48, CL 30</t>
        </is>
      </c>
      <c r="G161" t="inlineStr">
        <is>
          <t>CaseMatl_Cast_Iron_ASTM-A48_CL30</t>
        </is>
      </c>
      <c r="H161" s="123" t="inlineStr">
        <is>
          <t>C30</t>
        </is>
      </c>
      <c r="I161" t="inlineStr">
        <is>
          <t>all</t>
        </is>
      </c>
      <c r="J161" s="123" t="inlineStr">
        <is>
          <t>125# ANSI Flange</t>
        </is>
      </c>
      <c r="K161" s="123" t="inlineStr">
        <is>
          <t>Coating_Scotchkote134_interior_exterior</t>
        </is>
      </c>
      <c r="L161" s="123" t="inlineStr">
        <is>
          <t>:X3:XA:</t>
        </is>
      </c>
      <c r="M161" s="123" t="inlineStr">
        <is>
          <t>RTF</t>
        </is>
      </c>
      <c r="O161" t="inlineStr">
        <is>
          <t>A300043</t>
        </is>
      </c>
      <c r="P161" s="123" t="inlineStr">
        <is>
          <t>LT027</t>
        </is>
      </c>
      <c r="Q161" s="13" t="n">
        <v>0</v>
      </c>
    </row>
    <row r="162" ht="13.15" customHeight="1">
      <c r="B162" s="13">
        <f>IF(AND(I162="not Bronze, ASTM-B584, C93200",K162="Coating_Standard"),"Y","N")</f>
        <v/>
      </c>
      <c r="C162" t="inlineStr">
        <is>
          <t>Price_BOM_VL_VLS_Case_156</t>
        </is>
      </c>
      <c r="D162">
        <f>IF(B162="Y",C162,"")</f>
        <v/>
      </c>
      <c r="E162" t="inlineStr">
        <is>
          <t>:3012-5_VL:</t>
        </is>
      </c>
      <c r="F162" s="123" t="inlineStr">
        <is>
          <t>Cast Iron, ASTM-A48, CL 30</t>
        </is>
      </c>
      <c r="G162" t="inlineStr">
        <is>
          <t>CaseMatl_Cast_Iron_ASTM-A48_CL30</t>
        </is>
      </c>
      <c r="H162" s="123" t="inlineStr">
        <is>
          <t>C30</t>
        </is>
      </c>
      <c r="I162" t="inlineStr">
        <is>
          <t>Bronze, ASTM-B584, C93200</t>
        </is>
      </c>
      <c r="J162" s="123" t="inlineStr">
        <is>
          <t>125# ANSI Flange</t>
        </is>
      </c>
      <c r="K162" s="123" t="inlineStr">
        <is>
          <t>Coating_Scotchkote134_interior_exterior</t>
        </is>
      </c>
      <c r="L162" s="123" t="inlineStr">
        <is>
          <t>:X3:XA:</t>
        </is>
      </c>
      <c r="M162" s="123" t="inlineStr">
        <is>
          <t>RTF</t>
        </is>
      </c>
      <c r="O162" t="inlineStr">
        <is>
          <t>A300043</t>
        </is>
      </c>
      <c r="P162" s="123" t="inlineStr">
        <is>
          <t>LT027</t>
        </is>
      </c>
      <c r="Q162" s="13" t="n">
        <v>0</v>
      </c>
    </row>
    <row r="163" ht="13.15" customHeight="1">
      <c r="B163" s="13">
        <f>IF(AND(I163="not Bronze, ASTM-B584, C93200",K163="Coating_Standard"),"Y","N")</f>
        <v/>
      </c>
      <c r="C163" t="inlineStr">
        <is>
          <t>Price_BOM_VL_VLS_Case_157</t>
        </is>
      </c>
      <c r="D163">
        <f>IF(B163="Y",C163,"")</f>
        <v/>
      </c>
      <c r="E163" t="inlineStr">
        <is>
          <t>:3012-5_VL:</t>
        </is>
      </c>
      <c r="F163" s="123" t="inlineStr">
        <is>
          <t>Cast Iron, ASTM-A48, CL 30</t>
        </is>
      </c>
      <c r="G163" t="inlineStr">
        <is>
          <t>CaseMatl_Cast_Iron_ASTM-A48_CL30</t>
        </is>
      </c>
      <c r="H163" s="123" t="inlineStr">
        <is>
          <t>C30</t>
        </is>
      </c>
      <c r="I163" t="inlineStr">
        <is>
          <t>all</t>
        </is>
      </c>
      <c r="J163" s="123" t="inlineStr">
        <is>
          <t>125# ANSI Flange</t>
        </is>
      </c>
      <c r="K163" s="123" t="inlineStr">
        <is>
          <t>Coating_Scotchkote134_interior_exterior_IncludeImpeller</t>
        </is>
      </c>
      <c r="L163" s="123" t="inlineStr">
        <is>
          <t>:X3:XA:</t>
        </is>
      </c>
      <c r="M163" s="123" t="inlineStr">
        <is>
          <t>RTF</t>
        </is>
      </c>
      <c r="O163" t="inlineStr">
        <is>
          <t>A300043</t>
        </is>
      </c>
      <c r="P163" s="123" t="inlineStr">
        <is>
          <t>LT027</t>
        </is>
      </c>
      <c r="Q163" s="13" t="n">
        <v>0</v>
      </c>
    </row>
    <row r="164" ht="13.15" customHeight="1">
      <c r="B164" s="13">
        <f>IF(AND(I164="not Bronze, ASTM-B584, C93200",K164="Coating_Standard"),"Y","N")</f>
        <v/>
      </c>
      <c r="C164" t="inlineStr">
        <is>
          <t>Price_BOM_VL_VLS_Case_158</t>
        </is>
      </c>
      <c r="D164">
        <f>IF(B164="Y",C164,"")</f>
        <v/>
      </c>
      <c r="E164" t="inlineStr">
        <is>
          <t>:3012-5_VL:</t>
        </is>
      </c>
      <c r="F164" s="123" t="inlineStr">
        <is>
          <t>Cast Iron, ASTM-A48, CL 30</t>
        </is>
      </c>
      <c r="G164" t="inlineStr">
        <is>
          <t>CaseMatl_Cast_Iron_ASTM-A48_CL30</t>
        </is>
      </c>
      <c r="H164" s="123" t="inlineStr">
        <is>
          <t>C30</t>
        </is>
      </c>
      <c r="I164" t="inlineStr">
        <is>
          <t>Bronze, ASTM-B584, C93200</t>
        </is>
      </c>
      <c r="J164" s="123" t="inlineStr">
        <is>
          <t>125# ANSI Flange</t>
        </is>
      </c>
      <c r="K164" s="123" t="inlineStr">
        <is>
          <t>Coating_Scotchkote134_interior_exterior_IncludeImpeller</t>
        </is>
      </c>
      <c r="L164" s="123" t="inlineStr">
        <is>
          <t>:X3:XA:</t>
        </is>
      </c>
      <c r="M164" s="123" t="inlineStr">
        <is>
          <t>RTF</t>
        </is>
      </c>
      <c r="O164" t="inlineStr">
        <is>
          <t>A300043</t>
        </is>
      </c>
      <c r="P164" s="123" t="inlineStr">
        <is>
          <t>LT027</t>
        </is>
      </c>
      <c r="Q164" s="13" t="n">
        <v>0</v>
      </c>
    </row>
    <row r="165" ht="13.15" customHeight="1">
      <c r="B165" s="13">
        <f>IF(AND(I165="not Bronze, ASTM-B584, C93200",K165="Coating_Standard"),"Y","N")</f>
        <v/>
      </c>
      <c r="C165" t="inlineStr">
        <is>
          <t>Price_BOM_VL_VLS_Case_159</t>
        </is>
      </c>
      <c r="D165">
        <f>IF(B165="Y",C165,"")</f>
        <v/>
      </c>
      <c r="E165" t="inlineStr">
        <is>
          <t>:3012-5_VL:</t>
        </is>
      </c>
      <c r="F165" s="123" t="inlineStr">
        <is>
          <t>Cast Iron, ASTM-A48, CL 30</t>
        </is>
      </c>
      <c r="G165" t="inlineStr">
        <is>
          <t>CaseMatl_Cast_Iron_ASTM-A48_CL30</t>
        </is>
      </c>
      <c r="H165" s="123" t="inlineStr">
        <is>
          <t>C30</t>
        </is>
      </c>
      <c r="I165" t="inlineStr">
        <is>
          <t>all</t>
        </is>
      </c>
      <c r="J165" s="123" t="inlineStr">
        <is>
          <t>125# ANSI Flange</t>
        </is>
      </c>
      <c r="K165" s="123" t="inlineStr">
        <is>
          <t>Coating_Scotchkote134_interior_IncludeImpeller</t>
        </is>
      </c>
      <c r="L165" s="123" t="inlineStr">
        <is>
          <t>:X3:XA:</t>
        </is>
      </c>
      <c r="M165" s="123" t="inlineStr">
        <is>
          <t>RTF</t>
        </is>
      </c>
      <c r="O165" t="inlineStr">
        <is>
          <t>A300043</t>
        </is>
      </c>
      <c r="P165" s="123" t="inlineStr">
        <is>
          <t>LT027</t>
        </is>
      </c>
      <c r="Q165" s="13" t="n">
        <v>0</v>
      </c>
    </row>
    <row r="166" ht="13.15" customHeight="1">
      <c r="B166" s="13">
        <f>IF(AND(I166="not Bronze, ASTM-B584, C93200",K166="Coating_Standard"),"Y","N")</f>
        <v/>
      </c>
      <c r="C166" t="inlineStr">
        <is>
          <t>Price_BOM_VL_VLS_Case_160</t>
        </is>
      </c>
      <c r="D166">
        <f>IF(B166="Y",C166,"")</f>
        <v/>
      </c>
      <c r="E166" t="inlineStr">
        <is>
          <t>:3012-5_VL:</t>
        </is>
      </c>
      <c r="F166" s="123" t="inlineStr">
        <is>
          <t>Cast Iron, ASTM-A48, CL 30</t>
        </is>
      </c>
      <c r="G166" t="inlineStr">
        <is>
          <t>CaseMatl_Cast_Iron_ASTM-A48_CL30</t>
        </is>
      </c>
      <c r="H166" s="123" t="inlineStr">
        <is>
          <t>C30</t>
        </is>
      </c>
      <c r="I166" t="inlineStr">
        <is>
          <t>Bronze, ASTM-B584, C93200</t>
        </is>
      </c>
      <c r="J166" s="123" t="inlineStr">
        <is>
          <t>125# ANSI Flange</t>
        </is>
      </c>
      <c r="K166" s="123" t="inlineStr">
        <is>
          <t>Coating_Scotchkote134_interior_IncludeImpeller</t>
        </is>
      </c>
      <c r="L166" s="123" t="inlineStr">
        <is>
          <t>:X3:XA:</t>
        </is>
      </c>
      <c r="M166" s="123" t="inlineStr">
        <is>
          <t>RTF</t>
        </is>
      </c>
      <c r="O166" t="inlineStr">
        <is>
          <t>A300043</t>
        </is>
      </c>
      <c r="P166" s="123" t="inlineStr">
        <is>
          <t>LT027</t>
        </is>
      </c>
      <c r="Q166" s="13" t="n">
        <v>0</v>
      </c>
    </row>
    <row r="167" ht="13.15" customHeight="1">
      <c r="B167" s="13">
        <f>IF(AND(I167="not Bronze, ASTM-B584, C93200",K167="Coating_Standard"),"Y","N")</f>
        <v/>
      </c>
      <c r="C167" t="inlineStr">
        <is>
          <t>Price_BOM_VL_VLS_Case_161</t>
        </is>
      </c>
      <c r="D167">
        <f>IF(B167="Y",C167,"")</f>
        <v/>
      </c>
      <c r="E167" t="inlineStr">
        <is>
          <t>:3012-5_VL:</t>
        </is>
      </c>
      <c r="F167" s="123" t="inlineStr">
        <is>
          <t>Cast Iron, ASTM-A48, CL 30</t>
        </is>
      </c>
      <c r="G167" t="inlineStr">
        <is>
          <t>CaseMatl_Cast_Iron_ASTM-A48_CL30</t>
        </is>
      </c>
      <c r="H167" s="123" t="inlineStr">
        <is>
          <t>C30</t>
        </is>
      </c>
      <c r="I167" t="inlineStr">
        <is>
          <t>all</t>
        </is>
      </c>
      <c r="J167" s="123" t="inlineStr">
        <is>
          <t>125# ANSI Flange</t>
        </is>
      </c>
      <c r="K167" s="123" t="inlineStr">
        <is>
          <t>Coating_Special</t>
        </is>
      </c>
      <c r="L167" s="123" t="inlineStr">
        <is>
          <t>:X3:XA:</t>
        </is>
      </c>
      <c r="M167" s="123" t="inlineStr">
        <is>
          <t>RTF</t>
        </is>
      </c>
      <c r="O167" t="inlineStr">
        <is>
          <t>A300043</t>
        </is>
      </c>
      <c r="P167" s="123" t="inlineStr">
        <is>
          <t>LT027</t>
        </is>
      </c>
      <c r="Q167" s="13" t="n">
        <v>0</v>
      </c>
    </row>
    <row r="168" ht="13.15" customHeight="1">
      <c r="B168" s="13">
        <f>IF(AND(I168="not Bronze, ASTM-B584, C93200",K168="Coating_Standard"),"Y","N")</f>
        <v/>
      </c>
      <c r="C168" t="inlineStr">
        <is>
          <t>Price_BOM_VL_VLS_Case_162</t>
        </is>
      </c>
      <c r="D168">
        <f>IF(B168="Y",C168,"")</f>
        <v/>
      </c>
      <c r="E168" t="inlineStr">
        <is>
          <t>:3012-5_VL:</t>
        </is>
      </c>
      <c r="F168" s="123" t="inlineStr">
        <is>
          <t>Cast Iron, ASTM-A48, CL 30</t>
        </is>
      </c>
      <c r="G168" t="inlineStr">
        <is>
          <t>CaseMatl_Cast_Iron_ASTM-A48_CL30</t>
        </is>
      </c>
      <c r="H168" s="123" t="inlineStr">
        <is>
          <t>C30</t>
        </is>
      </c>
      <c r="I168" t="inlineStr">
        <is>
          <t>Bronze, ASTM-B584, C93200</t>
        </is>
      </c>
      <c r="J168" s="123" t="inlineStr">
        <is>
          <t>125# ANSI Flange</t>
        </is>
      </c>
      <c r="K168" s="123" t="inlineStr">
        <is>
          <t>Coating_Special</t>
        </is>
      </c>
      <c r="L168" s="123" t="inlineStr">
        <is>
          <t>:X3:XA:</t>
        </is>
      </c>
      <c r="M168" s="123" t="inlineStr">
        <is>
          <t>RTF</t>
        </is>
      </c>
      <c r="O168" t="inlineStr">
        <is>
          <t>A300043</t>
        </is>
      </c>
      <c r="P168" s="123" t="inlineStr">
        <is>
          <t>LT027</t>
        </is>
      </c>
      <c r="Q168" s="13" t="n">
        <v>0</v>
      </c>
    </row>
    <row r="169" ht="13.15" customHeight="1">
      <c r="B169" s="13">
        <f>IF(AND(I169="not Bronze, ASTM-B584, C93200",K169="Coating_Standard"),"Y","N")</f>
        <v/>
      </c>
      <c r="C169" t="inlineStr">
        <is>
          <t>Price_BOM_VL_VLS_Case_163</t>
        </is>
      </c>
      <c r="D169">
        <f>IF(B169="Y",C169,"")</f>
        <v/>
      </c>
      <c r="E169" t="inlineStr">
        <is>
          <t>:3012-5_VL:</t>
        </is>
      </c>
      <c r="F169" s="123" t="inlineStr">
        <is>
          <t>Cast Iron, ASTM-A48, CL 30</t>
        </is>
      </c>
      <c r="G169" t="inlineStr">
        <is>
          <t>CaseMatl_Cast_Iron_ASTM-A48_CL30</t>
        </is>
      </c>
      <c r="H169" s="123" t="inlineStr">
        <is>
          <t>C30</t>
        </is>
      </c>
      <c r="I169" t="inlineStr">
        <is>
          <t>all</t>
        </is>
      </c>
      <c r="J169" s="123" t="inlineStr">
        <is>
          <t>125# ANSI Flange</t>
        </is>
      </c>
      <c r="K169" s="123" t="inlineStr">
        <is>
          <t>Coating_Epoxy</t>
        </is>
      </c>
      <c r="L169" s="123" t="inlineStr">
        <is>
          <t>:X3:XA:</t>
        </is>
      </c>
      <c r="M169" s="123" t="inlineStr">
        <is>
          <t>RTF</t>
        </is>
      </c>
      <c r="O169" t="inlineStr">
        <is>
          <t>A300043</t>
        </is>
      </c>
      <c r="P169" s="123" t="inlineStr">
        <is>
          <t>LT027</t>
        </is>
      </c>
      <c r="Q169" s="13" t="n">
        <v>0</v>
      </c>
    </row>
    <row r="170" ht="13.15" customHeight="1">
      <c r="B170" s="13">
        <f>IF(AND(I170="not Bronze, ASTM-B584, C93200",K170="Coating_Standard"),"Y","N")</f>
        <v/>
      </c>
      <c r="C170" t="inlineStr">
        <is>
          <t>Price_BOM_VL_VLS_Case_164</t>
        </is>
      </c>
      <c r="D170">
        <f>IF(B170="Y",C170,"")</f>
        <v/>
      </c>
      <c r="E170" t="inlineStr">
        <is>
          <t>:3012-5_VL:</t>
        </is>
      </c>
      <c r="F170" s="123" t="inlineStr">
        <is>
          <t>Cast Iron, ASTM-A48, CL 30</t>
        </is>
      </c>
      <c r="G170" t="inlineStr">
        <is>
          <t>CaseMatl_Cast_Iron_ASTM-A48_CL30</t>
        </is>
      </c>
      <c r="H170" s="123" t="inlineStr">
        <is>
          <t>C30</t>
        </is>
      </c>
      <c r="I170" t="inlineStr">
        <is>
          <t>Bronze, ASTM-B584, C93200</t>
        </is>
      </c>
      <c r="J170" s="123" t="inlineStr">
        <is>
          <t>125# ANSI Flange</t>
        </is>
      </c>
      <c r="K170" s="123" t="inlineStr">
        <is>
          <t>Coating_Epoxy</t>
        </is>
      </c>
      <c r="L170" s="123" t="inlineStr">
        <is>
          <t>:X3:XA:</t>
        </is>
      </c>
      <c r="M170" s="123" t="inlineStr">
        <is>
          <t>RTF</t>
        </is>
      </c>
      <c r="O170" t="inlineStr">
        <is>
          <t>A300043</t>
        </is>
      </c>
      <c r="P170" s="123" t="inlineStr">
        <is>
          <t>LT027</t>
        </is>
      </c>
      <c r="Q170" s="13" t="n">
        <v>0</v>
      </c>
    </row>
    <row r="171" ht="13.15" customHeight="1">
      <c r="B171" s="13">
        <f>IF(AND(I171="not Bronze, ASTM-B584, C93200",K171="Coating_Standard"),"Y","N")</f>
        <v/>
      </c>
      <c r="C171" t="inlineStr">
        <is>
          <t>Price_BOM_VL_VLS_Case_165</t>
        </is>
      </c>
      <c r="D171">
        <f>IF(B171="Y",C171,"")</f>
        <v/>
      </c>
      <c r="E171" s="6" t="inlineStr">
        <is>
          <t>:3012-5_VLS:</t>
        </is>
      </c>
      <c r="F171" s="123" t="inlineStr">
        <is>
          <t>Cast Iron, ASTM-A48, CL 30</t>
        </is>
      </c>
      <c r="G171" t="inlineStr">
        <is>
          <t>CaseMatl_Cast_Iron_ASTM-A48_CL30</t>
        </is>
      </c>
      <c r="H171" s="123" t="inlineStr">
        <is>
          <t>C30</t>
        </is>
      </c>
      <c r="I171" t="inlineStr">
        <is>
          <t>all</t>
        </is>
      </c>
      <c r="J171" s="123" t="inlineStr">
        <is>
          <t>125# ANSI Flange</t>
        </is>
      </c>
      <c r="K171" s="123" t="inlineStr">
        <is>
          <t>Coating_Standard</t>
        </is>
      </c>
      <c r="L171" s="123" t="inlineStr">
        <is>
          <t>:X3:XA:</t>
        </is>
      </c>
      <c r="M171" s="98" t="n">
        <v>99835040</v>
      </c>
      <c r="N171" s="99" t="inlineStr">
        <is>
          <t>CASE,VLS,30125,125#,CI</t>
        </is>
      </c>
      <c r="O171" t="inlineStr">
        <is>
          <t>A300043</t>
        </is>
      </c>
      <c r="P171" s="123" t="inlineStr">
        <is>
          <t>LT027</t>
        </is>
      </c>
      <c r="Q171" s="13" t="n">
        <v>0</v>
      </c>
    </row>
    <row r="172" ht="13.15" customHeight="1">
      <c r="B172" s="13">
        <f>IF(AND(I172="not Bronze, ASTM-B584, C93200",K172="Coating_Standard"),"Y","N")</f>
        <v/>
      </c>
      <c r="C172" t="inlineStr">
        <is>
          <t>Price_BOM_VL_VLS_Case_166</t>
        </is>
      </c>
      <c r="D172">
        <f>IF(B172="Y",C172,"")</f>
        <v/>
      </c>
      <c r="E172" t="inlineStr">
        <is>
          <t>:3070-7_VL:3070-7_VLS:</t>
        </is>
      </c>
      <c r="F172" s="123" t="inlineStr">
        <is>
          <t>Cast Iron, ASTM-A48, CL 30</t>
        </is>
      </c>
      <c r="G172" t="inlineStr">
        <is>
          <t>CaseMatl_Cast_Iron_ASTM-A48_CL30</t>
        </is>
      </c>
      <c r="H172" s="123" t="inlineStr">
        <is>
          <t>C30</t>
        </is>
      </c>
      <c r="I172" t="inlineStr">
        <is>
          <t>Bronze, ASTM-B584, C93200</t>
        </is>
      </c>
      <c r="J172" s="123" t="inlineStr">
        <is>
          <t>125# ANSI Flange</t>
        </is>
      </c>
      <c r="K172" s="123" t="inlineStr">
        <is>
          <t>Coating_Standard</t>
        </is>
      </c>
      <c r="L172" s="123" t="inlineStr">
        <is>
          <t>:X3:X4:</t>
        </is>
      </c>
      <c r="M172" s="123" t="n">
        <v>96772245</v>
      </c>
      <c r="N172" t="inlineStr">
        <is>
          <t>CASE,VL,30707,125#,CI,BRZ WR</t>
        </is>
      </c>
      <c r="O172" t="inlineStr">
        <is>
          <t>A300043</t>
        </is>
      </c>
      <c r="P172" s="123" t="inlineStr">
        <is>
          <t>LT027</t>
        </is>
      </c>
      <c r="Q172" s="13" t="n">
        <v>0</v>
      </c>
    </row>
    <row r="173" ht="13.15" customHeight="1">
      <c r="B173" s="13">
        <f>IF(AND(I173="not Bronze, ASTM-B584, C93200",K173="Coating_Standard"),"Y","N")</f>
        <v/>
      </c>
      <c r="C173" t="inlineStr">
        <is>
          <t>Price_BOM_VL_VLS_Case_167</t>
        </is>
      </c>
      <c r="D173">
        <f>IF(B173="Y",C173,"")</f>
        <v/>
      </c>
      <c r="E173" t="inlineStr">
        <is>
          <t>:3070-7_VL:3070-7_VLS:</t>
        </is>
      </c>
      <c r="F173" s="123" t="inlineStr">
        <is>
          <t>Cast Iron, ASTM-A48, CL 30</t>
        </is>
      </c>
      <c r="G173" t="inlineStr">
        <is>
          <t>CaseMatl_Cast_Iron_ASTM-A48_CL30</t>
        </is>
      </c>
      <c r="H173" s="123" t="inlineStr">
        <is>
          <t>C30</t>
        </is>
      </c>
      <c r="I173" t="inlineStr">
        <is>
          <t>not Bronze, ASTM-B584, C93200</t>
        </is>
      </c>
      <c r="J173" s="123" t="inlineStr">
        <is>
          <t>125# ANSI Flange</t>
        </is>
      </c>
      <c r="K173" s="123" t="inlineStr">
        <is>
          <t>Coating_Standard</t>
        </is>
      </c>
      <c r="L173" s="123" t="inlineStr">
        <is>
          <t>:X3:X4:</t>
        </is>
      </c>
      <c r="M173" s="123" t="n">
        <v>96893923</v>
      </c>
      <c r="O173" t="inlineStr">
        <is>
          <t>A300043</t>
        </is>
      </c>
      <c r="P173" s="123" t="inlineStr">
        <is>
          <t>LT027</t>
        </is>
      </c>
      <c r="Q173" s="13" t="n">
        <v>0</v>
      </c>
    </row>
    <row r="174" ht="13.15" customHeight="1">
      <c r="B174" s="13">
        <f>IF(AND(I174="not Bronze, ASTM-B584, C93200",K174="Coating_Standard"),"Y","N")</f>
        <v/>
      </c>
      <c r="C174" t="inlineStr">
        <is>
          <t>Price_BOM_VL_VLS_Case_168</t>
        </is>
      </c>
      <c r="D174">
        <f>IF(B174="Y",C174,"")</f>
        <v/>
      </c>
      <c r="E174" t="inlineStr">
        <is>
          <t>:3070-7_VL:3070-7_VLS:</t>
        </is>
      </c>
      <c r="F174" s="123" t="inlineStr">
        <is>
          <t>Cast Iron, ASTM-A48, CL 30</t>
        </is>
      </c>
      <c r="G174" t="inlineStr">
        <is>
          <t>CaseMatl_Cast_Iron_ASTM-A48_CL30</t>
        </is>
      </c>
      <c r="H174" s="123" t="inlineStr">
        <is>
          <t>C30</t>
        </is>
      </c>
      <c r="I174" t="inlineStr">
        <is>
          <t>Bronze, ASTM-B584, C93200</t>
        </is>
      </c>
      <c r="J174" s="123" t="inlineStr">
        <is>
          <t>125# ANSI Flange</t>
        </is>
      </c>
      <c r="K174" s="123" t="inlineStr">
        <is>
          <t>Coating_Scotchkote134_interior</t>
        </is>
      </c>
      <c r="L174" s="123" t="inlineStr">
        <is>
          <t>:X3:X4:</t>
        </is>
      </c>
      <c r="M174" s="123" t="inlineStr">
        <is>
          <t>RTF</t>
        </is>
      </c>
      <c r="O174" t="inlineStr">
        <is>
          <t>A300043</t>
        </is>
      </c>
      <c r="P174" s="123" t="inlineStr">
        <is>
          <t>LT027</t>
        </is>
      </c>
      <c r="Q174" s="13" t="n">
        <v>0</v>
      </c>
    </row>
    <row r="175" ht="13.15" customHeight="1">
      <c r="B175" s="13">
        <f>IF(AND(I175="not Bronze, ASTM-B584, C93200",K175="Coating_Standard"),"Y","N")</f>
        <v/>
      </c>
      <c r="C175" t="inlineStr">
        <is>
          <t>Price_BOM_VL_VLS_Case_169</t>
        </is>
      </c>
      <c r="D175">
        <f>IF(B175="Y",C175,"")</f>
        <v/>
      </c>
      <c r="E175" t="inlineStr">
        <is>
          <t>:3070-7_VL:3070-7_VLS:</t>
        </is>
      </c>
      <c r="F175" s="123" t="inlineStr">
        <is>
          <t>Cast Iron, ASTM-A48, CL 30</t>
        </is>
      </c>
      <c r="G175" t="inlineStr">
        <is>
          <t>CaseMatl_Cast_Iron_ASTM-A48_CL30</t>
        </is>
      </c>
      <c r="H175" s="123" t="inlineStr">
        <is>
          <t>C30</t>
        </is>
      </c>
      <c r="I175" t="inlineStr">
        <is>
          <t>not Bronze, ASTM-B584, C93200</t>
        </is>
      </c>
      <c r="J175" s="123" t="inlineStr">
        <is>
          <t>125# ANSI Flange</t>
        </is>
      </c>
      <c r="K175" s="123" t="inlineStr">
        <is>
          <t>Coating_Scotchkote134_interior</t>
        </is>
      </c>
      <c r="L175" s="123" t="inlineStr">
        <is>
          <t>:X3:X4:</t>
        </is>
      </c>
      <c r="M175" s="123" t="inlineStr">
        <is>
          <t>RTF</t>
        </is>
      </c>
      <c r="O175" t="inlineStr">
        <is>
          <t>A300043</t>
        </is>
      </c>
      <c r="P175" s="123" t="inlineStr">
        <is>
          <t>LT027</t>
        </is>
      </c>
      <c r="Q175" s="13" t="n">
        <v>0</v>
      </c>
    </row>
    <row r="176" ht="13.15" customHeight="1">
      <c r="B176" s="13">
        <f>IF(AND(I176="not Bronze, ASTM-B584, C93200",K176="Coating_Standard"),"Y","N")</f>
        <v/>
      </c>
      <c r="C176" t="inlineStr">
        <is>
          <t>Price_BOM_VL_VLS_Case_170</t>
        </is>
      </c>
      <c r="D176">
        <f>IF(B176="Y",C176,"")</f>
        <v/>
      </c>
      <c r="E176" t="inlineStr">
        <is>
          <t>:3070-7_VL:3070-7_VLS:</t>
        </is>
      </c>
      <c r="F176" s="123" t="inlineStr">
        <is>
          <t>Cast Iron, ASTM-A48, CL 30</t>
        </is>
      </c>
      <c r="G176" t="inlineStr">
        <is>
          <t>CaseMatl_Cast_Iron_ASTM-A48_CL30</t>
        </is>
      </c>
      <c r="H176" s="123" t="inlineStr">
        <is>
          <t>C30</t>
        </is>
      </c>
      <c r="I176" t="inlineStr">
        <is>
          <t>Bronze, ASTM-B584, C93200</t>
        </is>
      </c>
      <c r="J176" s="123" t="inlineStr">
        <is>
          <t>125# ANSI Flange</t>
        </is>
      </c>
      <c r="K176" s="123" t="inlineStr">
        <is>
          <t>Coating_Scotchkote134_interior_exterior</t>
        </is>
      </c>
      <c r="L176" s="123" t="inlineStr">
        <is>
          <t>:X3:X4:</t>
        </is>
      </c>
      <c r="M176" s="123" t="inlineStr">
        <is>
          <t>RTF</t>
        </is>
      </c>
      <c r="O176" t="inlineStr">
        <is>
          <t>A300043</t>
        </is>
      </c>
      <c r="P176" s="123" t="inlineStr">
        <is>
          <t>LT027</t>
        </is>
      </c>
      <c r="Q176" s="13" t="n">
        <v>0</v>
      </c>
    </row>
    <row r="177" ht="13.15" customHeight="1">
      <c r="B177" s="13">
        <f>IF(AND(I177="not Bronze, ASTM-B584, C93200",K177="Coating_Standard"),"Y","N")</f>
        <v/>
      </c>
      <c r="C177" t="inlineStr">
        <is>
          <t>Price_BOM_VL_VLS_Case_171</t>
        </is>
      </c>
      <c r="D177">
        <f>IF(B177="Y",C177,"")</f>
        <v/>
      </c>
      <c r="E177" t="inlineStr">
        <is>
          <t>:3070-7_VL:3070-7_VLS:</t>
        </is>
      </c>
      <c r="F177" s="123" t="inlineStr">
        <is>
          <t>Cast Iron, ASTM-A48, CL 30</t>
        </is>
      </c>
      <c r="G177" t="inlineStr">
        <is>
          <t>CaseMatl_Cast_Iron_ASTM-A48_CL30</t>
        </is>
      </c>
      <c r="H177" s="123" t="inlineStr">
        <is>
          <t>C30</t>
        </is>
      </c>
      <c r="I177" t="inlineStr">
        <is>
          <t>not Bronze, ASTM-B584, C93200</t>
        </is>
      </c>
      <c r="J177" s="123" t="inlineStr">
        <is>
          <t>125# ANSI Flange</t>
        </is>
      </c>
      <c r="K177" s="123" t="inlineStr">
        <is>
          <t>Coating_Scotchkote134_interior_exterior</t>
        </is>
      </c>
      <c r="L177" s="123" t="inlineStr">
        <is>
          <t>:X3:X4:</t>
        </is>
      </c>
      <c r="M177" s="123" t="inlineStr">
        <is>
          <t>RTF</t>
        </is>
      </c>
      <c r="O177" t="inlineStr">
        <is>
          <t>A300043</t>
        </is>
      </c>
      <c r="P177" s="123" t="inlineStr">
        <is>
          <t>LT027</t>
        </is>
      </c>
      <c r="Q177" s="13" t="n">
        <v>0</v>
      </c>
    </row>
    <row r="178" ht="13.15" customHeight="1">
      <c r="B178" s="13">
        <f>IF(AND(I178="not Bronze, ASTM-B584, C93200",K178="Coating_Standard"),"Y","N")</f>
        <v/>
      </c>
      <c r="C178" t="inlineStr">
        <is>
          <t>Price_BOM_VL_VLS_Case_172</t>
        </is>
      </c>
      <c r="D178">
        <f>IF(B178="Y",C178,"")</f>
        <v/>
      </c>
      <c r="E178" t="inlineStr">
        <is>
          <t>:3070-7_VL:3070-7_VLS:</t>
        </is>
      </c>
      <c r="F178" s="123" t="inlineStr">
        <is>
          <t>Cast Iron, ASTM-A48, CL 30</t>
        </is>
      </c>
      <c r="G178" t="inlineStr">
        <is>
          <t>CaseMatl_Cast_Iron_ASTM-A48_CL30</t>
        </is>
      </c>
      <c r="H178" s="123" t="inlineStr">
        <is>
          <t>C30</t>
        </is>
      </c>
      <c r="I178" t="inlineStr">
        <is>
          <t>Bronze, ASTM-B584, C93200</t>
        </is>
      </c>
      <c r="J178" s="123" t="inlineStr">
        <is>
          <t>125# ANSI Flange</t>
        </is>
      </c>
      <c r="K178" s="123" t="inlineStr">
        <is>
          <t>Coating_Scotchkote134_interior_exterior_IncludeImpeller</t>
        </is>
      </c>
      <c r="L178" s="123" t="inlineStr">
        <is>
          <t>:X3:X4:</t>
        </is>
      </c>
      <c r="M178" s="123" t="inlineStr">
        <is>
          <t>RTF</t>
        </is>
      </c>
      <c r="O178" t="inlineStr">
        <is>
          <t>A300043</t>
        </is>
      </c>
      <c r="P178" s="123" t="inlineStr">
        <is>
          <t>LT027</t>
        </is>
      </c>
      <c r="Q178" s="13" t="n">
        <v>0</v>
      </c>
    </row>
    <row r="179" ht="13.15" customHeight="1">
      <c r="B179" s="13">
        <f>IF(AND(I179="not Bronze, ASTM-B584, C93200",K179="Coating_Standard"),"Y","N")</f>
        <v/>
      </c>
      <c r="C179" t="inlineStr">
        <is>
          <t>Price_BOM_VL_VLS_Case_173</t>
        </is>
      </c>
      <c r="D179">
        <f>IF(B179="Y",C179,"")</f>
        <v/>
      </c>
      <c r="E179" t="inlineStr">
        <is>
          <t>:3070-7_VL:3070-7_VLS:</t>
        </is>
      </c>
      <c r="F179" s="123" t="inlineStr">
        <is>
          <t>Cast Iron, ASTM-A48, CL 30</t>
        </is>
      </c>
      <c r="G179" t="inlineStr">
        <is>
          <t>CaseMatl_Cast_Iron_ASTM-A48_CL30</t>
        </is>
      </c>
      <c r="H179" s="123" t="inlineStr">
        <is>
          <t>C30</t>
        </is>
      </c>
      <c r="I179" t="inlineStr">
        <is>
          <t>not Bronze, ASTM-B584, C93200</t>
        </is>
      </c>
      <c r="J179" s="123" t="inlineStr">
        <is>
          <t>125# ANSI Flange</t>
        </is>
      </c>
      <c r="K179" s="123" t="inlineStr">
        <is>
          <t>Coating_Scotchkote134_interior_exterior_IncludeImpeller</t>
        </is>
      </c>
      <c r="L179" s="123" t="inlineStr">
        <is>
          <t>:X3:X4:</t>
        </is>
      </c>
      <c r="M179" s="123" t="inlineStr">
        <is>
          <t>RTF</t>
        </is>
      </c>
      <c r="O179" t="inlineStr">
        <is>
          <t>A300043</t>
        </is>
      </c>
      <c r="P179" s="123" t="inlineStr">
        <is>
          <t>LT027</t>
        </is>
      </c>
      <c r="Q179" s="13" t="n">
        <v>0</v>
      </c>
    </row>
    <row r="180" ht="13.15" customHeight="1">
      <c r="B180" s="13">
        <f>IF(AND(I180="not Bronze, ASTM-B584, C93200",K180="Coating_Standard"),"Y","N")</f>
        <v/>
      </c>
      <c r="C180" t="inlineStr">
        <is>
          <t>Price_BOM_VL_VLS_Case_174</t>
        </is>
      </c>
      <c r="D180">
        <f>IF(B180="Y",C180,"")</f>
        <v/>
      </c>
      <c r="E180" t="inlineStr">
        <is>
          <t>:3070-7_VL:3070-7_VLS:</t>
        </is>
      </c>
      <c r="F180" s="123" t="inlineStr">
        <is>
          <t>Cast Iron, ASTM-A48, CL 30</t>
        </is>
      </c>
      <c r="G180" t="inlineStr">
        <is>
          <t>CaseMatl_Cast_Iron_ASTM-A48_CL30</t>
        </is>
      </c>
      <c r="H180" s="123" t="inlineStr">
        <is>
          <t>C30</t>
        </is>
      </c>
      <c r="I180" t="inlineStr">
        <is>
          <t>Bronze, ASTM-B584, C93200</t>
        </is>
      </c>
      <c r="J180" s="123" t="inlineStr">
        <is>
          <t>125# ANSI Flange</t>
        </is>
      </c>
      <c r="K180" s="123" t="inlineStr">
        <is>
          <t>Coating_Scotchkote134_interior_IncludeImpeller</t>
        </is>
      </c>
      <c r="L180" s="123" t="inlineStr">
        <is>
          <t>:X3:X4:</t>
        </is>
      </c>
      <c r="M180" s="123" t="inlineStr">
        <is>
          <t>RTF</t>
        </is>
      </c>
      <c r="O180" t="inlineStr">
        <is>
          <t>A300043</t>
        </is>
      </c>
      <c r="P180" s="123" t="inlineStr">
        <is>
          <t>LT027</t>
        </is>
      </c>
      <c r="Q180" s="13" t="n">
        <v>0</v>
      </c>
    </row>
    <row r="181" ht="13.15" customHeight="1">
      <c r="B181" s="13">
        <f>IF(AND(I181="not Bronze, ASTM-B584, C93200",K181="Coating_Standard"),"Y","N")</f>
        <v/>
      </c>
      <c r="C181" t="inlineStr">
        <is>
          <t>Price_BOM_VL_VLS_Case_175</t>
        </is>
      </c>
      <c r="D181">
        <f>IF(B181="Y",C181,"")</f>
        <v/>
      </c>
      <c r="E181" t="inlineStr">
        <is>
          <t>:3070-7_VL:3070-7_VLS:</t>
        </is>
      </c>
      <c r="F181" s="123" t="inlineStr">
        <is>
          <t>Cast Iron, ASTM-A48, CL 30</t>
        </is>
      </c>
      <c r="G181" t="inlineStr">
        <is>
          <t>CaseMatl_Cast_Iron_ASTM-A48_CL30</t>
        </is>
      </c>
      <c r="H181" s="123" t="inlineStr">
        <is>
          <t>C30</t>
        </is>
      </c>
      <c r="I181" t="inlineStr">
        <is>
          <t>not Bronze, ASTM-B584, C93200</t>
        </is>
      </c>
      <c r="J181" s="123" t="inlineStr">
        <is>
          <t>125# ANSI Flange</t>
        </is>
      </c>
      <c r="K181" s="123" t="inlineStr">
        <is>
          <t>Coating_Scotchkote134_interior_IncludeImpeller</t>
        </is>
      </c>
      <c r="L181" s="123" t="inlineStr">
        <is>
          <t>:X3:X4:</t>
        </is>
      </c>
      <c r="M181" s="123" t="inlineStr">
        <is>
          <t>RTF</t>
        </is>
      </c>
      <c r="O181" t="inlineStr">
        <is>
          <t>A300043</t>
        </is>
      </c>
      <c r="P181" s="123" t="inlineStr">
        <is>
          <t>LT027</t>
        </is>
      </c>
      <c r="Q181" s="13" t="n">
        <v>0</v>
      </c>
    </row>
    <row r="182" ht="13.15" customHeight="1">
      <c r="B182" s="13">
        <f>IF(AND(I182="not Bronze, ASTM-B584, C93200",K182="Coating_Standard"),"Y","N")</f>
        <v/>
      </c>
      <c r="C182" t="inlineStr">
        <is>
          <t>Price_BOM_VL_VLS_Case_176</t>
        </is>
      </c>
      <c r="D182">
        <f>IF(B182="Y",C182,"")</f>
        <v/>
      </c>
      <c r="E182" t="inlineStr">
        <is>
          <t>:3070-7_VL:3070-7_VLS:</t>
        </is>
      </c>
      <c r="F182" s="123" t="inlineStr">
        <is>
          <t>Cast Iron, ASTM-A48, CL 30</t>
        </is>
      </c>
      <c r="G182" t="inlineStr">
        <is>
          <t>CaseMatl_Cast_Iron_ASTM-A48_CL30</t>
        </is>
      </c>
      <c r="H182" s="123" t="inlineStr">
        <is>
          <t>C30</t>
        </is>
      </c>
      <c r="I182" t="inlineStr">
        <is>
          <t>Bronze, ASTM-B584, C93200</t>
        </is>
      </c>
      <c r="J182" s="123" t="inlineStr">
        <is>
          <t>125# ANSI Flange</t>
        </is>
      </c>
      <c r="K182" s="123" t="inlineStr">
        <is>
          <t>Coating_Special</t>
        </is>
      </c>
      <c r="L182" s="123" t="inlineStr">
        <is>
          <t>:X3:X4:</t>
        </is>
      </c>
      <c r="M182" s="123" t="inlineStr">
        <is>
          <t>RTF</t>
        </is>
      </c>
      <c r="O182" t="inlineStr">
        <is>
          <t>A300043</t>
        </is>
      </c>
      <c r="P182" s="123" t="inlineStr">
        <is>
          <t>LT027</t>
        </is>
      </c>
      <c r="Q182" s="13" t="n">
        <v>0</v>
      </c>
    </row>
    <row r="183" ht="13.15" customHeight="1">
      <c r="B183" s="13">
        <f>IF(AND(I183="not Bronze, ASTM-B584, C93200",K183="Coating_Standard"),"Y","N")</f>
        <v/>
      </c>
      <c r="C183" t="inlineStr">
        <is>
          <t>Price_BOM_VL_VLS_Case_177</t>
        </is>
      </c>
      <c r="D183">
        <f>IF(B183="Y",C183,"")</f>
        <v/>
      </c>
      <c r="E183" t="inlineStr">
        <is>
          <t>:3070-7_VL:3070-7_VLS:</t>
        </is>
      </c>
      <c r="F183" s="123" t="inlineStr">
        <is>
          <t>Cast Iron, ASTM-A48, CL 30</t>
        </is>
      </c>
      <c r="G183" t="inlineStr">
        <is>
          <t>CaseMatl_Cast_Iron_ASTM-A48_CL30</t>
        </is>
      </c>
      <c r="H183" s="123" t="inlineStr">
        <is>
          <t>C30</t>
        </is>
      </c>
      <c r="I183" t="inlineStr">
        <is>
          <t>not Bronze, ASTM-B584, C93200</t>
        </is>
      </c>
      <c r="J183" s="123" t="inlineStr">
        <is>
          <t>125# ANSI Flange</t>
        </is>
      </c>
      <c r="K183" s="123" t="inlineStr">
        <is>
          <t>Coating_Special</t>
        </is>
      </c>
      <c r="L183" s="123" t="inlineStr">
        <is>
          <t>:X3:X4:</t>
        </is>
      </c>
      <c r="M183" s="123" t="inlineStr">
        <is>
          <t>RTF</t>
        </is>
      </c>
      <c r="O183" t="inlineStr">
        <is>
          <t>A300043</t>
        </is>
      </c>
      <c r="P183" s="123" t="inlineStr">
        <is>
          <t>LT027</t>
        </is>
      </c>
      <c r="Q183" s="13" t="n">
        <v>0</v>
      </c>
    </row>
    <row r="184" ht="13.15" customHeight="1">
      <c r="B184" s="13">
        <f>IF(AND(I184="not Bronze, ASTM-B584, C93200",K184="Coating_Standard"),"Y","N")</f>
        <v/>
      </c>
      <c r="C184" t="inlineStr">
        <is>
          <t>Price_BOM_VL_VLS_Case_178</t>
        </is>
      </c>
      <c r="D184">
        <f>IF(B184="Y",C184,"")</f>
        <v/>
      </c>
      <c r="E184" t="inlineStr">
        <is>
          <t>:3070-7_VL:3070-7_VLS:</t>
        </is>
      </c>
      <c r="F184" s="123" t="inlineStr">
        <is>
          <t>Cast Iron, ASTM-A48, CL 30</t>
        </is>
      </c>
      <c r="G184" t="inlineStr">
        <is>
          <t>CaseMatl_Cast_Iron_ASTM-A48_CL30</t>
        </is>
      </c>
      <c r="H184" s="123" t="inlineStr">
        <is>
          <t>C30</t>
        </is>
      </c>
      <c r="I184" t="inlineStr">
        <is>
          <t>Bronze, ASTM-B584, C93200</t>
        </is>
      </c>
      <c r="J184" s="123" t="inlineStr">
        <is>
          <t>125# ANSI Flange</t>
        </is>
      </c>
      <c r="K184" s="123" t="inlineStr">
        <is>
          <t>Coating_Epoxy</t>
        </is>
      </c>
      <c r="L184" s="123" t="inlineStr">
        <is>
          <t>:X3:X4:</t>
        </is>
      </c>
      <c r="M184" s="123" t="inlineStr">
        <is>
          <t>RTF</t>
        </is>
      </c>
      <c r="O184" t="inlineStr">
        <is>
          <t>A300043</t>
        </is>
      </c>
      <c r="P184" s="123" t="inlineStr">
        <is>
          <t>LT027</t>
        </is>
      </c>
      <c r="Q184" s="13" t="n">
        <v>0</v>
      </c>
    </row>
    <row r="185" ht="13.15" customHeight="1">
      <c r="B185" s="13">
        <f>IF(AND(I185="not Bronze, ASTM-B584, C93200",K185="Coating_Standard"),"Y","N")</f>
        <v/>
      </c>
      <c r="C185" t="inlineStr">
        <is>
          <t>Price_BOM_VL_VLS_Case_179</t>
        </is>
      </c>
      <c r="D185">
        <f>IF(B185="Y",C185,"")</f>
        <v/>
      </c>
      <c r="E185" t="inlineStr">
        <is>
          <t>:3070-7_VL:3070-7_VLS:</t>
        </is>
      </c>
      <c r="F185" s="123" t="inlineStr">
        <is>
          <t>Cast Iron, ASTM-A48, CL 30</t>
        </is>
      </c>
      <c r="G185" t="inlineStr">
        <is>
          <t>CaseMatl_Cast_Iron_ASTM-A48_CL30</t>
        </is>
      </c>
      <c r="H185" s="123" t="inlineStr">
        <is>
          <t>C30</t>
        </is>
      </c>
      <c r="I185" t="inlineStr">
        <is>
          <t>not Bronze, ASTM-B584, C93200</t>
        </is>
      </c>
      <c r="J185" s="123" t="inlineStr">
        <is>
          <t>125# ANSI Flange</t>
        </is>
      </c>
      <c r="K185" s="123" t="inlineStr">
        <is>
          <t>Coating_Epoxy</t>
        </is>
      </c>
      <c r="L185" s="123" t="inlineStr">
        <is>
          <t>:X3:X4:</t>
        </is>
      </c>
      <c r="M185" s="123" t="inlineStr">
        <is>
          <t>RTF</t>
        </is>
      </c>
      <c r="O185" t="inlineStr">
        <is>
          <t>A300043</t>
        </is>
      </c>
      <c r="P185" s="123" t="inlineStr">
        <is>
          <t>LT027</t>
        </is>
      </c>
      <c r="Q185" s="13" t="n">
        <v>0</v>
      </c>
    </row>
    <row r="186" ht="13.15" customHeight="1">
      <c r="B186" s="13">
        <f>IF(AND(I186="not Bronze, ASTM-B584, C93200",K186="Coating_Standard"),"Y","N")</f>
        <v/>
      </c>
      <c r="C186" t="inlineStr">
        <is>
          <t>Price_BOM_VL_VLS_Case_180</t>
        </is>
      </c>
      <c r="D186">
        <f>IF(B186="Y",C186,"")</f>
        <v/>
      </c>
      <c r="E186" t="inlineStr">
        <is>
          <t>:3095-7_VL:</t>
        </is>
      </c>
      <c r="F186" s="123" t="inlineStr">
        <is>
          <t>Cast Iron, ASTM-A48, CL 30</t>
        </is>
      </c>
      <c r="G186" t="inlineStr">
        <is>
          <t>CaseMatl_Cast_Iron_ASTM-A48_CL30</t>
        </is>
      </c>
      <c r="H186" s="123" t="inlineStr">
        <is>
          <t>C30</t>
        </is>
      </c>
      <c r="I186" t="inlineStr">
        <is>
          <t>Bronze, ASTM-B584, C93200</t>
        </is>
      </c>
      <c r="J186" s="123" t="inlineStr">
        <is>
          <t>125# ANSI Flange</t>
        </is>
      </c>
      <c r="K186" s="123" t="inlineStr">
        <is>
          <t>Coating_Standard</t>
        </is>
      </c>
      <c r="L186" s="123" t="inlineStr">
        <is>
          <t>:X3:X4:</t>
        </is>
      </c>
      <c r="M186" s="123" t="n">
        <v>96772247</v>
      </c>
      <c r="N186" t="inlineStr">
        <is>
          <t>CASE,VL,30957,125#,CI,BRZ WR</t>
        </is>
      </c>
      <c r="O186" t="inlineStr">
        <is>
          <t>A300043</t>
        </is>
      </c>
      <c r="P186" s="123" t="inlineStr">
        <is>
          <t>LT027</t>
        </is>
      </c>
      <c r="Q186" s="13" t="n">
        <v>0</v>
      </c>
    </row>
    <row r="187" ht="13.15" customHeight="1">
      <c r="B187" s="13">
        <f>IF(AND(I187="not Bronze, ASTM-B584, C93200",K187="Coating_Standard"),"Y","N")</f>
        <v/>
      </c>
      <c r="C187" t="inlineStr">
        <is>
          <t>Price_BOM_VL_VLS_Case_181</t>
        </is>
      </c>
      <c r="D187">
        <f>IF(B187="Y",C187,"")</f>
        <v/>
      </c>
      <c r="E187" t="inlineStr">
        <is>
          <t>:3095-7_VL:</t>
        </is>
      </c>
      <c r="F187" s="123" t="inlineStr">
        <is>
          <t>Cast Iron, ASTM-A48, CL 30</t>
        </is>
      </c>
      <c r="G187" t="inlineStr">
        <is>
          <t>CaseMatl_Cast_Iron_ASTM-A48_CL30</t>
        </is>
      </c>
      <c r="H187" s="123" t="inlineStr">
        <is>
          <t>C30</t>
        </is>
      </c>
      <c r="I187" t="inlineStr">
        <is>
          <t>not Bronze, ASTM-B584, C93200</t>
        </is>
      </c>
      <c r="J187" s="123" t="inlineStr">
        <is>
          <t>125# ANSI Flange</t>
        </is>
      </c>
      <c r="K187" s="123" t="inlineStr">
        <is>
          <t>Coating_Standard</t>
        </is>
      </c>
      <c r="L187" s="123" t="inlineStr">
        <is>
          <t>:X3:X4:</t>
        </is>
      </c>
      <c r="M187" s="123" t="n">
        <v>96893924</v>
      </c>
      <c r="O187" t="inlineStr">
        <is>
          <t>A300043</t>
        </is>
      </c>
      <c r="P187" s="123" t="inlineStr">
        <is>
          <t>LT027</t>
        </is>
      </c>
      <c r="Q187" s="13" t="n">
        <v>0</v>
      </c>
    </row>
    <row r="188" ht="13.15" customHeight="1">
      <c r="B188" s="13">
        <f>IF(AND(I188="not Bronze, ASTM-B584, C93200",K188="Coating_Standard"),"Y","N")</f>
        <v/>
      </c>
      <c r="C188" t="inlineStr">
        <is>
          <t>Price_BOM_VL_VLS_Case_182</t>
        </is>
      </c>
      <c r="D188">
        <f>IF(B188="Y",C188,"")</f>
        <v/>
      </c>
      <c r="E188" t="inlineStr">
        <is>
          <t>:3095-7_VL:</t>
        </is>
      </c>
      <c r="F188" s="123" t="inlineStr">
        <is>
          <t>Cast Iron, ASTM-A48, CL 30</t>
        </is>
      </c>
      <c r="G188" t="inlineStr">
        <is>
          <t>CaseMatl_Cast_Iron_ASTM-A48_CL30</t>
        </is>
      </c>
      <c r="H188" s="123" t="inlineStr">
        <is>
          <t>C30</t>
        </is>
      </c>
      <c r="I188" t="inlineStr">
        <is>
          <t>Bronze, ASTM-B584, C93200</t>
        </is>
      </c>
      <c r="J188" s="123" t="inlineStr">
        <is>
          <t>125# ANSI Flange</t>
        </is>
      </c>
      <c r="K188" s="123" t="inlineStr">
        <is>
          <t>Coating_Scotchkote134_interior</t>
        </is>
      </c>
      <c r="L188" s="123" t="inlineStr">
        <is>
          <t>:X3:X4:</t>
        </is>
      </c>
      <c r="M188" s="123" t="inlineStr">
        <is>
          <t>RTF</t>
        </is>
      </c>
      <c r="O188" t="inlineStr">
        <is>
          <t>A300043</t>
        </is>
      </c>
      <c r="P188" s="123" t="inlineStr">
        <is>
          <t>LT027</t>
        </is>
      </c>
      <c r="Q188" s="13" t="n">
        <v>0</v>
      </c>
    </row>
    <row r="189" ht="13.15" customHeight="1">
      <c r="B189" s="13">
        <f>IF(AND(I189="not Bronze, ASTM-B584, C93200",K189="Coating_Standard"),"Y","N")</f>
        <v/>
      </c>
      <c r="C189" t="inlineStr">
        <is>
          <t>Price_BOM_VL_VLS_Case_183</t>
        </is>
      </c>
      <c r="D189">
        <f>IF(B189="Y",C189,"")</f>
        <v/>
      </c>
      <c r="E189" t="inlineStr">
        <is>
          <t>:3095-7_VL:</t>
        </is>
      </c>
      <c r="F189" s="123" t="inlineStr">
        <is>
          <t>Cast Iron, ASTM-A48, CL 30</t>
        </is>
      </c>
      <c r="G189" t="inlineStr">
        <is>
          <t>CaseMatl_Cast_Iron_ASTM-A48_CL30</t>
        </is>
      </c>
      <c r="H189" s="123" t="inlineStr">
        <is>
          <t>C30</t>
        </is>
      </c>
      <c r="I189" t="inlineStr">
        <is>
          <t>not Bronze, ASTM-B584, C93200</t>
        </is>
      </c>
      <c r="J189" s="123" t="inlineStr">
        <is>
          <t>125# ANSI Flange</t>
        </is>
      </c>
      <c r="K189" s="123" t="inlineStr">
        <is>
          <t>Coating_Scotchkote134_interior</t>
        </is>
      </c>
      <c r="L189" s="123" t="inlineStr">
        <is>
          <t>:X3:X4:</t>
        </is>
      </c>
      <c r="M189" s="123" t="inlineStr">
        <is>
          <t>RTF</t>
        </is>
      </c>
      <c r="O189" t="inlineStr">
        <is>
          <t>A300043</t>
        </is>
      </c>
      <c r="P189" s="123" t="inlineStr">
        <is>
          <t>LT027</t>
        </is>
      </c>
      <c r="Q189" s="13" t="n">
        <v>0</v>
      </c>
    </row>
    <row r="190" ht="13.15" customHeight="1">
      <c r="B190" s="13">
        <f>IF(AND(I190="not Bronze, ASTM-B584, C93200",K190="Coating_Standard"),"Y","N")</f>
        <v/>
      </c>
      <c r="C190" t="inlineStr">
        <is>
          <t>Price_BOM_VL_VLS_Case_184</t>
        </is>
      </c>
      <c r="D190">
        <f>IF(B190="Y",C190,"")</f>
        <v/>
      </c>
      <c r="E190" t="inlineStr">
        <is>
          <t>:3095-7_VL:</t>
        </is>
      </c>
      <c r="F190" s="123" t="inlineStr">
        <is>
          <t>Cast Iron, ASTM-A48, CL 30</t>
        </is>
      </c>
      <c r="G190" t="inlineStr">
        <is>
          <t>CaseMatl_Cast_Iron_ASTM-A48_CL30</t>
        </is>
      </c>
      <c r="H190" s="123" t="inlineStr">
        <is>
          <t>C30</t>
        </is>
      </c>
      <c r="I190" t="inlineStr">
        <is>
          <t>Bronze, ASTM-B584, C93200</t>
        </is>
      </c>
      <c r="J190" s="123" t="inlineStr">
        <is>
          <t>125# ANSI Flange</t>
        </is>
      </c>
      <c r="K190" s="123" t="inlineStr">
        <is>
          <t>Coating_Scotchkote134_interior_exterior</t>
        </is>
      </c>
      <c r="L190" s="123" t="inlineStr">
        <is>
          <t>:X3:X4:</t>
        </is>
      </c>
      <c r="M190" s="123" t="inlineStr">
        <is>
          <t>RTF</t>
        </is>
      </c>
      <c r="O190" t="inlineStr">
        <is>
          <t>A300043</t>
        </is>
      </c>
      <c r="P190" s="123" t="inlineStr">
        <is>
          <t>LT027</t>
        </is>
      </c>
      <c r="Q190" s="13" t="n">
        <v>0</v>
      </c>
    </row>
    <row r="191" ht="13.15" customHeight="1">
      <c r="B191" s="13">
        <f>IF(AND(I191="not Bronze, ASTM-B584, C93200",K191="Coating_Standard"),"Y","N")</f>
        <v/>
      </c>
      <c r="C191" t="inlineStr">
        <is>
          <t>Price_BOM_VL_VLS_Case_185</t>
        </is>
      </c>
      <c r="D191">
        <f>IF(B191="Y",C191,"")</f>
        <v/>
      </c>
      <c r="E191" t="inlineStr">
        <is>
          <t>:3095-7_VL:</t>
        </is>
      </c>
      <c r="F191" s="123" t="inlineStr">
        <is>
          <t>Cast Iron, ASTM-A48, CL 30</t>
        </is>
      </c>
      <c r="G191" t="inlineStr">
        <is>
          <t>CaseMatl_Cast_Iron_ASTM-A48_CL30</t>
        </is>
      </c>
      <c r="H191" s="123" t="inlineStr">
        <is>
          <t>C30</t>
        </is>
      </c>
      <c r="I191" t="inlineStr">
        <is>
          <t>not Bronze, ASTM-B584, C93200</t>
        </is>
      </c>
      <c r="J191" s="123" t="inlineStr">
        <is>
          <t>125# ANSI Flange</t>
        </is>
      </c>
      <c r="K191" s="123" t="inlineStr">
        <is>
          <t>Coating_Scotchkote134_interior_exterior</t>
        </is>
      </c>
      <c r="L191" s="123" t="inlineStr">
        <is>
          <t>:X3:X4:</t>
        </is>
      </c>
      <c r="M191" s="123" t="inlineStr">
        <is>
          <t>RTF</t>
        </is>
      </c>
      <c r="O191" t="inlineStr">
        <is>
          <t>A300043</t>
        </is>
      </c>
      <c r="P191" s="123" t="inlineStr">
        <is>
          <t>LT027</t>
        </is>
      </c>
      <c r="Q191" s="13" t="n">
        <v>0</v>
      </c>
    </row>
    <row r="192" ht="13.15" customHeight="1">
      <c r="B192" s="13">
        <f>IF(AND(I192="not Bronze, ASTM-B584, C93200",K192="Coating_Standard"),"Y","N")</f>
        <v/>
      </c>
      <c r="C192" t="inlineStr">
        <is>
          <t>Price_BOM_VL_VLS_Case_186</t>
        </is>
      </c>
      <c r="D192">
        <f>IF(B192="Y",C192,"")</f>
        <v/>
      </c>
      <c r="E192" t="inlineStr">
        <is>
          <t>:3095-7_VL:</t>
        </is>
      </c>
      <c r="F192" s="123" t="inlineStr">
        <is>
          <t>Cast Iron, ASTM-A48, CL 30</t>
        </is>
      </c>
      <c r="G192" t="inlineStr">
        <is>
          <t>CaseMatl_Cast_Iron_ASTM-A48_CL30</t>
        </is>
      </c>
      <c r="H192" s="123" t="inlineStr">
        <is>
          <t>C30</t>
        </is>
      </c>
      <c r="I192" t="inlineStr">
        <is>
          <t>Bronze, ASTM-B584, C93200</t>
        </is>
      </c>
      <c r="J192" s="123" t="inlineStr">
        <is>
          <t>125# ANSI Flange</t>
        </is>
      </c>
      <c r="K192" s="123" t="inlineStr">
        <is>
          <t>Coating_Scotchkote134_interior_exterior_IncludeImpeller</t>
        </is>
      </c>
      <c r="L192" s="123" t="inlineStr">
        <is>
          <t>:X3:X4:</t>
        </is>
      </c>
      <c r="M192" s="123" t="inlineStr">
        <is>
          <t>RTF</t>
        </is>
      </c>
      <c r="O192" t="inlineStr">
        <is>
          <t>A300043</t>
        </is>
      </c>
      <c r="P192" s="123" t="inlineStr">
        <is>
          <t>LT027</t>
        </is>
      </c>
      <c r="Q192" s="13" t="n">
        <v>0</v>
      </c>
    </row>
    <row r="193" ht="13.15" customHeight="1">
      <c r="B193" s="13">
        <f>IF(AND(I193="not Bronze, ASTM-B584, C93200",K193="Coating_Standard"),"Y","N")</f>
        <v/>
      </c>
      <c r="C193" t="inlineStr">
        <is>
          <t>Price_BOM_VL_VLS_Case_187</t>
        </is>
      </c>
      <c r="D193">
        <f>IF(B193="Y",C193,"")</f>
        <v/>
      </c>
      <c r="E193" t="inlineStr">
        <is>
          <t>:3095-7_VL:</t>
        </is>
      </c>
      <c r="F193" s="123" t="inlineStr">
        <is>
          <t>Cast Iron, ASTM-A48, CL 30</t>
        </is>
      </c>
      <c r="G193" t="inlineStr">
        <is>
          <t>CaseMatl_Cast_Iron_ASTM-A48_CL30</t>
        </is>
      </c>
      <c r="H193" s="123" t="inlineStr">
        <is>
          <t>C30</t>
        </is>
      </c>
      <c r="I193" t="inlineStr">
        <is>
          <t>not Bronze, ASTM-B584, C93200</t>
        </is>
      </c>
      <c r="J193" s="123" t="inlineStr">
        <is>
          <t>125# ANSI Flange</t>
        </is>
      </c>
      <c r="K193" s="123" t="inlineStr">
        <is>
          <t>Coating_Scotchkote134_interior_exterior_IncludeImpeller</t>
        </is>
      </c>
      <c r="L193" s="123" t="inlineStr">
        <is>
          <t>:X3:X4:</t>
        </is>
      </c>
      <c r="M193" s="123" t="inlineStr">
        <is>
          <t>RTF</t>
        </is>
      </c>
      <c r="O193" t="inlineStr">
        <is>
          <t>A300043</t>
        </is>
      </c>
      <c r="P193" s="123" t="inlineStr">
        <is>
          <t>LT027</t>
        </is>
      </c>
      <c r="Q193" s="13" t="n">
        <v>0</v>
      </c>
    </row>
    <row r="194" ht="13.15" customHeight="1">
      <c r="B194" s="13">
        <f>IF(AND(I194="not Bronze, ASTM-B584, C93200",K194="Coating_Standard"),"Y","N")</f>
        <v/>
      </c>
      <c r="C194" t="inlineStr">
        <is>
          <t>Price_BOM_VL_VLS_Case_188</t>
        </is>
      </c>
      <c r="D194">
        <f>IF(B194="Y",C194,"")</f>
        <v/>
      </c>
      <c r="E194" t="inlineStr">
        <is>
          <t>:3095-7_VL:</t>
        </is>
      </c>
      <c r="F194" s="123" t="inlineStr">
        <is>
          <t>Cast Iron, ASTM-A48, CL 30</t>
        </is>
      </c>
      <c r="G194" t="inlineStr">
        <is>
          <t>CaseMatl_Cast_Iron_ASTM-A48_CL30</t>
        </is>
      </c>
      <c r="H194" s="123" t="inlineStr">
        <is>
          <t>C30</t>
        </is>
      </c>
      <c r="I194" t="inlineStr">
        <is>
          <t>Bronze, ASTM-B584, C93200</t>
        </is>
      </c>
      <c r="J194" s="123" t="inlineStr">
        <is>
          <t>125# ANSI Flange</t>
        </is>
      </c>
      <c r="K194" s="123" t="inlineStr">
        <is>
          <t>Coating_Scotchkote134_interior_IncludeImpeller</t>
        </is>
      </c>
      <c r="L194" s="123" t="inlineStr">
        <is>
          <t>:X3:X4:</t>
        </is>
      </c>
      <c r="M194" s="123" t="inlineStr">
        <is>
          <t>RTF</t>
        </is>
      </c>
      <c r="O194" t="inlineStr">
        <is>
          <t>A300043</t>
        </is>
      </c>
      <c r="P194" s="123" t="inlineStr">
        <is>
          <t>LT027</t>
        </is>
      </c>
      <c r="Q194" s="13" t="n">
        <v>0</v>
      </c>
    </row>
    <row r="195" ht="13.15" customHeight="1">
      <c r="B195" s="13">
        <f>IF(AND(I195="not Bronze, ASTM-B584, C93200",K195="Coating_Standard"),"Y","N")</f>
        <v/>
      </c>
      <c r="C195" t="inlineStr">
        <is>
          <t>Price_BOM_VL_VLS_Case_189</t>
        </is>
      </c>
      <c r="D195">
        <f>IF(B195="Y",C195,"")</f>
        <v/>
      </c>
      <c r="E195" t="inlineStr">
        <is>
          <t>:3095-7_VL:</t>
        </is>
      </c>
      <c r="F195" s="123" t="inlineStr">
        <is>
          <t>Cast Iron, ASTM-A48, CL 30</t>
        </is>
      </c>
      <c r="G195" t="inlineStr">
        <is>
          <t>CaseMatl_Cast_Iron_ASTM-A48_CL30</t>
        </is>
      </c>
      <c r="H195" s="123" t="inlineStr">
        <is>
          <t>C30</t>
        </is>
      </c>
      <c r="I195" t="inlineStr">
        <is>
          <t>not Bronze, ASTM-B584, C93200</t>
        </is>
      </c>
      <c r="J195" s="123" t="inlineStr">
        <is>
          <t>125# ANSI Flange</t>
        </is>
      </c>
      <c r="K195" s="123" t="inlineStr">
        <is>
          <t>Coating_Scotchkote134_interior_IncludeImpeller</t>
        </is>
      </c>
      <c r="L195" s="123" t="inlineStr">
        <is>
          <t>:X3:X4:</t>
        </is>
      </c>
      <c r="M195" s="123" t="inlineStr">
        <is>
          <t>RTF</t>
        </is>
      </c>
      <c r="O195" t="inlineStr">
        <is>
          <t>A300043</t>
        </is>
      </c>
      <c r="P195" s="123" t="inlineStr">
        <is>
          <t>LT027</t>
        </is>
      </c>
      <c r="Q195" s="13" t="n">
        <v>0</v>
      </c>
    </row>
    <row r="196" ht="13.15" customHeight="1">
      <c r="B196" s="13">
        <f>IF(AND(I196="not Bronze, ASTM-B584, C93200",K196="Coating_Standard"),"Y","N")</f>
        <v/>
      </c>
      <c r="C196" t="inlineStr">
        <is>
          <t>Price_BOM_VL_VLS_Case_190</t>
        </is>
      </c>
      <c r="D196">
        <f>IF(B196="Y",C196,"")</f>
        <v/>
      </c>
      <c r="E196" t="inlineStr">
        <is>
          <t>:3095-7_VL:</t>
        </is>
      </c>
      <c r="F196" s="123" t="inlineStr">
        <is>
          <t>Cast Iron, ASTM-A48, CL 30</t>
        </is>
      </c>
      <c r="G196" t="inlineStr">
        <is>
          <t>CaseMatl_Cast_Iron_ASTM-A48_CL30</t>
        </is>
      </c>
      <c r="H196" s="123" t="inlineStr">
        <is>
          <t>C30</t>
        </is>
      </c>
      <c r="I196" t="inlineStr">
        <is>
          <t>Bronze, ASTM-B584, C93200</t>
        </is>
      </c>
      <c r="J196" s="123" t="inlineStr">
        <is>
          <t>125# ANSI Flange</t>
        </is>
      </c>
      <c r="K196" s="123" t="inlineStr">
        <is>
          <t>Coating_Special</t>
        </is>
      </c>
      <c r="L196" s="123" t="inlineStr">
        <is>
          <t>:X3:X4:</t>
        </is>
      </c>
      <c r="M196" s="123" t="inlineStr">
        <is>
          <t>RTF</t>
        </is>
      </c>
      <c r="O196" t="inlineStr">
        <is>
          <t>A300043</t>
        </is>
      </c>
      <c r="P196" s="123" t="inlineStr">
        <is>
          <t>LT027</t>
        </is>
      </c>
      <c r="Q196" s="13" t="n">
        <v>0</v>
      </c>
    </row>
    <row r="197" ht="13.15" customHeight="1">
      <c r="B197" s="13">
        <f>IF(AND(I197="not Bronze, ASTM-B584, C93200",K197="Coating_Standard"),"Y","N")</f>
        <v/>
      </c>
      <c r="C197" t="inlineStr">
        <is>
          <t>Price_BOM_VL_VLS_Case_191</t>
        </is>
      </c>
      <c r="D197">
        <f>IF(B197="Y",C197,"")</f>
        <v/>
      </c>
      <c r="E197" t="inlineStr">
        <is>
          <t>:3095-7_VL:</t>
        </is>
      </c>
      <c r="F197" s="123" t="inlineStr">
        <is>
          <t>Cast Iron, ASTM-A48, CL 30</t>
        </is>
      </c>
      <c r="G197" t="inlineStr">
        <is>
          <t>CaseMatl_Cast_Iron_ASTM-A48_CL30</t>
        </is>
      </c>
      <c r="H197" s="123" t="inlineStr">
        <is>
          <t>C30</t>
        </is>
      </c>
      <c r="I197" t="inlineStr">
        <is>
          <t>not Bronze, ASTM-B584, C93200</t>
        </is>
      </c>
      <c r="J197" s="123" t="inlineStr">
        <is>
          <t>125# ANSI Flange</t>
        </is>
      </c>
      <c r="K197" s="123" t="inlineStr">
        <is>
          <t>Coating_Special</t>
        </is>
      </c>
      <c r="L197" s="123" t="inlineStr">
        <is>
          <t>:X3:X4:</t>
        </is>
      </c>
      <c r="M197" s="123" t="inlineStr">
        <is>
          <t>RTF</t>
        </is>
      </c>
      <c r="O197" t="inlineStr">
        <is>
          <t>A300043</t>
        </is>
      </c>
      <c r="P197" s="123" t="inlineStr">
        <is>
          <t>LT027</t>
        </is>
      </c>
      <c r="Q197" s="13" t="n">
        <v>0</v>
      </c>
    </row>
    <row r="198" ht="13.15" customHeight="1">
      <c r="B198" s="13">
        <f>IF(AND(I198="not Bronze, ASTM-B584, C93200",K198="Coating_Standard"),"Y","N")</f>
        <v/>
      </c>
      <c r="C198" t="inlineStr">
        <is>
          <t>Price_BOM_VL_VLS_Case_192</t>
        </is>
      </c>
      <c r="D198">
        <f>IF(B198="Y",C198,"")</f>
        <v/>
      </c>
      <c r="E198" t="inlineStr">
        <is>
          <t>:3095-7_VL:</t>
        </is>
      </c>
      <c r="F198" s="123" t="inlineStr">
        <is>
          <t>Cast Iron, ASTM-A48, CL 30</t>
        </is>
      </c>
      <c r="G198" t="inlineStr">
        <is>
          <t>CaseMatl_Cast_Iron_ASTM-A48_CL30</t>
        </is>
      </c>
      <c r="H198" s="123" t="inlineStr">
        <is>
          <t>C30</t>
        </is>
      </c>
      <c r="I198" t="inlineStr">
        <is>
          <t>Bronze, ASTM-B584, C93200</t>
        </is>
      </c>
      <c r="J198" s="123" t="inlineStr">
        <is>
          <t>125# ANSI Flange</t>
        </is>
      </c>
      <c r="K198" s="123" t="inlineStr">
        <is>
          <t>Coating_Epoxy</t>
        </is>
      </c>
      <c r="L198" s="123" t="inlineStr">
        <is>
          <t>:X3:X4:</t>
        </is>
      </c>
      <c r="M198" s="123" t="inlineStr">
        <is>
          <t>RTF</t>
        </is>
      </c>
      <c r="O198" t="inlineStr">
        <is>
          <t>A300043</t>
        </is>
      </c>
      <c r="P198" s="123" t="inlineStr">
        <is>
          <t>LT027</t>
        </is>
      </c>
      <c r="Q198" s="13" t="n">
        <v>0</v>
      </c>
    </row>
    <row r="199" ht="13.15" customHeight="1">
      <c r="B199" s="13">
        <f>IF(AND(I199="not Bronze, ASTM-B584, C93200",K199="Coating_Standard"),"Y","N")</f>
        <v/>
      </c>
      <c r="C199" t="inlineStr">
        <is>
          <t>Price_BOM_VL_VLS_Case_193</t>
        </is>
      </c>
      <c r="D199">
        <f>IF(B199="Y",C199,"")</f>
        <v/>
      </c>
      <c r="E199" t="inlineStr">
        <is>
          <t>:3095-7_VL:</t>
        </is>
      </c>
      <c r="F199" s="123" t="inlineStr">
        <is>
          <t>Cast Iron, ASTM-A48, CL 30</t>
        </is>
      </c>
      <c r="G199" t="inlineStr">
        <is>
          <t>CaseMatl_Cast_Iron_ASTM-A48_CL30</t>
        </is>
      </c>
      <c r="H199" s="123" t="inlineStr">
        <is>
          <t>C30</t>
        </is>
      </c>
      <c r="I199" t="inlineStr">
        <is>
          <t>not Bronze, ASTM-B584, C93200</t>
        </is>
      </c>
      <c r="J199" s="123" t="inlineStr">
        <is>
          <t>125# ANSI Flange</t>
        </is>
      </c>
      <c r="K199" s="123" t="inlineStr">
        <is>
          <t>Coating_Epoxy</t>
        </is>
      </c>
      <c r="L199" s="123" t="inlineStr">
        <is>
          <t>:X3:X4:</t>
        </is>
      </c>
      <c r="M199" s="123" t="inlineStr">
        <is>
          <t>RTF</t>
        </is>
      </c>
      <c r="O199" t="inlineStr">
        <is>
          <t>A300043</t>
        </is>
      </c>
      <c r="P199" s="123" t="inlineStr">
        <is>
          <t>LT027</t>
        </is>
      </c>
      <c r="Q199" s="13" t="n">
        <v>0</v>
      </c>
    </row>
    <row r="200" ht="13.15" customHeight="1">
      <c r="B200" s="13">
        <f>IF(AND(I200="not Bronze, ASTM-B584, C93200",K200="Coating_Standard"),"Y","N")</f>
        <v/>
      </c>
      <c r="C200" t="inlineStr">
        <is>
          <t>Price_BOM_VL_VLS_Case_194</t>
        </is>
      </c>
      <c r="D200">
        <f>IF(B200="Y",C200,"")</f>
        <v/>
      </c>
      <c r="E200" s="6" t="inlineStr">
        <is>
          <t>:3095-7_VLS:</t>
        </is>
      </c>
      <c r="F200" s="123" t="inlineStr">
        <is>
          <t>Cast Iron, ASTM-A48, CL 30</t>
        </is>
      </c>
      <c r="G200" t="inlineStr">
        <is>
          <t>CaseMatl_Cast_Iron_ASTM-A48_CL30</t>
        </is>
      </c>
      <c r="H200" s="123" t="inlineStr">
        <is>
          <t>C30</t>
        </is>
      </c>
      <c r="I200" t="inlineStr">
        <is>
          <t>not Bronze, ASTM-B584, C93200</t>
        </is>
      </c>
      <c r="J200" s="123" t="inlineStr">
        <is>
          <t>125# ANSI Flange</t>
        </is>
      </c>
      <c r="K200" s="123" t="inlineStr">
        <is>
          <t>Coating_Standard</t>
        </is>
      </c>
      <c r="L200" s="123" t="inlineStr">
        <is>
          <t>:X3:X4:</t>
        </is>
      </c>
      <c r="M200" s="68" t="n">
        <v>98388568</v>
      </c>
      <c r="N200" s="69" t="inlineStr">
        <is>
          <t>CASE,VLS,30957,125#,CI</t>
        </is>
      </c>
      <c r="O200" t="inlineStr">
        <is>
          <t>A300043</t>
        </is>
      </c>
      <c r="P200" s="123" t="inlineStr">
        <is>
          <t>LT027</t>
        </is>
      </c>
      <c r="Q200" s="13" t="n">
        <v>0</v>
      </c>
    </row>
    <row r="201" ht="13.15" customHeight="1">
      <c r="B201" s="13">
        <f>IF(AND(I201="not Bronze, ASTM-B584, C93200",K201="Coating_Standard"),"Y","N")</f>
        <v/>
      </c>
      <c r="C201" t="inlineStr">
        <is>
          <t>Price_BOM_VL_VLS_Case_195</t>
        </is>
      </c>
      <c r="D201">
        <f>IF(B201="Y",C201,"")</f>
        <v/>
      </c>
      <c r="E201" s="6" t="inlineStr">
        <is>
          <t>:4012-9_VL:</t>
        </is>
      </c>
      <c r="F201" s="123" t="inlineStr">
        <is>
          <t>Cast Iron, ASTM-A48, CL 30</t>
        </is>
      </c>
      <c r="G201" t="inlineStr">
        <is>
          <t>CaseMatl_Cast_Iron_ASTM-A48_CL30</t>
        </is>
      </c>
      <c r="H201" s="123" t="inlineStr">
        <is>
          <t>C30</t>
        </is>
      </c>
      <c r="I201" t="inlineStr">
        <is>
          <t>not Bronze, ASTM-B584, C93200</t>
        </is>
      </c>
      <c r="J201" s="123" t="inlineStr">
        <is>
          <t>125# ANSI Flange</t>
        </is>
      </c>
      <c r="K201" s="123" t="inlineStr">
        <is>
          <t>Coating_Standard</t>
        </is>
      </c>
      <c r="L201" s="123" t="inlineStr">
        <is>
          <t>:XA:</t>
        </is>
      </c>
      <c r="M201" s="98" t="n">
        <v>99835018</v>
      </c>
      <c r="N201" s="99" t="inlineStr">
        <is>
          <t>CASE,VL,40129,125#,CI</t>
        </is>
      </c>
      <c r="O201" t="inlineStr">
        <is>
          <t>A300043</t>
        </is>
      </c>
      <c r="P201" s="123" t="inlineStr">
        <is>
          <t>LT027</t>
        </is>
      </c>
      <c r="Q201" s="13" t="n">
        <v>0</v>
      </c>
    </row>
    <row r="202" ht="13.15" customHeight="1">
      <c r="B202" s="13">
        <f>IF(AND(I202="not Bronze, ASTM-B584, C93200",K202="Coating_Standard"),"Y","N")</f>
        <v/>
      </c>
      <c r="C202" t="inlineStr">
        <is>
          <t>Price_BOM_VL_VLS_Case_196</t>
        </is>
      </c>
      <c r="D202">
        <f>IF(B202="Y",C202,"")</f>
        <v/>
      </c>
      <c r="E202" s="6" t="inlineStr">
        <is>
          <t>:4012-9_VL:</t>
        </is>
      </c>
      <c r="F202" s="123" t="inlineStr">
        <is>
          <t>Cast Iron, ASTM-A48, CL 30</t>
        </is>
      </c>
      <c r="G202" t="inlineStr">
        <is>
          <t>CaseMatl_Cast_Iron_ASTM-A48_CL30</t>
        </is>
      </c>
      <c r="H202" s="123" t="inlineStr">
        <is>
          <t>C30</t>
        </is>
      </c>
      <c r="I202" t="inlineStr">
        <is>
          <t>Bronze, ASTM-B584, C93200</t>
        </is>
      </c>
      <c r="J202" s="123" t="inlineStr">
        <is>
          <t>125# ANSI Flange</t>
        </is>
      </c>
      <c r="K202" s="123" t="inlineStr">
        <is>
          <t>Coating_Standard</t>
        </is>
      </c>
      <c r="L202" s="123" t="inlineStr">
        <is>
          <t>:XA:</t>
        </is>
      </c>
      <c r="M202" s="65" t="inlineStr">
        <is>
          <t>RTF</t>
        </is>
      </c>
      <c r="O202" t="inlineStr">
        <is>
          <t>A300043</t>
        </is>
      </c>
      <c r="P202" s="123" t="inlineStr">
        <is>
          <t>LT027</t>
        </is>
      </c>
      <c r="Q202" s="13" t="n">
        <v>0</v>
      </c>
    </row>
    <row r="203" ht="13.15" customHeight="1">
      <c r="B203" s="13">
        <f>IF(AND(I203="not Bronze, ASTM-B584, C93200",K203="Coating_Standard"),"Y","N")</f>
        <v/>
      </c>
      <c r="C203" t="inlineStr">
        <is>
          <t>Price_BOM_VL_VLS_Case_197</t>
        </is>
      </c>
      <c r="D203">
        <f>IF(B203="Y",C203,"")</f>
        <v/>
      </c>
      <c r="E203" s="6" t="inlineStr">
        <is>
          <t>:4012-9_VL:</t>
        </is>
      </c>
      <c r="F203" s="123" t="inlineStr">
        <is>
          <t>Cast Iron, ASTM-A48, CL 30</t>
        </is>
      </c>
      <c r="G203" t="inlineStr">
        <is>
          <t>CaseMatl_Cast_Iron_ASTM-A48_CL30</t>
        </is>
      </c>
      <c r="H203" s="123" t="inlineStr">
        <is>
          <t>C30</t>
        </is>
      </c>
      <c r="I203" t="inlineStr">
        <is>
          <t>not Bronze, ASTM-B584, C93200</t>
        </is>
      </c>
      <c r="J203" s="123" t="inlineStr">
        <is>
          <t>125# ANSI Flange</t>
        </is>
      </c>
      <c r="K203" s="123" t="inlineStr">
        <is>
          <t>Coating_Scotchkote134_interior</t>
        </is>
      </c>
      <c r="L203" s="123" t="inlineStr">
        <is>
          <t>:XA:</t>
        </is>
      </c>
      <c r="M203" s="123" t="inlineStr">
        <is>
          <t>RTF</t>
        </is>
      </c>
      <c r="O203" t="inlineStr">
        <is>
          <t>A300043</t>
        </is>
      </c>
      <c r="P203" s="123" t="inlineStr">
        <is>
          <t>LT027</t>
        </is>
      </c>
      <c r="Q203" s="13" t="n">
        <v>0</v>
      </c>
    </row>
    <row r="204" ht="13.15" customHeight="1">
      <c r="B204" s="13">
        <f>IF(AND(I204="not Bronze, ASTM-B584, C93200",K204="Coating_Standard"),"Y","N")</f>
        <v/>
      </c>
      <c r="C204" t="inlineStr">
        <is>
          <t>Price_BOM_VL_VLS_Case_198</t>
        </is>
      </c>
      <c r="D204">
        <f>IF(B204="Y",C204,"")</f>
        <v/>
      </c>
      <c r="E204" s="6" t="inlineStr">
        <is>
          <t>:4012-9_VL:</t>
        </is>
      </c>
      <c r="F204" s="123" t="inlineStr">
        <is>
          <t>Cast Iron, ASTM-A48, CL 30</t>
        </is>
      </c>
      <c r="G204" t="inlineStr">
        <is>
          <t>CaseMatl_Cast_Iron_ASTM-A48_CL30</t>
        </is>
      </c>
      <c r="H204" s="123" t="inlineStr">
        <is>
          <t>C30</t>
        </is>
      </c>
      <c r="I204" t="inlineStr">
        <is>
          <t>Bronze, ASTM-B584, C93200</t>
        </is>
      </c>
      <c r="J204" s="123" t="inlineStr">
        <is>
          <t>125# ANSI Flange</t>
        </is>
      </c>
      <c r="K204" s="123" t="inlineStr">
        <is>
          <t>Coating_Scotchkote134_interior</t>
        </is>
      </c>
      <c r="L204" s="123" t="inlineStr">
        <is>
          <t>:XA:</t>
        </is>
      </c>
      <c r="M204" s="123" t="inlineStr">
        <is>
          <t>RTF</t>
        </is>
      </c>
      <c r="O204" t="inlineStr">
        <is>
          <t>A300043</t>
        </is>
      </c>
      <c r="P204" s="123" t="inlineStr">
        <is>
          <t>LT027</t>
        </is>
      </c>
      <c r="Q204" s="13" t="n">
        <v>0</v>
      </c>
    </row>
    <row r="205" ht="13.15" customHeight="1">
      <c r="B205" s="13">
        <f>IF(AND(I205="not Bronze, ASTM-B584, C93200",K205="Coating_Standard"),"Y","N")</f>
        <v/>
      </c>
      <c r="C205" t="inlineStr">
        <is>
          <t>Price_BOM_VL_VLS_Case_199</t>
        </is>
      </c>
      <c r="D205">
        <f>IF(B205="Y",C205,"")</f>
        <v/>
      </c>
      <c r="E205" s="6" t="inlineStr">
        <is>
          <t>:4012-9_VL:</t>
        </is>
      </c>
      <c r="F205" s="123" t="inlineStr">
        <is>
          <t>Cast Iron, ASTM-A48, CL 30</t>
        </is>
      </c>
      <c r="G205" t="inlineStr">
        <is>
          <t>CaseMatl_Cast_Iron_ASTM-A48_CL30</t>
        </is>
      </c>
      <c r="H205" s="123" t="inlineStr">
        <is>
          <t>C30</t>
        </is>
      </c>
      <c r="I205" t="inlineStr">
        <is>
          <t>not Bronze, ASTM-B584, C93200</t>
        </is>
      </c>
      <c r="J205" s="123" t="inlineStr">
        <is>
          <t>125# ANSI Flange</t>
        </is>
      </c>
      <c r="K205" s="123" t="inlineStr">
        <is>
          <t>Coating_Scotchkote134_interior_exterior</t>
        </is>
      </c>
      <c r="L205" s="123" t="inlineStr">
        <is>
          <t>:XA:</t>
        </is>
      </c>
      <c r="M205" s="123" t="inlineStr">
        <is>
          <t>RTF</t>
        </is>
      </c>
      <c r="O205" t="inlineStr">
        <is>
          <t>A300043</t>
        </is>
      </c>
      <c r="P205" s="123" t="inlineStr">
        <is>
          <t>LT027</t>
        </is>
      </c>
      <c r="Q205" s="13" t="n">
        <v>0</v>
      </c>
    </row>
    <row r="206" ht="13.15" customHeight="1">
      <c r="B206" s="13">
        <f>IF(AND(I206="not Bronze, ASTM-B584, C93200",K206="Coating_Standard"),"Y","N")</f>
        <v/>
      </c>
      <c r="C206" t="inlineStr">
        <is>
          <t>Price_BOM_VL_VLS_Case_200</t>
        </is>
      </c>
      <c r="D206">
        <f>IF(B206="Y",C206,"")</f>
        <v/>
      </c>
      <c r="E206" s="6" t="inlineStr">
        <is>
          <t>:4012-9_VL:</t>
        </is>
      </c>
      <c r="F206" s="123" t="inlineStr">
        <is>
          <t>Cast Iron, ASTM-A48, CL 30</t>
        </is>
      </c>
      <c r="G206" t="inlineStr">
        <is>
          <t>CaseMatl_Cast_Iron_ASTM-A48_CL30</t>
        </is>
      </c>
      <c r="H206" s="123" t="inlineStr">
        <is>
          <t>C30</t>
        </is>
      </c>
      <c r="I206" t="inlineStr">
        <is>
          <t>Bronze, ASTM-B584, C93200</t>
        </is>
      </c>
      <c r="J206" s="123" t="inlineStr">
        <is>
          <t>125# ANSI Flange</t>
        </is>
      </c>
      <c r="K206" s="123" t="inlineStr">
        <is>
          <t>Coating_Scotchkote134_interior_exterior</t>
        </is>
      </c>
      <c r="L206" s="123" t="inlineStr">
        <is>
          <t>:XA:</t>
        </is>
      </c>
      <c r="M206" s="123" t="inlineStr">
        <is>
          <t>RTF</t>
        </is>
      </c>
      <c r="O206" t="inlineStr">
        <is>
          <t>A300043</t>
        </is>
      </c>
      <c r="P206" s="123" t="inlineStr">
        <is>
          <t>LT027</t>
        </is>
      </c>
      <c r="Q206" s="13" t="n">
        <v>0</v>
      </c>
    </row>
    <row r="207" ht="13.15" customHeight="1">
      <c r="B207" s="13">
        <f>IF(AND(I207="not Bronze, ASTM-B584, C93200",K207="Coating_Standard"),"Y","N")</f>
        <v/>
      </c>
      <c r="C207" t="inlineStr">
        <is>
          <t>Price_BOM_VL_VLS_Case_201</t>
        </is>
      </c>
      <c r="D207">
        <f>IF(B207="Y",C207,"")</f>
        <v/>
      </c>
      <c r="E207" s="6" t="inlineStr">
        <is>
          <t>:4012-9_VL:</t>
        </is>
      </c>
      <c r="F207" s="123" t="inlineStr">
        <is>
          <t>Cast Iron, ASTM-A48, CL 30</t>
        </is>
      </c>
      <c r="G207" t="inlineStr">
        <is>
          <t>CaseMatl_Cast_Iron_ASTM-A48_CL30</t>
        </is>
      </c>
      <c r="H207" s="123" t="inlineStr">
        <is>
          <t>C30</t>
        </is>
      </c>
      <c r="I207" t="inlineStr">
        <is>
          <t>not Bronze, ASTM-B584, C93200</t>
        </is>
      </c>
      <c r="J207" s="123" t="inlineStr">
        <is>
          <t>125# ANSI Flange</t>
        </is>
      </c>
      <c r="K207" s="123" t="inlineStr">
        <is>
          <t>Coating_Scotchkote134_interior_exterior_IncludeImpeller</t>
        </is>
      </c>
      <c r="L207" s="123" t="inlineStr">
        <is>
          <t>:XA:</t>
        </is>
      </c>
      <c r="M207" s="123" t="inlineStr">
        <is>
          <t>RTF</t>
        </is>
      </c>
      <c r="O207" t="inlineStr">
        <is>
          <t>A300043</t>
        </is>
      </c>
      <c r="P207" s="123" t="inlineStr">
        <is>
          <t>LT027</t>
        </is>
      </c>
      <c r="Q207" s="13" t="n">
        <v>0</v>
      </c>
    </row>
    <row r="208" ht="13.15" customHeight="1">
      <c r="B208" s="13">
        <f>IF(AND(I208="not Bronze, ASTM-B584, C93200",K208="Coating_Standard"),"Y","N")</f>
        <v/>
      </c>
      <c r="C208" t="inlineStr">
        <is>
          <t>Price_BOM_VL_VLS_Case_202</t>
        </is>
      </c>
      <c r="D208">
        <f>IF(B208="Y",C208,"")</f>
        <v/>
      </c>
      <c r="E208" s="6" t="inlineStr">
        <is>
          <t>:4012-9_VL:</t>
        </is>
      </c>
      <c r="F208" s="123" t="inlineStr">
        <is>
          <t>Cast Iron, ASTM-A48, CL 30</t>
        </is>
      </c>
      <c r="G208" t="inlineStr">
        <is>
          <t>CaseMatl_Cast_Iron_ASTM-A48_CL30</t>
        </is>
      </c>
      <c r="H208" s="123" t="inlineStr">
        <is>
          <t>C30</t>
        </is>
      </c>
      <c r="I208" t="inlineStr">
        <is>
          <t>Bronze, ASTM-B584, C93200</t>
        </is>
      </c>
      <c r="J208" s="123" t="inlineStr">
        <is>
          <t>125# ANSI Flange</t>
        </is>
      </c>
      <c r="K208" s="123" t="inlineStr">
        <is>
          <t>Coating_Scotchkote134_interior_exterior_IncludeImpeller</t>
        </is>
      </c>
      <c r="L208" s="123" t="inlineStr">
        <is>
          <t>:XA:</t>
        </is>
      </c>
      <c r="M208" s="123" t="inlineStr">
        <is>
          <t>RTF</t>
        </is>
      </c>
      <c r="O208" t="inlineStr">
        <is>
          <t>A300043</t>
        </is>
      </c>
      <c r="P208" s="123" t="inlineStr">
        <is>
          <t>LT027</t>
        </is>
      </c>
      <c r="Q208" s="13" t="n">
        <v>0</v>
      </c>
    </row>
    <row r="209" ht="13.15" customHeight="1">
      <c r="B209" s="13">
        <f>IF(AND(I209="not Bronze, ASTM-B584, C93200",K209="Coating_Standard"),"Y","N")</f>
        <v/>
      </c>
      <c r="C209" t="inlineStr">
        <is>
          <t>Price_BOM_VL_VLS_Case_203</t>
        </is>
      </c>
      <c r="D209">
        <f>IF(B209="Y",C209,"")</f>
        <v/>
      </c>
      <c r="E209" s="6" t="inlineStr">
        <is>
          <t>:4012-9_VL:</t>
        </is>
      </c>
      <c r="F209" s="123" t="inlineStr">
        <is>
          <t>Cast Iron, ASTM-A48, CL 30</t>
        </is>
      </c>
      <c r="G209" t="inlineStr">
        <is>
          <t>CaseMatl_Cast_Iron_ASTM-A48_CL30</t>
        </is>
      </c>
      <c r="H209" s="123" t="inlineStr">
        <is>
          <t>C30</t>
        </is>
      </c>
      <c r="I209" t="inlineStr">
        <is>
          <t>not Bronze, ASTM-B584, C93200</t>
        </is>
      </c>
      <c r="J209" s="123" t="inlineStr">
        <is>
          <t>125# ANSI Flange</t>
        </is>
      </c>
      <c r="K209" s="123" t="inlineStr">
        <is>
          <t>Coating_Scotchkote134_interior_IncludeImpeller</t>
        </is>
      </c>
      <c r="L209" s="123" t="inlineStr">
        <is>
          <t>:XA:</t>
        </is>
      </c>
      <c r="M209" s="123" t="inlineStr">
        <is>
          <t>RTF</t>
        </is>
      </c>
      <c r="O209" t="inlineStr">
        <is>
          <t>A300043</t>
        </is>
      </c>
      <c r="P209" s="123" t="inlineStr">
        <is>
          <t>LT027</t>
        </is>
      </c>
      <c r="Q209" s="13" t="n">
        <v>0</v>
      </c>
    </row>
    <row r="210" ht="13.15" customHeight="1">
      <c r="B210" s="13">
        <f>IF(AND(I210="not Bronze, ASTM-B584, C93200",K210="Coating_Standard"),"Y","N")</f>
        <v/>
      </c>
      <c r="C210" t="inlineStr">
        <is>
          <t>Price_BOM_VL_VLS_Case_204</t>
        </is>
      </c>
      <c r="D210">
        <f>IF(B210="Y",C210,"")</f>
        <v/>
      </c>
      <c r="E210" s="6" t="inlineStr">
        <is>
          <t>:4012-9_VL:</t>
        </is>
      </c>
      <c r="F210" s="123" t="inlineStr">
        <is>
          <t>Cast Iron, ASTM-A48, CL 30</t>
        </is>
      </c>
      <c r="G210" t="inlineStr">
        <is>
          <t>CaseMatl_Cast_Iron_ASTM-A48_CL30</t>
        </is>
      </c>
      <c r="H210" s="123" t="inlineStr">
        <is>
          <t>C30</t>
        </is>
      </c>
      <c r="I210" t="inlineStr">
        <is>
          <t>Bronze, ASTM-B584, C93200</t>
        </is>
      </c>
      <c r="J210" s="123" t="inlineStr">
        <is>
          <t>125# ANSI Flange</t>
        </is>
      </c>
      <c r="K210" s="123" t="inlineStr">
        <is>
          <t>Coating_Scotchkote134_interior_IncludeImpeller</t>
        </is>
      </c>
      <c r="L210" s="123" t="inlineStr">
        <is>
          <t>:XA:</t>
        </is>
      </c>
      <c r="M210" s="123" t="inlineStr">
        <is>
          <t>RTF</t>
        </is>
      </c>
      <c r="O210" t="inlineStr">
        <is>
          <t>A300043</t>
        </is>
      </c>
      <c r="P210" s="123" t="inlineStr">
        <is>
          <t>LT027</t>
        </is>
      </c>
      <c r="Q210" s="13" t="n">
        <v>0</v>
      </c>
    </row>
    <row r="211" ht="13.15" customHeight="1">
      <c r="B211" s="13">
        <f>IF(AND(I211="not Bronze, ASTM-B584, C93200",K211="Coating_Standard"),"Y","N")</f>
        <v/>
      </c>
      <c r="C211" t="inlineStr">
        <is>
          <t>Price_BOM_VL_VLS_Case_205</t>
        </is>
      </c>
      <c r="D211">
        <f>IF(B211="Y",C211,"")</f>
        <v/>
      </c>
      <c r="E211" s="6" t="inlineStr">
        <is>
          <t>:4012-9_VL:</t>
        </is>
      </c>
      <c r="F211" s="123" t="inlineStr">
        <is>
          <t>Cast Iron, ASTM-A48, CL 30</t>
        </is>
      </c>
      <c r="G211" t="inlineStr">
        <is>
          <t>CaseMatl_Cast_Iron_ASTM-A48_CL30</t>
        </is>
      </c>
      <c r="H211" s="123" t="inlineStr">
        <is>
          <t>C30</t>
        </is>
      </c>
      <c r="I211" t="inlineStr">
        <is>
          <t>not Bronze, ASTM-B584, C93200</t>
        </is>
      </c>
      <c r="J211" s="123" t="inlineStr">
        <is>
          <t>125# ANSI Flange</t>
        </is>
      </c>
      <c r="K211" s="123" t="inlineStr">
        <is>
          <t>Coating_Special</t>
        </is>
      </c>
      <c r="L211" s="123" t="inlineStr">
        <is>
          <t>:XA:</t>
        </is>
      </c>
      <c r="M211" s="123" t="inlineStr">
        <is>
          <t>RTF</t>
        </is>
      </c>
      <c r="O211" t="inlineStr">
        <is>
          <t>A300043</t>
        </is>
      </c>
      <c r="P211" s="123" t="inlineStr">
        <is>
          <t>LT027</t>
        </is>
      </c>
      <c r="Q211" s="13" t="n">
        <v>0</v>
      </c>
    </row>
    <row r="212" ht="13.15" customHeight="1">
      <c r="B212" s="13">
        <f>IF(AND(I212="not Bronze, ASTM-B584, C93200",K212="Coating_Standard"),"Y","N")</f>
        <v/>
      </c>
      <c r="C212" t="inlineStr">
        <is>
          <t>Price_BOM_VL_VLS_Case_206</t>
        </is>
      </c>
      <c r="D212">
        <f>IF(B212="Y",C212,"")</f>
        <v/>
      </c>
      <c r="E212" s="6" t="inlineStr">
        <is>
          <t>:4012-9_VL:</t>
        </is>
      </c>
      <c r="F212" s="123" t="inlineStr">
        <is>
          <t>Cast Iron, ASTM-A48, CL 30</t>
        </is>
      </c>
      <c r="G212" t="inlineStr">
        <is>
          <t>CaseMatl_Cast_Iron_ASTM-A48_CL30</t>
        </is>
      </c>
      <c r="H212" s="123" t="inlineStr">
        <is>
          <t>C30</t>
        </is>
      </c>
      <c r="I212" t="inlineStr">
        <is>
          <t>Bronze, ASTM-B584, C93200</t>
        </is>
      </c>
      <c r="J212" s="123" t="inlineStr">
        <is>
          <t>125# ANSI Flange</t>
        </is>
      </c>
      <c r="K212" s="123" t="inlineStr">
        <is>
          <t>Coating_Special</t>
        </is>
      </c>
      <c r="L212" s="123" t="inlineStr">
        <is>
          <t>:XA:</t>
        </is>
      </c>
      <c r="M212" s="123" t="inlineStr">
        <is>
          <t>RTF</t>
        </is>
      </c>
      <c r="O212" t="inlineStr">
        <is>
          <t>A300043</t>
        </is>
      </c>
      <c r="P212" s="123" t="inlineStr">
        <is>
          <t>LT027</t>
        </is>
      </c>
      <c r="Q212" s="13" t="n">
        <v>0</v>
      </c>
    </row>
    <row r="213" ht="13.15" customHeight="1">
      <c r="B213" s="13">
        <f>IF(AND(I213="not Bronze, ASTM-B584, C93200",K213="Coating_Standard"),"Y","N")</f>
        <v/>
      </c>
      <c r="C213" t="inlineStr">
        <is>
          <t>Price_BOM_VL_VLS_Case_207</t>
        </is>
      </c>
      <c r="D213">
        <f>IF(B213="Y",C213,"")</f>
        <v/>
      </c>
      <c r="E213" s="6" t="inlineStr">
        <is>
          <t>:4012-9_VL:</t>
        </is>
      </c>
      <c r="F213" s="123" t="inlineStr">
        <is>
          <t>Cast Iron, ASTM-A48, CL 30</t>
        </is>
      </c>
      <c r="G213" t="inlineStr">
        <is>
          <t>CaseMatl_Cast_Iron_ASTM-A48_CL30</t>
        </is>
      </c>
      <c r="H213" s="123" t="inlineStr">
        <is>
          <t>C30</t>
        </is>
      </c>
      <c r="I213" t="inlineStr">
        <is>
          <t>not Bronze, ASTM-B584, C93200</t>
        </is>
      </c>
      <c r="J213" s="123" t="inlineStr">
        <is>
          <t>125# ANSI Flange</t>
        </is>
      </c>
      <c r="K213" s="123" t="inlineStr">
        <is>
          <t>Coating_Epoxy</t>
        </is>
      </c>
      <c r="L213" s="123" t="inlineStr">
        <is>
          <t>:XA:</t>
        </is>
      </c>
      <c r="M213" s="123" t="inlineStr">
        <is>
          <t>RTF</t>
        </is>
      </c>
      <c r="O213" t="inlineStr">
        <is>
          <t>A300043</t>
        </is>
      </c>
      <c r="P213" s="123" t="inlineStr">
        <is>
          <t>LT027</t>
        </is>
      </c>
      <c r="Q213" s="13" t="n">
        <v>0</v>
      </c>
    </row>
    <row r="214" ht="13.15" customHeight="1">
      <c r="B214" s="13">
        <f>IF(AND(I214="not Bronze, ASTM-B584, C93200",K214="Coating_Standard"),"Y","N")</f>
        <v/>
      </c>
      <c r="C214" t="inlineStr">
        <is>
          <t>Price_BOM_VL_VLS_Case_208</t>
        </is>
      </c>
      <c r="D214">
        <f>IF(B214="Y",C214,"")</f>
        <v/>
      </c>
      <c r="E214" s="6" t="inlineStr">
        <is>
          <t>:4012-9_VL:</t>
        </is>
      </c>
      <c r="F214" s="123" t="inlineStr">
        <is>
          <t>Cast Iron, ASTM-A48, CL 30</t>
        </is>
      </c>
      <c r="G214" t="inlineStr">
        <is>
          <t>CaseMatl_Cast_Iron_ASTM-A48_CL30</t>
        </is>
      </c>
      <c r="H214" s="123" t="inlineStr">
        <is>
          <t>C30</t>
        </is>
      </c>
      <c r="I214" t="inlineStr">
        <is>
          <t>Bronze, ASTM-B584, C93200</t>
        </is>
      </c>
      <c r="J214" s="123" t="inlineStr">
        <is>
          <t>125# ANSI Flange</t>
        </is>
      </c>
      <c r="K214" s="123" t="inlineStr">
        <is>
          <t>Coating_Epoxy</t>
        </is>
      </c>
      <c r="L214" s="123" t="inlineStr">
        <is>
          <t>:XA:</t>
        </is>
      </c>
      <c r="M214" s="123" t="inlineStr">
        <is>
          <t>RTF</t>
        </is>
      </c>
      <c r="O214" t="inlineStr">
        <is>
          <t>A300043</t>
        </is>
      </c>
      <c r="P214" s="123" t="inlineStr">
        <is>
          <t>LT027</t>
        </is>
      </c>
      <c r="Q214" s="13" t="n">
        <v>0</v>
      </c>
    </row>
    <row r="215" ht="13.15" customHeight="1">
      <c r="B215" s="13">
        <f>IF(AND(I215="not Bronze, ASTM-B584, C93200",K215="Coating_Standard"),"Y","N")</f>
        <v/>
      </c>
      <c r="C215" t="inlineStr">
        <is>
          <t>Price_BOM_VL_VLS_Case_209</t>
        </is>
      </c>
      <c r="D215">
        <f>IF(B215="Y",C215,"")</f>
        <v/>
      </c>
      <c r="E215" s="6" t="inlineStr">
        <is>
          <t>:4012-9_VLS:</t>
        </is>
      </c>
      <c r="F215" s="123" t="inlineStr">
        <is>
          <t>Cast Iron, ASTM-A48, CL 30</t>
        </is>
      </c>
      <c r="G215" t="inlineStr">
        <is>
          <t>CaseMatl_Cast_Iron_ASTM-A48_CL30</t>
        </is>
      </c>
      <c r="H215" s="123" t="inlineStr">
        <is>
          <t>C30</t>
        </is>
      </c>
      <c r="I215" t="inlineStr">
        <is>
          <t>not Bronze, ASTM-B584, C93200</t>
        </is>
      </c>
      <c r="J215" s="123" t="inlineStr">
        <is>
          <t>125# ANSI Flange</t>
        </is>
      </c>
      <c r="K215" s="123" t="inlineStr">
        <is>
          <t>Coating_Standard</t>
        </is>
      </c>
      <c r="L215" s="123" t="inlineStr">
        <is>
          <t>:XA:</t>
        </is>
      </c>
      <c r="M215" s="98" t="n">
        <v>99835020</v>
      </c>
      <c r="N215" s="99" t="inlineStr">
        <is>
          <t>CASE,VLS,40129,125#,CI</t>
        </is>
      </c>
      <c r="O215" t="inlineStr">
        <is>
          <t>A300043</t>
        </is>
      </c>
      <c r="P215" s="123" t="inlineStr">
        <is>
          <t>LT027</t>
        </is>
      </c>
      <c r="Q215" s="13" t="n">
        <v>0</v>
      </c>
    </row>
    <row r="216" ht="13.15" customHeight="1">
      <c r="B216" s="13">
        <f>IF(AND(I216="not Bronze, ASTM-B584, C93200",K216="Coating_Standard"),"Y","N")</f>
        <v/>
      </c>
      <c r="C216" t="inlineStr">
        <is>
          <t>Price_BOM_VL_VLS_Case_210</t>
        </is>
      </c>
      <c r="D216">
        <f>IF(B216="Y",C216,"")</f>
        <v/>
      </c>
      <c r="E216" t="inlineStr">
        <is>
          <t>:4070-7_VL:4070-7_VLS:</t>
        </is>
      </c>
      <c r="F216" s="123" t="inlineStr">
        <is>
          <t>Cast Iron, ASTM-A48, CL 30</t>
        </is>
      </c>
      <c r="G216" t="inlineStr">
        <is>
          <t>CaseMatl_Cast_Iron_ASTM-A48_CL30</t>
        </is>
      </c>
      <c r="H216" s="123" t="inlineStr">
        <is>
          <t>C30</t>
        </is>
      </c>
      <c r="I216" t="inlineStr">
        <is>
          <t>Bronze, ASTM-B584, C93200</t>
        </is>
      </c>
      <c r="J216" s="123" t="inlineStr">
        <is>
          <t>125# ANSI Flange</t>
        </is>
      </c>
      <c r="K216" s="123" t="inlineStr">
        <is>
          <t>Coating_Standard</t>
        </is>
      </c>
      <c r="L216" s="123" t="inlineStr">
        <is>
          <t>:X3:X4:</t>
        </is>
      </c>
      <c r="M216" s="123" t="n">
        <v>96772251</v>
      </c>
      <c r="N216" t="inlineStr">
        <is>
          <t>CASE,VL,40707,125#,CI,BRZ WR</t>
        </is>
      </c>
      <c r="O216" t="inlineStr">
        <is>
          <t>A300043</t>
        </is>
      </c>
      <c r="P216" s="123" t="inlineStr">
        <is>
          <t>LT027</t>
        </is>
      </c>
      <c r="Q216" s="13" t="n">
        <v>0</v>
      </c>
    </row>
    <row r="217" ht="13.15" customHeight="1">
      <c r="B217" s="13">
        <f>IF(AND(I217="not Bronze, ASTM-B584, C93200",K217="Coating_Standard"),"Y","N")</f>
        <v/>
      </c>
      <c r="C217" t="inlineStr">
        <is>
          <t>Price_BOM_VL_VLS_Case_211</t>
        </is>
      </c>
      <c r="D217">
        <f>IF(B217="Y",C217,"")</f>
        <v/>
      </c>
      <c r="E217" t="inlineStr">
        <is>
          <t>:4070-7_VL:4070-7_VLS:</t>
        </is>
      </c>
      <c r="F217" s="123" t="inlineStr">
        <is>
          <t>Cast Iron, ASTM-A48, CL 30</t>
        </is>
      </c>
      <c r="G217" t="inlineStr">
        <is>
          <t>CaseMatl_Cast_Iron_ASTM-A48_CL30</t>
        </is>
      </c>
      <c r="H217" s="123" t="inlineStr">
        <is>
          <t>C30</t>
        </is>
      </c>
      <c r="I217" t="inlineStr">
        <is>
          <t>not Bronze, ASTM-B584, C93200</t>
        </is>
      </c>
      <c r="J217" s="123" t="inlineStr">
        <is>
          <t>125# ANSI Flange</t>
        </is>
      </c>
      <c r="K217" s="123" t="inlineStr">
        <is>
          <t>Coating_Standard</t>
        </is>
      </c>
      <c r="L217" s="123" t="inlineStr">
        <is>
          <t>:X3:X4:</t>
        </is>
      </c>
      <c r="M217" s="123" t="n">
        <v>96893925</v>
      </c>
      <c r="O217" t="inlineStr">
        <is>
          <t>A300043</t>
        </is>
      </c>
      <c r="P217" s="123" t="inlineStr">
        <is>
          <t>LT027</t>
        </is>
      </c>
      <c r="Q217" s="13" t="n">
        <v>0</v>
      </c>
    </row>
    <row r="218" ht="13.15" customHeight="1">
      <c r="B218" s="13">
        <f>IF(AND(I218="not Bronze, ASTM-B584, C93200",K218="Coating_Standard"),"Y","N")</f>
        <v/>
      </c>
      <c r="C218" t="inlineStr">
        <is>
          <t>Price_BOM_VL_VLS_Case_212</t>
        </is>
      </c>
      <c r="D218">
        <f>IF(B218="Y",C218,"")</f>
        <v/>
      </c>
      <c r="E218" t="inlineStr">
        <is>
          <t>:4070-7_VL:4070-7_VLS:</t>
        </is>
      </c>
      <c r="F218" s="123" t="inlineStr">
        <is>
          <t>Cast Iron, ASTM-A48, CL 30</t>
        </is>
      </c>
      <c r="G218" t="inlineStr">
        <is>
          <t>CaseMatl_Cast_Iron_ASTM-A48_CL30</t>
        </is>
      </c>
      <c r="H218" s="123" t="inlineStr">
        <is>
          <t>C30</t>
        </is>
      </c>
      <c r="I218" t="inlineStr">
        <is>
          <t>Bronze, ASTM-B584, C93200</t>
        </is>
      </c>
      <c r="J218" s="123" t="inlineStr">
        <is>
          <t>125# ANSI Flange</t>
        </is>
      </c>
      <c r="K218" s="123" t="inlineStr">
        <is>
          <t>Coating_Scotchkote134_interior</t>
        </is>
      </c>
      <c r="L218" s="123" t="inlineStr">
        <is>
          <t>:X3:X4:</t>
        </is>
      </c>
      <c r="M218" s="123" t="inlineStr">
        <is>
          <t>RTF</t>
        </is>
      </c>
      <c r="O218" t="inlineStr">
        <is>
          <t>A300043</t>
        </is>
      </c>
      <c r="P218" s="123" t="inlineStr">
        <is>
          <t>LT027</t>
        </is>
      </c>
      <c r="Q218" s="13" t="n">
        <v>0</v>
      </c>
    </row>
    <row r="219" ht="13.15" customHeight="1">
      <c r="B219" s="13">
        <f>IF(AND(I219="not Bronze, ASTM-B584, C93200",K219="Coating_Standard"),"Y","N")</f>
        <v/>
      </c>
      <c r="C219" t="inlineStr">
        <is>
          <t>Price_BOM_VL_VLS_Case_213</t>
        </is>
      </c>
      <c r="D219">
        <f>IF(B219="Y",C219,"")</f>
        <v/>
      </c>
      <c r="E219" t="inlineStr">
        <is>
          <t>:4070-7_VL:4070-7_VLS:</t>
        </is>
      </c>
      <c r="F219" s="123" t="inlineStr">
        <is>
          <t>Cast Iron, ASTM-A48, CL 30</t>
        </is>
      </c>
      <c r="G219" t="inlineStr">
        <is>
          <t>CaseMatl_Cast_Iron_ASTM-A48_CL30</t>
        </is>
      </c>
      <c r="H219" s="123" t="inlineStr">
        <is>
          <t>C30</t>
        </is>
      </c>
      <c r="I219" t="inlineStr">
        <is>
          <t>not Bronze, ASTM-B584, C93200</t>
        </is>
      </c>
      <c r="J219" s="123" t="inlineStr">
        <is>
          <t>125# ANSI Flange</t>
        </is>
      </c>
      <c r="K219" s="123" t="inlineStr">
        <is>
          <t>Coating_Scotchkote134_interior</t>
        </is>
      </c>
      <c r="L219" s="123" t="inlineStr">
        <is>
          <t>:X3:X4:</t>
        </is>
      </c>
      <c r="M219" s="123" t="inlineStr">
        <is>
          <t>RTF</t>
        </is>
      </c>
      <c r="O219" t="inlineStr">
        <is>
          <t>A300043</t>
        </is>
      </c>
      <c r="P219" s="123" t="inlineStr">
        <is>
          <t>LT027</t>
        </is>
      </c>
      <c r="Q219" s="13" t="n">
        <v>0</v>
      </c>
    </row>
    <row r="220" ht="13.15" customHeight="1">
      <c r="B220" s="13">
        <f>IF(AND(I220="not Bronze, ASTM-B584, C93200",K220="Coating_Standard"),"Y","N")</f>
        <v/>
      </c>
      <c r="C220" t="inlineStr">
        <is>
          <t>Price_BOM_VL_VLS_Case_214</t>
        </is>
      </c>
      <c r="D220">
        <f>IF(B220="Y",C220,"")</f>
        <v/>
      </c>
      <c r="E220" t="inlineStr">
        <is>
          <t>:4070-7_VL:4070-7_VLS:</t>
        </is>
      </c>
      <c r="F220" s="123" t="inlineStr">
        <is>
          <t>Cast Iron, ASTM-A48, CL 30</t>
        </is>
      </c>
      <c r="G220" t="inlineStr">
        <is>
          <t>CaseMatl_Cast_Iron_ASTM-A48_CL30</t>
        </is>
      </c>
      <c r="H220" s="123" t="inlineStr">
        <is>
          <t>C30</t>
        </is>
      </c>
      <c r="I220" t="inlineStr">
        <is>
          <t>Bronze, ASTM-B584, C93200</t>
        </is>
      </c>
      <c r="J220" s="123" t="inlineStr">
        <is>
          <t>125# ANSI Flange</t>
        </is>
      </c>
      <c r="K220" s="123" t="inlineStr">
        <is>
          <t>Coating_Scotchkote134_interior_exterior</t>
        </is>
      </c>
      <c r="L220" s="123" t="inlineStr">
        <is>
          <t>:X3:X4:</t>
        </is>
      </c>
      <c r="M220" s="123" t="inlineStr">
        <is>
          <t>RTF</t>
        </is>
      </c>
      <c r="O220" t="inlineStr">
        <is>
          <t>A300043</t>
        </is>
      </c>
      <c r="P220" s="123" t="inlineStr">
        <is>
          <t>LT027</t>
        </is>
      </c>
      <c r="Q220" s="13" t="n">
        <v>0</v>
      </c>
    </row>
    <row r="221" ht="13.15" customHeight="1">
      <c r="B221" s="13">
        <f>IF(AND(I221="not Bronze, ASTM-B584, C93200",K221="Coating_Standard"),"Y","N")</f>
        <v/>
      </c>
      <c r="C221" t="inlineStr">
        <is>
          <t>Price_BOM_VL_VLS_Case_215</t>
        </is>
      </c>
      <c r="D221">
        <f>IF(B221="Y",C221,"")</f>
        <v/>
      </c>
      <c r="E221" t="inlineStr">
        <is>
          <t>:4070-7_VL:4070-7_VLS:</t>
        </is>
      </c>
      <c r="F221" s="123" t="inlineStr">
        <is>
          <t>Cast Iron, ASTM-A48, CL 30</t>
        </is>
      </c>
      <c r="G221" t="inlineStr">
        <is>
          <t>CaseMatl_Cast_Iron_ASTM-A48_CL30</t>
        </is>
      </c>
      <c r="H221" s="123" t="inlineStr">
        <is>
          <t>C30</t>
        </is>
      </c>
      <c r="I221" t="inlineStr">
        <is>
          <t>not Bronze, ASTM-B584, C93200</t>
        </is>
      </c>
      <c r="J221" s="123" t="inlineStr">
        <is>
          <t>125# ANSI Flange</t>
        </is>
      </c>
      <c r="K221" s="123" t="inlineStr">
        <is>
          <t>Coating_Scotchkote134_interior_exterior</t>
        </is>
      </c>
      <c r="L221" s="123" t="inlineStr">
        <is>
          <t>:X3:X4:</t>
        </is>
      </c>
      <c r="M221" s="123" t="inlineStr">
        <is>
          <t>RTF</t>
        </is>
      </c>
      <c r="O221" t="inlineStr">
        <is>
          <t>A300043</t>
        </is>
      </c>
      <c r="P221" s="123" t="inlineStr">
        <is>
          <t>LT027</t>
        </is>
      </c>
      <c r="Q221" s="13" t="n">
        <v>0</v>
      </c>
    </row>
    <row r="222" ht="13.15" customHeight="1">
      <c r="B222" s="13">
        <f>IF(AND(I222="not Bronze, ASTM-B584, C93200",K222="Coating_Standard"),"Y","N")</f>
        <v/>
      </c>
      <c r="C222" t="inlineStr">
        <is>
          <t>Price_BOM_VL_VLS_Case_216</t>
        </is>
      </c>
      <c r="D222">
        <f>IF(B222="Y",C222,"")</f>
        <v/>
      </c>
      <c r="E222" t="inlineStr">
        <is>
          <t>:4070-7_VL:4070-7_VLS:</t>
        </is>
      </c>
      <c r="F222" s="123" t="inlineStr">
        <is>
          <t>Cast Iron, ASTM-A48, CL 30</t>
        </is>
      </c>
      <c r="G222" t="inlineStr">
        <is>
          <t>CaseMatl_Cast_Iron_ASTM-A48_CL30</t>
        </is>
      </c>
      <c r="H222" s="123" t="inlineStr">
        <is>
          <t>C30</t>
        </is>
      </c>
      <c r="I222" t="inlineStr">
        <is>
          <t>Bronze, ASTM-B584, C93200</t>
        </is>
      </c>
      <c r="J222" s="123" t="inlineStr">
        <is>
          <t>125# ANSI Flange</t>
        </is>
      </c>
      <c r="K222" s="123" t="inlineStr">
        <is>
          <t>Coating_Scotchkote134_interior_exterior_IncludeImpeller</t>
        </is>
      </c>
      <c r="L222" s="123" t="inlineStr">
        <is>
          <t>:X3:X4:</t>
        </is>
      </c>
      <c r="M222" s="123" t="inlineStr">
        <is>
          <t>RTF</t>
        </is>
      </c>
      <c r="O222" t="inlineStr">
        <is>
          <t>A300043</t>
        </is>
      </c>
      <c r="P222" s="123" t="inlineStr">
        <is>
          <t>LT027</t>
        </is>
      </c>
      <c r="Q222" s="13" t="n">
        <v>0</v>
      </c>
    </row>
    <row r="223" ht="13.15" customHeight="1">
      <c r="B223" s="13">
        <f>IF(AND(I223="not Bronze, ASTM-B584, C93200",K223="Coating_Standard"),"Y","N")</f>
        <v/>
      </c>
      <c r="C223" t="inlineStr">
        <is>
          <t>Price_BOM_VL_VLS_Case_217</t>
        </is>
      </c>
      <c r="D223">
        <f>IF(B223="Y",C223,"")</f>
        <v/>
      </c>
      <c r="E223" t="inlineStr">
        <is>
          <t>:4070-7_VL:4070-7_VLS:</t>
        </is>
      </c>
      <c r="F223" s="123" t="inlineStr">
        <is>
          <t>Cast Iron, ASTM-A48, CL 30</t>
        </is>
      </c>
      <c r="G223" t="inlineStr">
        <is>
          <t>CaseMatl_Cast_Iron_ASTM-A48_CL30</t>
        </is>
      </c>
      <c r="H223" s="123" t="inlineStr">
        <is>
          <t>C30</t>
        </is>
      </c>
      <c r="I223" t="inlineStr">
        <is>
          <t>not Bronze, ASTM-B584, C93200</t>
        </is>
      </c>
      <c r="J223" s="123" t="inlineStr">
        <is>
          <t>125# ANSI Flange</t>
        </is>
      </c>
      <c r="K223" s="123" t="inlineStr">
        <is>
          <t>Coating_Scotchkote134_interior_exterior_IncludeImpeller</t>
        </is>
      </c>
      <c r="L223" s="123" t="inlineStr">
        <is>
          <t>:X3:X4:</t>
        </is>
      </c>
      <c r="M223" s="123" t="inlineStr">
        <is>
          <t>RTF</t>
        </is>
      </c>
      <c r="O223" t="inlineStr">
        <is>
          <t>A300043</t>
        </is>
      </c>
      <c r="P223" s="123" t="inlineStr">
        <is>
          <t>LT027</t>
        </is>
      </c>
      <c r="Q223" s="13" t="n">
        <v>0</v>
      </c>
    </row>
    <row r="224" ht="13.15" customHeight="1">
      <c r="B224" s="13">
        <f>IF(AND(I224="not Bronze, ASTM-B584, C93200",K224="Coating_Standard"),"Y","N")</f>
        <v/>
      </c>
      <c r="C224" t="inlineStr">
        <is>
          <t>Price_BOM_VL_VLS_Case_218</t>
        </is>
      </c>
      <c r="D224">
        <f>IF(B224="Y",C224,"")</f>
        <v/>
      </c>
      <c r="E224" t="inlineStr">
        <is>
          <t>:4070-7_VL:4070-7_VLS:</t>
        </is>
      </c>
      <c r="F224" s="123" t="inlineStr">
        <is>
          <t>Cast Iron, ASTM-A48, CL 30</t>
        </is>
      </c>
      <c r="G224" t="inlineStr">
        <is>
          <t>CaseMatl_Cast_Iron_ASTM-A48_CL30</t>
        </is>
      </c>
      <c r="H224" s="123" t="inlineStr">
        <is>
          <t>C30</t>
        </is>
      </c>
      <c r="I224" t="inlineStr">
        <is>
          <t>Bronze, ASTM-B584, C93200</t>
        </is>
      </c>
      <c r="J224" s="123" t="inlineStr">
        <is>
          <t>125# ANSI Flange</t>
        </is>
      </c>
      <c r="K224" s="123" t="inlineStr">
        <is>
          <t>Coating_Scotchkote134_interior_IncludeImpeller</t>
        </is>
      </c>
      <c r="L224" s="123" t="inlineStr">
        <is>
          <t>:X3:X4:</t>
        </is>
      </c>
      <c r="M224" s="123" t="inlineStr">
        <is>
          <t>RTF</t>
        </is>
      </c>
      <c r="O224" t="inlineStr">
        <is>
          <t>A300043</t>
        </is>
      </c>
      <c r="P224" s="123" t="inlineStr">
        <is>
          <t>LT027</t>
        </is>
      </c>
      <c r="Q224" s="13" t="n">
        <v>0</v>
      </c>
    </row>
    <row r="225" ht="13.15" customHeight="1">
      <c r="B225" s="13">
        <f>IF(AND(I225="not Bronze, ASTM-B584, C93200",K225="Coating_Standard"),"Y","N")</f>
        <v/>
      </c>
      <c r="C225" t="inlineStr">
        <is>
          <t>Price_BOM_VL_VLS_Case_219</t>
        </is>
      </c>
      <c r="D225">
        <f>IF(B225="Y",C225,"")</f>
        <v/>
      </c>
      <c r="E225" t="inlineStr">
        <is>
          <t>:4070-7_VL:4070-7_VLS:</t>
        </is>
      </c>
      <c r="F225" s="123" t="inlineStr">
        <is>
          <t>Cast Iron, ASTM-A48, CL 30</t>
        </is>
      </c>
      <c r="G225" t="inlineStr">
        <is>
          <t>CaseMatl_Cast_Iron_ASTM-A48_CL30</t>
        </is>
      </c>
      <c r="H225" s="123" t="inlineStr">
        <is>
          <t>C30</t>
        </is>
      </c>
      <c r="I225" t="inlineStr">
        <is>
          <t>not Bronze, ASTM-B584, C93200</t>
        </is>
      </c>
      <c r="J225" s="123" t="inlineStr">
        <is>
          <t>125# ANSI Flange</t>
        </is>
      </c>
      <c r="K225" s="123" t="inlineStr">
        <is>
          <t>Coating_Scotchkote134_interior_IncludeImpeller</t>
        </is>
      </c>
      <c r="L225" s="123" t="inlineStr">
        <is>
          <t>:X3:X4:</t>
        </is>
      </c>
      <c r="M225" s="123" t="inlineStr">
        <is>
          <t>RTF</t>
        </is>
      </c>
      <c r="O225" t="inlineStr">
        <is>
          <t>A300043</t>
        </is>
      </c>
      <c r="P225" s="123" t="inlineStr">
        <is>
          <t>LT027</t>
        </is>
      </c>
      <c r="Q225" s="13" t="n">
        <v>0</v>
      </c>
    </row>
    <row r="226" ht="13.15" customHeight="1">
      <c r="B226" s="13">
        <f>IF(AND(I226="not Bronze, ASTM-B584, C93200",K226="Coating_Standard"),"Y","N")</f>
        <v/>
      </c>
      <c r="C226" t="inlineStr">
        <is>
          <t>Price_BOM_VL_VLS_Case_220</t>
        </is>
      </c>
      <c r="D226">
        <f>IF(B226="Y",C226,"")</f>
        <v/>
      </c>
      <c r="E226" t="inlineStr">
        <is>
          <t>:4070-7_VL:4070-7_VLS:</t>
        </is>
      </c>
      <c r="F226" s="123" t="inlineStr">
        <is>
          <t>Cast Iron, ASTM-A48, CL 30</t>
        </is>
      </c>
      <c r="G226" t="inlineStr">
        <is>
          <t>CaseMatl_Cast_Iron_ASTM-A48_CL30</t>
        </is>
      </c>
      <c r="H226" s="123" t="inlineStr">
        <is>
          <t>C30</t>
        </is>
      </c>
      <c r="I226" t="inlineStr">
        <is>
          <t>Bronze, ASTM-B584, C93200</t>
        </is>
      </c>
      <c r="J226" s="123" t="inlineStr">
        <is>
          <t>125# ANSI Flange</t>
        </is>
      </c>
      <c r="K226" s="123" t="inlineStr">
        <is>
          <t>Coating_Special</t>
        </is>
      </c>
      <c r="L226" s="123" t="inlineStr">
        <is>
          <t>:X3:X4:</t>
        </is>
      </c>
      <c r="M226" s="123" t="inlineStr">
        <is>
          <t>RTF</t>
        </is>
      </c>
      <c r="O226" t="inlineStr">
        <is>
          <t>A300043</t>
        </is>
      </c>
      <c r="P226" s="123" t="inlineStr">
        <is>
          <t>LT027</t>
        </is>
      </c>
      <c r="Q226" s="13" t="n">
        <v>0</v>
      </c>
    </row>
    <row r="227" ht="13.15" customHeight="1">
      <c r="B227" s="13">
        <f>IF(AND(I227="not Bronze, ASTM-B584, C93200",K227="Coating_Standard"),"Y","N")</f>
        <v/>
      </c>
      <c r="C227" t="inlineStr">
        <is>
          <t>Price_BOM_VL_VLS_Case_221</t>
        </is>
      </c>
      <c r="D227">
        <f>IF(B227="Y",C227,"")</f>
        <v/>
      </c>
      <c r="E227" t="inlineStr">
        <is>
          <t>:4070-7_VL:4070-7_VLS:</t>
        </is>
      </c>
      <c r="F227" s="123" t="inlineStr">
        <is>
          <t>Cast Iron, ASTM-A48, CL 30</t>
        </is>
      </c>
      <c r="G227" t="inlineStr">
        <is>
          <t>CaseMatl_Cast_Iron_ASTM-A48_CL30</t>
        </is>
      </c>
      <c r="H227" s="123" t="inlineStr">
        <is>
          <t>C30</t>
        </is>
      </c>
      <c r="I227" t="inlineStr">
        <is>
          <t>not Bronze, ASTM-B584, C93200</t>
        </is>
      </c>
      <c r="J227" s="123" t="inlineStr">
        <is>
          <t>125# ANSI Flange</t>
        </is>
      </c>
      <c r="K227" s="123" t="inlineStr">
        <is>
          <t>Coating_Special</t>
        </is>
      </c>
      <c r="L227" s="123" t="inlineStr">
        <is>
          <t>:X3:X4:</t>
        </is>
      </c>
      <c r="M227" s="123" t="inlineStr">
        <is>
          <t>RTF</t>
        </is>
      </c>
      <c r="O227" t="inlineStr">
        <is>
          <t>A300043</t>
        </is>
      </c>
      <c r="P227" s="123" t="inlineStr">
        <is>
          <t>LT027</t>
        </is>
      </c>
      <c r="Q227" s="13" t="n">
        <v>0</v>
      </c>
    </row>
    <row r="228" ht="13.15" customHeight="1">
      <c r="B228" s="13">
        <f>IF(AND(I228="not Bronze, ASTM-B584, C93200",K228="Coating_Standard"),"Y","N")</f>
        <v/>
      </c>
      <c r="C228" t="inlineStr">
        <is>
          <t>Price_BOM_VL_VLS_Case_222</t>
        </is>
      </c>
      <c r="D228">
        <f>IF(B228="Y",C228,"")</f>
        <v/>
      </c>
      <c r="E228" t="inlineStr">
        <is>
          <t>:4070-7_VL:4070-7_VLS:</t>
        </is>
      </c>
      <c r="F228" s="123" t="inlineStr">
        <is>
          <t>Cast Iron, ASTM-A48, CL 30</t>
        </is>
      </c>
      <c r="G228" t="inlineStr">
        <is>
          <t>CaseMatl_Cast_Iron_ASTM-A48_CL30</t>
        </is>
      </c>
      <c r="H228" s="123" t="inlineStr">
        <is>
          <t>C30</t>
        </is>
      </c>
      <c r="I228" t="inlineStr">
        <is>
          <t>Bronze, ASTM-B584, C93200</t>
        </is>
      </c>
      <c r="J228" s="123" t="inlineStr">
        <is>
          <t>125# ANSI Flange</t>
        </is>
      </c>
      <c r="K228" s="123" t="inlineStr">
        <is>
          <t>Coating_Epoxy</t>
        </is>
      </c>
      <c r="L228" s="123" t="inlineStr">
        <is>
          <t>:X3:X4:</t>
        </is>
      </c>
      <c r="M228" s="123" t="inlineStr">
        <is>
          <t>RTF</t>
        </is>
      </c>
      <c r="O228" t="inlineStr">
        <is>
          <t>A300043</t>
        </is>
      </c>
      <c r="P228" s="123" t="inlineStr">
        <is>
          <t>LT027</t>
        </is>
      </c>
      <c r="Q228" s="13" t="n">
        <v>0</v>
      </c>
    </row>
    <row r="229" ht="13.15" customHeight="1">
      <c r="B229" s="13">
        <f>IF(AND(I229="not Bronze, ASTM-B584, C93200",K229="Coating_Standard"),"Y","N")</f>
        <v/>
      </c>
      <c r="C229" t="inlineStr">
        <is>
          <t>Price_BOM_VL_VLS_Case_223</t>
        </is>
      </c>
      <c r="D229">
        <f>IF(B229="Y",C229,"")</f>
        <v/>
      </c>
      <c r="E229" t="inlineStr">
        <is>
          <t>:4070-7_VL:4070-7_VLS:</t>
        </is>
      </c>
      <c r="F229" s="123" t="inlineStr">
        <is>
          <t>Cast Iron, ASTM-A48, CL 30</t>
        </is>
      </c>
      <c r="G229" t="inlineStr">
        <is>
          <t>CaseMatl_Cast_Iron_ASTM-A48_CL30</t>
        </is>
      </c>
      <c r="H229" s="123" t="inlineStr">
        <is>
          <t>C30</t>
        </is>
      </c>
      <c r="I229" t="inlineStr">
        <is>
          <t>not Bronze, ASTM-B584, C93200</t>
        </is>
      </c>
      <c r="J229" s="123" t="inlineStr">
        <is>
          <t>125# ANSI Flange</t>
        </is>
      </c>
      <c r="K229" s="123" t="inlineStr">
        <is>
          <t>Coating_Epoxy</t>
        </is>
      </c>
      <c r="L229" s="123" t="inlineStr">
        <is>
          <t>:X3:X4:</t>
        </is>
      </c>
      <c r="M229" s="123" t="inlineStr">
        <is>
          <t>RTF</t>
        </is>
      </c>
      <c r="O229" t="inlineStr">
        <is>
          <t>A300043</t>
        </is>
      </c>
      <c r="P229" s="123" t="inlineStr">
        <is>
          <t>LT027</t>
        </is>
      </c>
      <c r="Q229" s="13" t="n">
        <v>0</v>
      </c>
    </row>
    <row r="230" ht="13.15" customHeight="1">
      <c r="B230" s="13">
        <f>IF(AND(I230="not Bronze, ASTM-B584, C93200",K230="Coating_Standard"),"Y","N")</f>
        <v/>
      </c>
      <c r="C230" t="inlineStr">
        <is>
          <t>Price_BOM_VL_VLS_Case_224</t>
        </is>
      </c>
      <c r="D230">
        <f>IF(B230="Y",C230,"")</f>
        <v/>
      </c>
      <c r="E230" t="inlineStr">
        <is>
          <t>:4095-9_VL:</t>
        </is>
      </c>
      <c r="F230" s="123" t="inlineStr">
        <is>
          <t>Cast Iron, ASTM-A48, CL 30</t>
        </is>
      </c>
      <c r="G230" t="inlineStr">
        <is>
          <t>CaseMatl_Cast_Iron_ASTM-A48_CL30</t>
        </is>
      </c>
      <c r="H230" s="123" t="inlineStr">
        <is>
          <t>C30</t>
        </is>
      </c>
      <c r="I230" t="inlineStr">
        <is>
          <t>Bronze, ASTM-B584, C93200</t>
        </is>
      </c>
      <c r="J230" s="123" t="inlineStr">
        <is>
          <t>125# ANSI Flange</t>
        </is>
      </c>
      <c r="K230" s="123" t="inlineStr">
        <is>
          <t>Coating_Standard</t>
        </is>
      </c>
      <c r="L230" s="123" t="inlineStr">
        <is>
          <t>:X3:XA:</t>
        </is>
      </c>
      <c r="M230" s="65" t="inlineStr">
        <is>
          <t>RTF</t>
        </is>
      </c>
      <c r="O230" t="inlineStr">
        <is>
          <t>A300043</t>
        </is>
      </c>
      <c r="P230" s="123" t="inlineStr">
        <is>
          <t>LT027</t>
        </is>
      </c>
      <c r="Q230" s="13" t="n">
        <v>0</v>
      </c>
    </row>
    <row r="231" ht="13.15" customHeight="1">
      <c r="B231" s="13">
        <f>IF(AND(I231="not Bronze, ASTM-B584, C93200",K231="Coating_Standard"),"Y","N")</f>
        <v/>
      </c>
      <c r="C231" t="inlineStr">
        <is>
          <t>Price_BOM_VL_VLS_Case_225</t>
        </is>
      </c>
      <c r="D231">
        <f>IF(B231="Y",C231,"")</f>
        <v/>
      </c>
      <c r="E231" t="inlineStr">
        <is>
          <t>:4095-9_VL:</t>
        </is>
      </c>
      <c r="F231" s="123" t="inlineStr">
        <is>
          <t>Cast Iron, ASTM-A48, CL 30</t>
        </is>
      </c>
      <c r="G231" t="inlineStr">
        <is>
          <t>CaseMatl_Cast_Iron_ASTM-A48_CL30</t>
        </is>
      </c>
      <c r="H231" s="123" t="inlineStr">
        <is>
          <t>C30</t>
        </is>
      </c>
      <c r="I231" t="inlineStr">
        <is>
          <t>not Bronze, ASTM-B584, C93200</t>
        </is>
      </c>
      <c r="J231" s="123" t="inlineStr">
        <is>
          <t>125# ANSI Flange</t>
        </is>
      </c>
      <c r="K231" s="123" t="inlineStr">
        <is>
          <t>Coating_Standard</t>
        </is>
      </c>
      <c r="L231" s="123" t="inlineStr">
        <is>
          <t>:X3:XA:</t>
        </is>
      </c>
      <c r="M231" s="98" t="n">
        <v>99835022</v>
      </c>
      <c r="N231" s="99" t="inlineStr">
        <is>
          <t>CASE,VL,40959,125#,CI</t>
        </is>
      </c>
      <c r="O231" t="inlineStr">
        <is>
          <t>A300043</t>
        </is>
      </c>
      <c r="P231" s="123" t="inlineStr">
        <is>
          <t>LT027</t>
        </is>
      </c>
      <c r="Q231" s="13" t="n">
        <v>0</v>
      </c>
    </row>
    <row r="232" ht="13.15" customHeight="1">
      <c r="B232" s="13">
        <f>IF(AND(I232="not Bronze, ASTM-B584, C93200",K232="Coating_Standard"),"Y","N")</f>
        <v/>
      </c>
      <c r="C232" t="inlineStr">
        <is>
          <t>Price_BOM_VL_VLS_Case_226</t>
        </is>
      </c>
      <c r="D232">
        <f>IF(B232="Y",C232,"")</f>
        <v/>
      </c>
      <c r="E232" t="inlineStr">
        <is>
          <t>:4095-9_VL:</t>
        </is>
      </c>
      <c r="F232" s="123" t="inlineStr">
        <is>
          <t>Cast Iron, ASTM-A48, CL 30</t>
        </is>
      </c>
      <c r="G232" t="inlineStr">
        <is>
          <t>CaseMatl_Cast_Iron_ASTM-A48_CL30</t>
        </is>
      </c>
      <c r="H232" s="123" t="inlineStr">
        <is>
          <t>C30</t>
        </is>
      </c>
      <c r="I232" t="inlineStr">
        <is>
          <t>Bronze, ASTM-B584, C93200</t>
        </is>
      </c>
      <c r="J232" s="123" t="inlineStr">
        <is>
          <t>125# ANSI Flange</t>
        </is>
      </c>
      <c r="K232" s="123" t="inlineStr">
        <is>
          <t>Coating_Scotchkote134_interior</t>
        </is>
      </c>
      <c r="L232" s="123" t="inlineStr">
        <is>
          <t>:X3:XA:</t>
        </is>
      </c>
      <c r="M232" s="123" t="inlineStr">
        <is>
          <t>RTF</t>
        </is>
      </c>
      <c r="O232" t="inlineStr">
        <is>
          <t>A300043</t>
        </is>
      </c>
      <c r="P232" s="123" t="inlineStr">
        <is>
          <t>LT027</t>
        </is>
      </c>
      <c r="Q232" s="13" t="n">
        <v>0</v>
      </c>
    </row>
    <row r="233" ht="13.15" customHeight="1">
      <c r="B233" s="13">
        <f>IF(AND(I233="not Bronze, ASTM-B584, C93200",K233="Coating_Standard"),"Y","N")</f>
        <v/>
      </c>
      <c r="C233" t="inlineStr">
        <is>
          <t>Price_BOM_VL_VLS_Case_227</t>
        </is>
      </c>
      <c r="D233">
        <f>IF(B233="Y",C233,"")</f>
        <v/>
      </c>
      <c r="E233" t="inlineStr">
        <is>
          <t>:4095-9_VL:</t>
        </is>
      </c>
      <c r="F233" s="123" t="inlineStr">
        <is>
          <t>Cast Iron, ASTM-A48, CL 30</t>
        </is>
      </c>
      <c r="G233" t="inlineStr">
        <is>
          <t>CaseMatl_Cast_Iron_ASTM-A48_CL30</t>
        </is>
      </c>
      <c r="H233" s="123" t="inlineStr">
        <is>
          <t>C30</t>
        </is>
      </c>
      <c r="I233" t="inlineStr">
        <is>
          <t>not Bronze, ASTM-B584, C93200</t>
        </is>
      </c>
      <c r="J233" s="123" t="inlineStr">
        <is>
          <t>125# ANSI Flange</t>
        </is>
      </c>
      <c r="K233" s="123" t="inlineStr">
        <is>
          <t>Coating_Scotchkote134_interior</t>
        </is>
      </c>
      <c r="L233" s="123" t="inlineStr">
        <is>
          <t>:X3:XA:</t>
        </is>
      </c>
      <c r="M233" s="123" t="inlineStr">
        <is>
          <t>RTF</t>
        </is>
      </c>
      <c r="O233" t="inlineStr">
        <is>
          <t>A300043</t>
        </is>
      </c>
      <c r="P233" s="123" t="inlineStr">
        <is>
          <t>LT027</t>
        </is>
      </c>
      <c r="Q233" s="13" t="n">
        <v>0</v>
      </c>
    </row>
    <row r="234" ht="13.15" customHeight="1">
      <c r="B234" s="13">
        <f>IF(AND(I234="not Bronze, ASTM-B584, C93200",K234="Coating_Standard"),"Y","N")</f>
        <v/>
      </c>
      <c r="C234" t="inlineStr">
        <is>
          <t>Price_BOM_VL_VLS_Case_228</t>
        </is>
      </c>
      <c r="D234">
        <f>IF(B234="Y",C234,"")</f>
        <v/>
      </c>
      <c r="E234" t="inlineStr">
        <is>
          <t>:4095-9_VL:</t>
        </is>
      </c>
      <c r="F234" s="123" t="inlineStr">
        <is>
          <t>Cast Iron, ASTM-A48, CL 30</t>
        </is>
      </c>
      <c r="G234" t="inlineStr">
        <is>
          <t>CaseMatl_Cast_Iron_ASTM-A48_CL30</t>
        </is>
      </c>
      <c r="H234" s="123" t="inlineStr">
        <is>
          <t>C30</t>
        </is>
      </c>
      <c r="I234" t="inlineStr">
        <is>
          <t>Bronze, ASTM-B584, C93200</t>
        </is>
      </c>
      <c r="J234" s="123" t="inlineStr">
        <is>
          <t>125# ANSI Flange</t>
        </is>
      </c>
      <c r="K234" s="123" t="inlineStr">
        <is>
          <t>Coating_Scotchkote134_interior_exterior</t>
        </is>
      </c>
      <c r="L234" s="123" t="inlineStr">
        <is>
          <t>:X3:XA:</t>
        </is>
      </c>
      <c r="M234" s="123" t="inlineStr">
        <is>
          <t>RTF</t>
        </is>
      </c>
      <c r="O234" t="inlineStr">
        <is>
          <t>A300043</t>
        </is>
      </c>
      <c r="P234" s="123" t="inlineStr">
        <is>
          <t>LT027</t>
        </is>
      </c>
      <c r="Q234" s="13" t="n">
        <v>0</v>
      </c>
    </row>
    <row r="235" ht="13.15" customHeight="1">
      <c r="B235" s="13">
        <f>IF(AND(I235="not Bronze, ASTM-B584, C93200",K235="Coating_Standard"),"Y","N")</f>
        <v/>
      </c>
      <c r="C235" t="inlineStr">
        <is>
          <t>Price_BOM_VL_VLS_Case_229</t>
        </is>
      </c>
      <c r="D235">
        <f>IF(B235="Y",C235,"")</f>
        <v/>
      </c>
      <c r="E235" t="inlineStr">
        <is>
          <t>:4095-9_VL:</t>
        </is>
      </c>
      <c r="F235" s="123" t="inlineStr">
        <is>
          <t>Cast Iron, ASTM-A48, CL 30</t>
        </is>
      </c>
      <c r="G235" t="inlineStr">
        <is>
          <t>CaseMatl_Cast_Iron_ASTM-A48_CL30</t>
        </is>
      </c>
      <c r="H235" s="123" t="inlineStr">
        <is>
          <t>C30</t>
        </is>
      </c>
      <c r="I235" t="inlineStr">
        <is>
          <t>not Bronze, ASTM-B584, C93200</t>
        </is>
      </c>
      <c r="J235" s="123" t="inlineStr">
        <is>
          <t>125# ANSI Flange</t>
        </is>
      </c>
      <c r="K235" s="123" t="inlineStr">
        <is>
          <t>Coating_Scotchkote134_interior_exterior</t>
        </is>
      </c>
      <c r="L235" s="123" t="inlineStr">
        <is>
          <t>:X3:XA:</t>
        </is>
      </c>
      <c r="M235" s="123" t="inlineStr">
        <is>
          <t>RTF</t>
        </is>
      </c>
      <c r="O235" t="inlineStr">
        <is>
          <t>A300043</t>
        </is>
      </c>
      <c r="P235" s="123" t="inlineStr">
        <is>
          <t>LT027</t>
        </is>
      </c>
      <c r="Q235" s="13" t="n">
        <v>0</v>
      </c>
    </row>
    <row r="236" ht="13.15" customHeight="1">
      <c r="B236" s="13">
        <f>IF(AND(I236="not Bronze, ASTM-B584, C93200",K236="Coating_Standard"),"Y","N")</f>
        <v/>
      </c>
      <c r="C236" t="inlineStr">
        <is>
          <t>Price_BOM_VL_VLS_Case_230</t>
        </is>
      </c>
      <c r="D236">
        <f>IF(B236="Y",C236,"")</f>
        <v/>
      </c>
      <c r="E236" t="inlineStr">
        <is>
          <t>:4095-9_VL:</t>
        </is>
      </c>
      <c r="F236" s="123" t="inlineStr">
        <is>
          <t>Cast Iron, ASTM-A48, CL 30</t>
        </is>
      </c>
      <c r="G236" t="inlineStr">
        <is>
          <t>CaseMatl_Cast_Iron_ASTM-A48_CL30</t>
        </is>
      </c>
      <c r="H236" s="123" t="inlineStr">
        <is>
          <t>C30</t>
        </is>
      </c>
      <c r="I236" t="inlineStr">
        <is>
          <t>Bronze, ASTM-B584, C93200</t>
        </is>
      </c>
      <c r="J236" s="123" t="inlineStr">
        <is>
          <t>125# ANSI Flange</t>
        </is>
      </c>
      <c r="K236" s="123" t="inlineStr">
        <is>
          <t>Coating_Scotchkote134_interior_exterior_IncludeImpeller</t>
        </is>
      </c>
      <c r="L236" s="123" t="inlineStr">
        <is>
          <t>:X3:XA:</t>
        </is>
      </c>
      <c r="M236" s="123" t="inlineStr">
        <is>
          <t>RTF</t>
        </is>
      </c>
      <c r="O236" t="inlineStr">
        <is>
          <t>A300043</t>
        </is>
      </c>
      <c r="P236" s="123" t="inlineStr">
        <is>
          <t>LT027</t>
        </is>
      </c>
      <c r="Q236" s="13" t="n">
        <v>0</v>
      </c>
    </row>
    <row r="237" ht="13.15" customHeight="1">
      <c r="B237" s="13">
        <f>IF(AND(I237="not Bronze, ASTM-B584, C93200",K237="Coating_Standard"),"Y","N")</f>
        <v/>
      </c>
      <c r="C237" t="inlineStr">
        <is>
          <t>Price_BOM_VL_VLS_Case_231</t>
        </is>
      </c>
      <c r="D237">
        <f>IF(B237="Y",C237,"")</f>
        <v/>
      </c>
      <c r="E237" t="inlineStr">
        <is>
          <t>:4095-9_VL:</t>
        </is>
      </c>
      <c r="F237" s="123" t="inlineStr">
        <is>
          <t>Cast Iron, ASTM-A48, CL 30</t>
        </is>
      </c>
      <c r="G237" t="inlineStr">
        <is>
          <t>CaseMatl_Cast_Iron_ASTM-A48_CL30</t>
        </is>
      </c>
      <c r="H237" s="123" t="inlineStr">
        <is>
          <t>C30</t>
        </is>
      </c>
      <c r="I237" t="inlineStr">
        <is>
          <t>not Bronze, ASTM-B584, C93200</t>
        </is>
      </c>
      <c r="J237" s="123" t="inlineStr">
        <is>
          <t>125# ANSI Flange</t>
        </is>
      </c>
      <c r="K237" s="123" t="inlineStr">
        <is>
          <t>Coating_Scotchkote134_interior_exterior_IncludeImpeller</t>
        </is>
      </c>
      <c r="L237" s="123" t="inlineStr">
        <is>
          <t>:X3:XA:</t>
        </is>
      </c>
      <c r="M237" s="123" t="inlineStr">
        <is>
          <t>RTF</t>
        </is>
      </c>
      <c r="O237" t="inlineStr">
        <is>
          <t>A300043</t>
        </is>
      </c>
      <c r="P237" s="123" t="inlineStr">
        <is>
          <t>LT027</t>
        </is>
      </c>
      <c r="Q237" s="13" t="n">
        <v>0</v>
      </c>
    </row>
    <row r="238" ht="13.15" customHeight="1">
      <c r="B238" s="13">
        <f>IF(AND(I238="not Bronze, ASTM-B584, C93200",K238="Coating_Standard"),"Y","N")</f>
        <v/>
      </c>
      <c r="C238" t="inlineStr">
        <is>
          <t>Price_BOM_VL_VLS_Case_232</t>
        </is>
      </c>
      <c r="D238">
        <f>IF(B238="Y",C238,"")</f>
        <v/>
      </c>
      <c r="E238" t="inlineStr">
        <is>
          <t>:4095-9_VL:</t>
        </is>
      </c>
      <c r="F238" s="123" t="inlineStr">
        <is>
          <t>Cast Iron, ASTM-A48, CL 30</t>
        </is>
      </c>
      <c r="G238" t="inlineStr">
        <is>
          <t>CaseMatl_Cast_Iron_ASTM-A48_CL30</t>
        </is>
      </c>
      <c r="H238" s="123" t="inlineStr">
        <is>
          <t>C30</t>
        </is>
      </c>
      <c r="I238" t="inlineStr">
        <is>
          <t>Bronze, ASTM-B584, C93200</t>
        </is>
      </c>
      <c r="J238" s="123" t="inlineStr">
        <is>
          <t>125# ANSI Flange</t>
        </is>
      </c>
      <c r="K238" s="123" t="inlineStr">
        <is>
          <t>Coating_Scotchkote134_interior_IncludeImpeller</t>
        </is>
      </c>
      <c r="L238" s="123" t="inlineStr">
        <is>
          <t>:X3:XA:</t>
        </is>
      </c>
      <c r="M238" s="123" t="inlineStr">
        <is>
          <t>RTF</t>
        </is>
      </c>
      <c r="O238" t="inlineStr">
        <is>
          <t>A300043</t>
        </is>
      </c>
      <c r="P238" s="123" t="inlineStr">
        <is>
          <t>LT027</t>
        </is>
      </c>
      <c r="Q238" s="13" t="n">
        <v>0</v>
      </c>
    </row>
    <row r="239" ht="13.15" customHeight="1">
      <c r="B239" s="13">
        <f>IF(AND(I239="not Bronze, ASTM-B584, C93200",K239="Coating_Standard"),"Y","N")</f>
        <v/>
      </c>
      <c r="C239" t="inlineStr">
        <is>
          <t>Price_BOM_VL_VLS_Case_233</t>
        </is>
      </c>
      <c r="D239">
        <f>IF(B239="Y",C239,"")</f>
        <v/>
      </c>
      <c r="E239" t="inlineStr">
        <is>
          <t>:4095-9_VL:</t>
        </is>
      </c>
      <c r="F239" s="123" t="inlineStr">
        <is>
          <t>Cast Iron, ASTM-A48, CL 30</t>
        </is>
      </c>
      <c r="G239" t="inlineStr">
        <is>
          <t>CaseMatl_Cast_Iron_ASTM-A48_CL30</t>
        </is>
      </c>
      <c r="H239" s="123" t="inlineStr">
        <is>
          <t>C30</t>
        </is>
      </c>
      <c r="I239" t="inlineStr">
        <is>
          <t>not Bronze, ASTM-B584, C93200</t>
        </is>
      </c>
      <c r="J239" s="123" t="inlineStr">
        <is>
          <t>125# ANSI Flange</t>
        </is>
      </c>
      <c r="K239" s="123" t="inlineStr">
        <is>
          <t>Coating_Scotchkote134_interior_IncludeImpeller</t>
        </is>
      </c>
      <c r="L239" s="123" t="inlineStr">
        <is>
          <t>:X3:XA:</t>
        </is>
      </c>
      <c r="M239" s="123" t="inlineStr">
        <is>
          <t>RTF</t>
        </is>
      </c>
      <c r="O239" t="inlineStr">
        <is>
          <t>A300043</t>
        </is>
      </c>
      <c r="P239" s="123" t="inlineStr">
        <is>
          <t>LT027</t>
        </is>
      </c>
      <c r="Q239" s="13" t="n">
        <v>0</v>
      </c>
    </row>
    <row r="240" ht="13.15" customHeight="1">
      <c r="B240" s="13">
        <f>IF(AND(I240="not Bronze, ASTM-B584, C93200",K240="Coating_Standard"),"Y","N")</f>
        <v/>
      </c>
      <c r="C240" t="inlineStr">
        <is>
          <t>Price_BOM_VL_VLS_Case_234</t>
        </is>
      </c>
      <c r="D240">
        <f>IF(B240="Y",C240,"")</f>
        <v/>
      </c>
      <c r="E240" t="inlineStr">
        <is>
          <t>:4095-9_VL:</t>
        </is>
      </c>
      <c r="F240" s="123" t="inlineStr">
        <is>
          <t>Cast Iron, ASTM-A48, CL 30</t>
        </is>
      </c>
      <c r="G240" t="inlineStr">
        <is>
          <t>CaseMatl_Cast_Iron_ASTM-A48_CL30</t>
        </is>
      </c>
      <c r="H240" s="123" t="inlineStr">
        <is>
          <t>C30</t>
        </is>
      </c>
      <c r="I240" t="inlineStr">
        <is>
          <t>Bronze, ASTM-B584, C93200</t>
        </is>
      </c>
      <c r="J240" s="123" t="inlineStr">
        <is>
          <t>125# ANSI Flange</t>
        </is>
      </c>
      <c r="K240" s="123" t="inlineStr">
        <is>
          <t>Coating_Special</t>
        </is>
      </c>
      <c r="L240" s="123" t="inlineStr">
        <is>
          <t>:X3:XA:</t>
        </is>
      </c>
      <c r="M240" s="123" t="inlineStr">
        <is>
          <t>RTF</t>
        </is>
      </c>
      <c r="O240" t="inlineStr">
        <is>
          <t>A300043</t>
        </is>
      </c>
      <c r="P240" s="123" t="inlineStr">
        <is>
          <t>LT027</t>
        </is>
      </c>
      <c r="Q240" s="13" t="n">
        <v>0</v>
      </c>
    </row>
    <row r="241" ht="13.15" customHeight="1">
      <c r="B241" s="13">
        <f>IF(AND(I241="not Bronze, ASTM-B584, C93200",K241="Coating_Standard"),"Y","N")</f>
        <v/>
      </c>
      <c r="C241" t="inlineStr">
        <is>
          <t>Price_BOM_VL_VLS_Case_235</t>
        </is>
      </c>
      <c r="D241">
        <f>IF(B241="Y",C241,"")</f>
        <v/>
      </c>
      <c r="E241" t="inlineStr">
        <is>
          <t>:4095-9_VL:</t>
        </is>
      </c>
      <c r="F241" s="123" t="inlineStr">
        <is>
          <t>Cast Iron, ASTM-A48, CL 30</t>
        </is>
      </c>
      <c r="G241" t="inlineStr">
        <is>
          <t>CaseMatl_Cast_Iron_ASTM-A48_CL30</t>
        </is>
      </c>
      <c r="H241" s="123" t="inlineStr">
        <is>
          <t>C30</t>
        </is>
      </c>
      <c r="I241" t="inlineStr">
        <is>
          <t>not Bronze, ASTM-B584, C93200</t>
        </is>
      </c>
      <c r="J241" s="123" t="inlineStr">
        <is>
          <t>125# ANSI Flange</t>
        </is>
      </c>
      <c r="K241" s="123" t="inlineStr">
        <is>
          <t>Coating_Special</t>
        </is>
      </c>
      <c r="L241" s="123" t="inlineStr">
        <is>
          <t>:X3:XA:</t>
        </is>
      </c>
      <c r="M241" s="123" t="inlineStr">
        <is>
          <t>RTF</t>
        </is>
      </c>
      <c r="O241" t="inlineStr">
        <is>
          <t>A300043</t>
        </is>
      </c>
      <c r="P241" s="123" t="inlineStr">
        <is>
          <t>LT027</t>
        </is>
      </c>
      <c r="Q241" s="13" t="n">
        <v>0</v>
      </c>
    </row>
    <row r="242" ht="13.15" customHeight="1">
      <c r="B242" s="13">
        <f>IF(AND(I242="not Bronze, ASTM-B584, C93200",K242="Coating_Standard"),"Y","N")</f>
        <v/>
      </c>
      <c r="C242" t="inlineStr">
        <is>
          <t>Price_BOM_VL_VLS_Case_236</t>
        </is>
      </c>
      <c r="D242">
        <f>IF(B242="Y",C242,"")</f>
        <v/>
      </c>
      <c r="E242" t="inlineStr">
        <is>
          <t>:4095-9_VL:</t>
        </is>
      </c>
      <c r="F242" s="123" t="inlineStr">
        <is>
          <t>Cast Iron, ASTM-A48, CL 30</t>
        </is>
      </c>
      <c r="G242" t="inlineStr">
        <is>
          <t>CaseMatl_Cast_Iron_ASTM-A48_CL30</t>
        </is>
      </c>
      <c r="H242" s="123" t="inlineStr">
        <is>
          <t>C30</t>
        </is>
      </c>
      <c r="I242" t="inlineStr">
        <is>
          <t>Bronze, ASTM-B584, C93200</t>
        </is>
      </c>
      <c r="J242" s="123" t="inlineStr">
        <is>
          <t>125# ANSI Flange</t>
        </is>
      </c>
      <c r="K242" s="123" t="inlineStr">
        <is>
          <t>Coating_Epoxy</t>
        </is>
      </c>
      <c r="L242" s="123" t="inlineStr">
        <is>
          <t>:X3:XA:</t>
        </is>
      </c>
      <c r="M242" s="123" t="inlineStr">
        <is>
          <t>RTF</t>
        </is>
      </c>
      <c r="O242" t="inlineStr">
        <is>
          <t>A300043</t>
        </is>
      </c>
      <c r="P242" s="123" t="inlineStr">
        <is>
          <t>LT027</t>
        </is>
      </c>
      <c r="Q242" s="13" t="n">
        <v>0</v>
      </c>
    </row>
    <row r="243" ht="13.15" customHeight="1">
      <c r="B243" s="13">
        <f>IF(AND(I243="not Bronze, ASTM-B584, C93200",K243="Coating_Standard"),"Y","N")</f>
        <v/>
      </c>
      <c r="C243" t="inlineStr">
        <is>
          <t>Price_BOM_VL_VLS_Case_237</t>
        </is>
      </c>
      <c r="D243">
        <f>IF(B243="Y",C243,"")</f>
        <v/>
      </c>
      <c r="E243" t="inlineStr">
        <is>
          <t>:4095-9_VL:</t>
        </is>
      </c>
      <c r="F243" s="123" t="inlineStr">
        <is>
          <t>Cast Iron, ASTM-A48, CL 30</t>
        </is>
      </c>
      <c r="G243" t="inlineStr">
        <is>
          <t>CaseMatl_Cast_Iron_ASTM-A48_CL30</t>
        </is>
      </c>
      <c r="H243" s="123" t="inlineStr">
        <is>
          <t>C30</t>
        </is>
      </c>
      <c r="I243" t="inlineStr">
        <is>
          <t>not Bronze, ASTM-B584, C93200</t>
        </is>
      </c>
      <c r="J243" s="123" t="inlineStr">
        <is>
          <t>125# ANSI Flange</t>
        </is>
      </c>
      <c r="K243" s="123" t="inlineStr">
        <is>
          <t>Coating_Epoxy</t>
        </is>
      </c>
      <c r="L243" s="123" t="inlineStr">
        <is>
          <t>:X3:XA:</t>
        </is>
      </c>
      <c r="M243" s="123" t="inlineStr">
        <is>
          <t>RTF</t>
        </is>
      </c>
      <c r="O243" t="inlineStr">
        <is>
          <t>A300043</t>
        </is>
      </c>
      <c r="P243" s="123" t="inlineStr">
        <is>
          <t>LT027</t>
        </is>
      </c>
      <c r="Q243" s="13" t="n">
        <v>0</v>
      </c>
    </row>
    <row r="244" ht="13.15" customHeight="1">
      <c r="B244" s="13">
        <f>IF(AND(I244="not Bronze, ASTM-B584, C93200",K244="Coating_Standard"),"Y","N")</f>
        <v/>
      </c>
      <c r="C244" t="inlineStr">
        <is>
          <t>Price_BOM_VL_VLS_Case_238</t>
        </is>
      </c>
      <c r="D244">
        <f>IF(B244="Y",C244,"")</f>
        <v/>
      </c>
      <c r="E244" s="6" t="inlineStr">
        <is>
          <t>:4095-9_VLS:</t>
        </is>
      </c>
      <c r="F244" s="123" t="inlineStr">
        <is>
          <t>Cast Iron, ASTM-A48, CL 30</t>
        </is>
      </c>
      <c r="G244" t="inlineStr">
        <is>
          <t>CaseMatl_Cast_Iron_ASTM-A48_CL30</t>
        </is>
      </c>
      <c r="H244" s="123" t="inlineStr">
        <is>
          <t>C30</t>
        </is>
      </c>
      <c r="I244" t="inlineStr">
        <is>
          <t>not Bronze, ASTM-B584, C93200</t>
        </is>
      </c>
      <c r="J244" s="123" t="inlineStr">
        <is>
          <t>125# ANSI Flange</t>
        </is>
      </c>
      <c r="K244" s="123" t="inlineStr">
        <is>
          <t>Coating_Standard</t>
        </is>
      </c>
      <c r="L244" s="123" t="inlineStr">
        <is>
          <t>:X3:XA:</t>
        </is>
      </c>
      <c r="M244" s="98" t="n">
        <v>99835033</v>
      </c>
      <c r="N244" s="99" t="inlineStr">
        <is>
          <t>CASE,VLS,40959,125#,CI</t>
        </is>
      </c>
      <c r="O244" t="inlineStr">
        <is>
          <t>A300043</t>
        </is>
      </c>
      <c r="P244" s="123" t="inlineStr">
        <is>
          <t>LT027</t>
        </is>
      </c>
      <c r="Q244" s="13" t="n">
        <v>0</v>
      </c>
    </row>
    <row r="245" ht="13.15" customHeight="1">
      <c r="B245" s="13">
        <f>IF(AND(I245="not Bronze, ASTM-B584, C93200",K245="Coating_Standard"),"Y","N")</f>
        <v/>
      </c>
      <c r="C245" t="inlineStr">
        <is>
          <t>Price_BOM_VL_VLS_Case_239</t>
        </is>
      </c>
      <c r="D245">
        <f>IF(B245="Y",C245,"")</f>
        <v/>
      </c>
      <c r="E245" s="6" t="inlineStr">
        <is>
          <t>:5012-9_VL:</t>
        </is>
      </c>
      <c r="F245" s="123" t="inlineStr">
        <is>
          <t>Cast Iron, ASTM-A48, CL 35</t>
        </is>
      </c>
      <c r="G245" s="123" t="inlineStr">
        <is>
          <t>CaseMatl_Cast_Iron_ASTM-A48_CL35</t>
        </is>
      </c>
      <c r="H245" s="123" t="inlineStr">
        <is>
          <t>C35</t>
        </is>
      </c>
      <c r="I245" t="inlineStr">
        <is>
          <t>not Bronze, ASTM-B584, C93200</t>
        </is>
      </c>
      <c r="J245" s="123" t="inlineStr">
        <is>
          <t>125# ANSI Flange</t>
        </is>
      </c>
      <c r="K245" s="123" t="inlineStr">
        <is>
          <t>Coating_Standard</t>
        </is>
      </c>
      <c r="L245" s="123" t="inlineStr">
        <is>
          <t>:XA:</t>
        </is>
      </c>
      <c r="M245" s="123" t="n">
        <v>96772261</v>
      </c>
      <c r="N245" s="6" t="inlineStr">
        <is>
          <t>CASE,VL,50129,125#,CI</t>
        </is>
      </c>
      <c r="O245" t="inlineStr">
        <is>
          <t>A300043</t>
        </is>
      </c>
      <c r="P245" s="123" t="inlineStr">
        <is>
          <t>LT027</t>
        </is>
      </c>
      <c r="Q245" s="13" t="n">
        <v>0</v>
      </c>
    </row>
    <row r="246" ht="13.15" customHeight="1">
      <c r="B246" s="13">
        <f>IF(AND(I246="not Bronze, ASTM-B584, C93200",K246="Coating_Standard"),"Y","N")</f>
        <v/>
      </c>
      <c r="C246" t="inlineStr">
        <is>
          <t>Price_BOM_VL_VLS_Case_240</t>
        </is>
      </c>
      <c r="D246">
        <f>IF(B246="Y",C246,"")</f>
        <v/>
      </c>
      <c r="E246" s="6" t="inlineStr">
        <is>
          <t>:5012-9_VL:</t>
        </is>
      </c>
      <c r="F246" s="123" t="inlineStr">
        <is>
          <t>Cast Iron, ASTM-A48, CL 35</t>
        </is>
      </c>
      <c r="G246" s="123" t="inlineStr">
        <is>
          <t>CaseMatl_Cast_Iron_ASTM-A48_CL35</t>
        </is>
      </c>
      <c r="H246" s="123" t="inlineStr">
        <is>
          <t>C35</t>
        </is>
      </c>
      <c r="I246" t="inlineStr">
        <is>
          <t>Bronze, ASTM-B584, C93200</t>
        </is>
      </c>
      <c r="J246" s="123" t="inlineStr">
        <is>
          <t>125# ANSI Flange</t>
        </is>
      </c>
      <c r="K246" s="123" t="inlineStr">
        <is>
          <t>Coating_Standard</t>
        </is>
      </c>
      <c r="L246" s="123" t="inlineStr">
        <is>
          <t>:XA:</t>
        </is>
      </c>
      <c r="M246" s="65" t="inlineStr">
        <is>
          <t>RTF</t>
        </is>
      </c>
      <c r="O246" t="inlineStr">
        <is>
          <t>A300043</t>
        </is>
      </c>
      <c r="P246" s="123" t="inlineStr">
        <is>
          <t>LT027</t>
        </is>
      </c>
      <c r="Q246" s="13" t="n">
        <v>0</v>
      </c>
    </row>
    <row r="247" ht="13.15" customHeight="1">
      <c r="B247" s="13">
        <f>IF(AND(I247="not Bronze, ASTM-B584, C93200",K247="Coating_Standard"),"Y","N")</f>
        <v/>
      </c>
      <c r="C247" t="inlineStr">
        <is>
          <t>Price_BOM_VL_VLS_Case_241</t>
        </is>
      </c>
      <c r="D247">
        <f>IF(B247="Y",C247,"")</f>
        <v/>
      </c>
      <c r="E247" s="6" t="inlineStr">
        <is>
          <t>:5012-9_VL:</t>
        </is>
      </c>
      <c r="F247" s="123" t="inlineStr">
        <is>
          <t>Cast Iron, ASTM-A48, CL 35</t>
        </is>
      </c>
      <c r="G247" s="123" t="inlineStr">
        <is>
          <t>CaseMatl_Cast_Iron_ASTM-A48_CL35</t>
        </is>
      </c>
      <c r="H247" s="123" t="inlineStr">
        <is>
          <t>C35</t>
        </is>
      </c>
      <c r="I247" t="inlineStr">
        <is>
          <t>not Bronze, ASTM-B584, C93200</t>
        </is>
      </c>
      <c r="J247" s="123" t="inlineStr">
        <is>
          <t>125# ANSI Flange</t>
        </is>
      </c>
      <c r="K247" s="123" t="inlineStr">
        <is>
          <t>Coating_Scotchkote134_interior</t>
        </is>
      </c>
      <c r="L247" s="123" t="inlineStr">
        <is>
          <t>:XA:</t>
        </is>
      </c>
      <c r="M247" s="123" t="inlineStr">
        <is>
          <t>RTF</t>
        </is>
      </c>
      <c r="O247" t="inlineStr">
        <is>
          <t>A300043</t>
        </is>
      </c>
      <c r="P247" s="123" t="inlineStr">
        <is>
          <t>LT027</t>
        </is>
      </c>
      <c r="Q247" s="13" t="n">
        <v>0</v>
      </c>
    </row>
    <row r="248" ht="13.15" customHeight="1">
      <c r="B248" s="13">
        <f>IF(AND(I248="not Bronze, ASTM-B584, C93200",K248="Coating_Standard"),"Y","N")</f>
        <v/>
      </c>
      <c r="C248" t="inlineStr">
        <is>
          <t>Price_BOM_VL_VLS_Case_242</t>
        </is>
      </c>
      <c r="D248">
        <f>IF(B248="Y",C248,"")</f>
        <v/>
      </c>
      <c r="E248" s="6" t="inlineStr">
        <is>
          <t>:5012-9_VL:</t>
        </is>
      </c>
      <c r="F248" s="123" t="inlineStr">
        <is>
          <t>Cast Iron, ASTM-A48, CL 35</t>
        </is>
      </c>
      <c r="G248" s="123" t="inlineStr">
        <is>
          <t>CaseMatl_Cast_Iron_ASTM-A48_CL35</t>
        </is>
      </c>
      <c r="H248" s="123" t="inlineStr">
        <is>
          <t>C35</t>
        </is>
      </c>
      <c r="I248" t="inlineStr">
        <is>
          <t>Bronze, ASTM-B584, C93200</t>
        </is>
      </c>
      <c r="J248" s="123" t="inlineStr">
        <is>
          <t>125# ANSI Flange</t>
        </is>
      </c>
      <c r="K248" s="123" t="inlineStr">
        <is>
          <t>Coating_Scotchkote134_interior</t>
        </is>
      </c>
      <c r="L248" s="123" t="inlineStr">
        <is>
          <t>:XA:</t>
        </is>
      </c>
      <c r="M248" s="123" t="inlineStr">
        <is>
          <t>RTF</t>
        </is>
      </c>
      <c r="O248" t="inlineStr">
        <is>
          <t>A300043</t>
        </is>
      </c>
      <c r="P248" s="123" t="inlineStr">
        <is>
          <t>LT027</t>
        </is>
      </c>
      <c r="Q248" s="13" t="n">
        <v>0</v>
      </c>
    </row>
    <row r="249" ht="13.15" customHeight="1">
      <c r="B249" s="13">
        <f>IF(AND(I249="not Bronze, ASTM-B584, C93200",K249="Coating_Standard"),"Y","N")</f>
        <v/>
      </c>
      <c r="C249" t="inlineStr">
        <is>
          <t>Price_BOM_VL_VLS_Case_243</t>
        </is>
      </c>
      <c r="D249">
        <f>IF(B249="Y",C249,"")</f>
        <v/>
      </c>
      <c r="E249" s="6" t="inlineStr">
        <is>
          <t>:5012-9_VL:</t>
        </is>
      </c>
      <c r="F249" s="123" t="inlineStr">
        <is>
          <t>Cast Iron, ASTM-A48, CL 35</t>
        </is>
      </c>
      <c r="G249" s="123" t="inlineStr">
        <is>
          <t>CaseMatl_Cast_Iron_ASTM-A48_CL35</t>
        </is>
      </c>
      <c r="H249" s="123" t="inlineStr">
        <is>
          <t>C35</t>
        </is>
      </c>
      <c r="I249" t="inlineStr">
        <is>
          <t>not Bronze, ASTM-B584, C93200</t>
        </is>
      </c>
      <c r="J249" s="123" t="inlineStr">
        <is>
          <t>125# ANSI Flange</t>
        </is>
      </c>
      <c r="K249" s="123" t="inlineStr">
        <is>
          <t>Coating_Scotchkote134_interior_exterior</t>
        </is>
      </c>
      <c r="L249" s="123" t="inlineStr">
        <is>
          <t>:XA:</t>
        </is>
      </c>
      <c r="M249" s="123" t="inlineStr">
        <is>
          <t>RTF</t>
        </is>
      </c>
      <c r="O249" t="inlineStr">
        <is>
          <t>A300043</t>
        </is>
      </c>
      <c r="P249" s="123" t="inlineStr">
        <is>
          <t>LT027</t>
        </is>
      </c>
      <c r="Q249" s="13" t="n">
        <v>0</v>
      </c>
    </row>
    <row r="250" ht="13.15" customHeight="1">
      <c r="B250" s="13">
        <f>IF(AND(I250="not Bronze, ASTM-B584, C93200",K250="Coating_Standard"),"Y","N")</f>
        <v/>
      </c>
      <c r="C250" t="inlineStr">
        <is>
          <t>Price_BOM_VL_VLS_Case_244</t>
        </is>
      </c>
      <c r="D250">
        <f>IF(B250="Y",C250,"")</f>
        <v/>
      </c>
      <c r="E250" s="6" t="inlineStr">
        <is>
          <t>:5012-9_VL:</t>
        </is>
      </c>
      <c r="F250" s="123" t="inlineStr">
        <is>
          <t>Cast Iron, ASTM-A48, CL 35</t>
        </is>
      </c>
      <c r="G250" s="123" t="inlineStr">
        <is>
          <t>CaseMatl_Cast_Iron_ASTM-A48_CL35</t>
        </is>
      </c>
      <c r="H250" s="123" t="inlineStr">
        <is>
          <t>C35</t>
        </is>
      </c>
      <c r="I250" t="inlineStr">
        <is>
          <t>Bronze, ASTM-B584, C93200</t>
        </is>
      </c>
      <c r="J250" s="123" t="inlineStr">
        <is>
          <t>125# ANSI Flange</t>
        </is>
      </c>
      <c r="K250" s="123" t="inlineStr">
        <is>
          <t>Coating_Scotchkote134_interior_exterior</t>
        </is>
      </c>
      <c r="L250" s="123" t="inlineStr">
        <is>
          <t>:XA:</t>
        </is>
      </c>
      <c r="M250" s="123" t="inlineStr">
        <is>
          <t>RTF</t>
        </is>
      </c>
      <c r="O250" t="inlineStr">
        <is>
          <t>A300043</t>
        </is>
      </c>
      <c r="P250" s="123" t="inlineStr">
        <is>
          <t>LT027</t>
        </is>
      </c>
      <c r="Q250" s="13" t="n">
        <v>0</v>
      </c>
    </row>
    <row r="251" ht="13.15" customHeight="1">
      <c r="B251" s="13">
        <f>IF(AND(I251="not Bronze, ASTM-B584, C93200",K251="Coating_Standard"),"Y","N")</f>
        <v/>
      </c>
      <c r="C251" t="inlineStr">
        <is>
          <t>Price_BOM_VL_VLS_Case_245</t>
        </is>
      </c>
      <c r="D251">
        <f>IF(B251="Y",C251,"")</f>
        <v/>
      </c>
      <c r="E251" s="6" t="inlineStr">
        <is>
          <t>:5012-9_VL:</t>
        </is>
      </c>
      <c r="F251" s="123" t="inlineStr">
        <is>
          <t>Cast Iron, ASTM-A48, CL 35</t>
        </is>
      </c>
      <c r="G251" s="123" t="inlineStr">
        <is>
          <t>CaseMatl_Cast_Iron_ASTM-A48_CL35</t>
        </is>
      </c>
      <c r="H251" s="123" t="inlineStr">
        <is>
          <t>C35</t>
        </is>
      </c>
      <c r="I251" t="inlineStr">
        <is>
          <t>not Bronze, ASTM-B584, C93200</t>
        </is>
      </c>
      <c r="J251" s="123" t="inlineStr">
        <is>
          <t>125# ANSI Flange</t>
        </is>
      </c>
      <c r="K251" s="123" t="inlineStr">
        <is>
          <t>Coating_Scotchkote134_interior_exterior_IncludeImpeller</t>
        </is>
      </c>
      <c r="L251" s="123" t="inlineStr">
        <is>
          <t>:XA:</t>
        </is>
      </c>
      <c r="M251" s="123" t="inlineStr">
        <is>
          <t>RTF</t>
        </is>
      </c>
      <c r="O251" t="inlineStr">
        <is>
          <t>A300043</t>
        </is>
      </c>
      <c r="P251" s="123" t="inlineStr">
        <is>
          <t>LT027</t>
        </is>
      </c>
      <c r="Q251" s="13" t="n">
        <v>0</v>
      </c>
    </row>
    <row r="252" ht="13.15" customHeight="1">
      <c r="B252" s="13">
        <f>IF(AND(I252="not Bronze, ASTM-B584, C93200",K252="Coating_Standard"),"Y","N")</f>
        <v/>
      </c>
      <c r="C252" t="inlineStr">
        <is>
          <t>Price_BOM_VL_VLS_Case_246</t>
        </is>
      </c>
      <c r="D252">
        <f>IF(B252="Y",C252,"")</f>
        <v/>
      </c>
      <c r="E252" s="6" t="inlineStr">
        <is>
          <t>:5012-9_VL:</t>
        </is>
      </c>
      <c r="F252" s="123" t="inlineStr">
        <is>
          <t>Cast Iron, ASTM-A48, CL 35</t>
        </is>
      </c>
      <c r="G252" s="123" t="inlineStr">
        <is>
          <t>CaseMatl_Cast_Iron_ASTM-A48_CL35</t>
        </is>
      </c>
      <c r="H252" s="123" t="inlineStr">
        <is>
          <t>C35</t>
        </is>
      </c>
      <c r="I252" t="inlineStr">
        <is>
          <t>Bronze, ASTM-B584, C93200</t>
        </is>
      </c>
      <c r="J252" s="123" t="inlineStr">
        <is>
          <t>125# ANSI Flange</t>
        </is>
      </c>
      <c r="K252" s="123" t="inlineStr">
        <is>
          <t>Coating_Scotchkote134_interior_exterior_IncludeImpeller</t>
        </is>
      </c>
      <c r="L252" s="123" t="inlineStr">
        <is>
          <t>:XA:</t>
        </is>
      </c>
      <c r="M252" s="123" t="inlineStr">
        <is>
          <t>RTF</t>
        </is>
      </c>
      <c r="O252" t="inlineStr">
        <is>
          <t>A300043</t>
        </is>
      </c>
      <c r="P252" s="123" t="inlineStr">
        <is>
          <t>LT027</t>
        </is>
      </c>
      <c r="Q252" s="13" t="n">
        <v>0</v>
      </c>
    </row>
    <row r="253" ht="13.15" customHeight="1">
      <c r="B253" s="13">
        <f>IF(AND(I253="not Bronze, ASTM-B584, C93200",K253="Coating_Standard"),"Y","N")</f>
        <v/>
      </c>
      <c r="C253" t="inlineStr">
        <is>
          <t>Price_BOM_VL_VLS_Case_247</t>
        </is>
      </c>
      <c r="D253">
        <f>IF(B253="Y",C253,"")</f>
        <v/>
      </c>
      <c r="E253" s="6" t="inlineStr">
        <is>
          <t>:5012-9_VL:</t>
        </is>
      </c>
      <c r="F253" s="123" t="inlineStr">
        <is>
          <t>Cast Iron, ASTM-A48, CL 35</t>
        </is>
      </c>
      <c r="G253" s="123" t="inlineStr">
        <is>
          <t>CaseMatl_Cast_Iron_ASTM-A48_CL35</t>
        </is>
      </c>
      <c r="H253" s="123" t="inlineStr">
        <is>
          <t>C35</t>
        </is>
      </c>
      <c r="I253" t="inlineStr">
        <is>
          <t>not Bronze, ASTM-B584, C93200</t>
        </is>
      </c>
      <c r="J253" s="123" t="inlineStr">
        <is>
          <t>125# ANSI Flange</t>
        </is>
      </c>
      <c r="K253" s="123" t="inlineStr">
        <is>
          <t>Coating_Scotchkote134_interior_IncludeImpeller</t>
        </is>
      </c>
      <c r="L253" s="123" t="inlineStr">
        <is>
          <t>:XA:</t>
        </is>
      </c>
      <c r="M253" s="123" t="inlineStr">
        <is>
          <t>RTF</t>
        </is>
      </c>
      <c r="O253" t="inlineStr">
        <is>
          <t>A300043</t>
        </is>
      </c>
      <c r="P253" s="123" t="inlineStr">
        <is>
          <t>LT027</t>
        </is>
      </c>
      <c r="Q253" s="13" t="n">
        <v>0</v>
      </c>
    </row>
    <row r="254" ht="13.15" customHeight="1">
      <c r="B254" s="13">
        <f>IF(AND(I254="not Bronze, ASTM-B584, C93200",K254="Coating_Standard"),"Y","N")</f>
        <v/>
      </c>
      <c r="C254" t="inlineStr">
        <is>
          <t>Price_BOM_VL_VLS_Case_248</t>
        </is>
      </c>
      <c r="D254">
        <f>IF(B254="Y",C254,"")</f>
        <v/>
      </c>
      <c r="E254" s="6" t="inlineStr">
        <is>
          <t>:5012-9_VL:</t>
        </is>
      </c>
      <c r="F254" s="123" t="inlineStr">
        <is>
          <t>Cast Iron, ASTM-A48, CL 35</t>
        </is>
      </c>
      <c r="G254" s="123" t="inlineStr">
        <is>
          <t>CaseMatl_Cast_Iron_ASTM-A48_CL35</t>
        </is>
      </c>
      <c r="H254" s="123" t="inlineStr">
        <is>
          <t>C35</t>
        </is>
      </c>
      <c r="I254" t="inlineStr">
        <is>
          <t>Bronze, ASTM-B584, C93200</t>
        </is>
      </c>
      <c r="J254" s="123" t="inlineStr">
        <is>
          <t>125# ANSI Flange</t>
        </is>
      </c>
      <c r="K254" s="123" t="inlineStr">
        <is>
          <t>Coating_Scotchkote134_interior_IncludeImpeller</t>
        </is>
      </c>
      <c r="L254" s="123" t="inlineStr">
        <is>
          <t>:XA:</t>
        </is>
      </c>
      <c r="M254" s="123" t="inlineStr">
        <is>
          <t>RTF</t>
        </is>
      </c>
      <c r="O254" t="inlineStr">
        <is>
          <t>A300043</t>
        </is>
      </c>
      <c r="P254" s="123" t="inlineStr">
        <is>
          <t>LT027</t>
        </is>
      </c>
      <c r="Q254" s="13" t="n">
        <v>0</v>
      </c>
    </row>
    <row r="255" ht="13.15" customHeight="1">
      <c r="B255" s="13">
        <f>IF(AND(I255="not Bronze, ASTM-B584, C93200",K255="Coating_Standard"),"Y","N")</f>
        <v/>
      </c>
      <c r="C255" t="inlineStr">
        <is>
          <t>Price_BOM_VL_VLS_Case_249</t>
        </is>
      </c>
      <c r="D255">
        <f>IF(B255="Y",C255,"")</f>
        <v/>
      </c>
      <c r="E255" s="6" t="inlineStr">
        <is>
          <t>:5012-9_VL:</t>
        </is>
      </c>
      <c r="F255" s="123" t="inlineStr">
        <is>
          <t>Cast Iron, ASTM-A48, CL 35</t>
        </is>
      </c>
      <c r="G255" s="123" t="inlineStr">
        <is>
          <t>CaseMatl_Cast_Iron_ASTM-A48_CL35</t>
        </is>
      </c>
      <c r="H255" s="123" t="inlineStr">
        <is>
          <t>C35</t>
        </is>
      </c>
      <c r="I255" t="inlineStr">
        <is>
          <t>not Bronze, ASTM-B584, C93200</t>
        </is>
      </c>
      <c r="J255" s="123" t="inlineStr">
        <is>
          <t>125# ANSI Flange</t>
        </is>
      </c>
      <c r="K255" s="123" t="inlineStr">
        <is>
          <t>Coating_Special</t>
        </is>
      </c>
      <c r="L255" s="123" t="inlineStr">
        <is>
          <t>:XA:</t>
        </is>
      </c>
      <c r="M255" s="123" t="inlineStr">
        <is>
          <t>RTF</t>
        </is>
      </c>
      <c r="O255" t="inlineStr">
        <is>
          <t>A300043</t>
        </is>
      </c>
      <c r="P255" s="123" t="inlineStr">
        <is>
          <t>LT027</t>
        </is>
      </c>
      <c r="Q255" s="13" t="n">
        <v>0</v>
      </c>
    </row>
    <row r="256" ht="13.15" customHeight="1">
      <c r="B256" s="13">
        <f>IF(AND(I256="not Bronze, ASTM-B584, C93200",K256="Coating_Standard"),"Y","N")</f>
        <v/>
      </c>
      <c r="C256" t="inlineStr">
        <is>
          <t>Price_BOM_VL_VLS_Case_250</t>
        </is>
      </c>
      <c r="D256">
        <f>IF(B256="Y",C256,"")</f>
        <v/>
      </c>
      <c r="E256" s="6" t="inlineStr">
        <is>
          <t>:5012-9_VL:</t>
        </is>
      </c>
      <c r="F256" s="123" t="inlineStr">
        <is>
          <t>Cast Iron, ASTM-A48, CL 35</t>
        </is>
      </c>
      <c r="G256" s="123" t="inlineStr">
        <is>
          <t>CaseMatl_Cast_Iron_ASTM-A48_CL35</t>
        </is>
      </c>
      <c r="H256" s="123" t="inlineStr">
        <is>
          <t>C35</t>
        </is>
      </c>
      <c r="I256" t="inlineStr">
        <is>
          <t>Bronze, ASTM-B584, C93200</t>
        </is>
      </c>
      <c r="J256" s="123" t="inlineStr">
        <is>
          <t>125# ANSI Flange</t>
        </is>
      </c>
      <c r="K256" s="123" t="inlineStr">
        <is>
          <t>Coating_Special</t>
        </is>
      </c>
      <c r="L256" s="123" t="inlineStr">
        <is>
          <t>:XA:</t>
        </is>
      </c>
      <c r="M256" s="123" t="inlineStr">
        <is>
          <t>RTF</t>
        </is>
      </c>
      <c r="O256" t="inlineStr">
        <is>
          <t>A300043</t>
        </is>
      </c>
      <c r="P256" s="123" t="inlineStr">
        <is>
          <t>LT027</t>
        </is>
      </c>
      <c r="Q256" s="13" t="n">
        <v>0</v>
      </c>
    </row>
    <row r="257" ht="13.15" customHeight="1">
      <c r="B257" s="13">
        <f>IF(AND(I257="not Bronze, ASTM-B584, C93200",K257="Coating_Standard"),"Y","N")</f>
        <v/>
      </c>
      <c r="C257" t="inlineStr">
        <is>
          <t>Price_BOM_VL_VLS_Case_251</t>
        </is>
      </c>
      <c r="D257">
        <f>IF(B257="Y",C257,"")</f>
        <v/>
      </c>
      <c r="E257" s="6" t="inlineStr">
        <is>
          <t>:5012-9_VL:</t>
        </is>
      </c>
      <c r="F257" s="123" t="inlineStr">
        <is>
          <t>Cast Iron, ASTM-A48, CL 35</t>
        </is>
      </c>
      <c r="G257" s="123" t="inlineStr">
        <is>
          <t>CaseMatl_Cast_Iron_ASTM-A48_CL35</t>
        </is>
      </c>
      <c r="H257" s="123" t="inlineStr">
        <is>
          <t>C35</t>
        </is>
      </c>
      <c r="I257" t="inlineStr">
        <is>
          <t>not Bronze, ASTM-B584, C93200</t>
        </is>
      </c>
      <c r="J257" s="123" t="inlineStr">
        <is>
          <t>125# ANSI Flange</t>
        </is>
      </c>
      <c r="K257" s="123" t="inlineStr">
        <is>
          <t>Coating_Epoxy</t>
        </is>
      </c>
      <c r="L257" s="123" t="inlineStr">
        <is>
          <t>:XA:</t>
        </is>
      </c>
      <c r="M257" s="123" t="inlineStr">
        <is>
          <t>RTF</t>
        </is>
      </c>
      <c r="O257" t="inlineStr">
        <is>
          <t>A300043</t>
        </is>
      </c>
      <c r="P257" s="123" t="inlineStr">
        <is>
          <t>LT027</t>
        </is>
      </c>
      <c r="Q257" s="13" t="n">
        <v>0</v>
      </c>
    </row>
    <row r="258" ht="13.15" customHeight="1">
      <c r="B258" s="13">
        <f>IF(AND(I258="not Bronze, ASTM-B584, C93200",K258="Coating_Standard"),"Y","N")</f>
        <v/>
      </c>
      <c r="C258" t="inlineStr">
        <is>
          <t>Price_BOM_VL_VLS_Case_252</t>
        </is>
      </c>
      <c r="D258">
        <f>IF(B258="Y",C258,"")</f>
        <v/>
      </c>
      <c r="E258" s="6" t="inlineStr">
        <is>
          <t>:5012-9_VL:</t>
        </is>
      </c>
      <c r="F258" s="123" t="inlineStr">
        <is>
          <t>Cast Iron, ASTM-A48, CL 35</t>
        </is>
      </c>
      <c r="G258" s="123" t="inlineStr">
        <is>
          <t>CaseMatl_Cast_Iron_ASTM-A48_CL35</t>
        </is>
      </c>
      <c r="H258" s="123" t="inlineStr">
        <is>
          <t>C35</t>
        </is>
      </c>
      <c r="I258" t="inlineStr">
        <is>
          <t>Bronze, ASTM-B584, C93200</t>
        </is>
      </c>
      <c r="J258" s="123" t="inlineStr">
        <is>
          <t>125# ANSI Flange</t>
        </is>
      </c>
      <c r="K258" s="123" t="inlineStr">
        <is>
          <t>Coating_Epoxy</t>
        </is>
      </c>
      <c r="L258" s="123" t="inlineStr">
        <is>
          <t>:XA:</t>
        </is>
      </c>
      <c r="M258" s="123" t="inlineStr">
        <is>
          <t>RTF</t>
        </is>
      </c>
      <c r="O258" t="inlineStr">
        <is>
          <t>A300043</t>
        </is>
      </c>
      <c r="P258" s="123" t="inlineStr">
        <is>
          <t>LT027</t>
        </is>
      </c>
      <c r="Q258" s="13" t="n">
        <v>0</v>
      </c>
    </row>
    <row r="259" ht="13.15" customHeight="1">
      <c r="B259" s="13">
        <f>IF(AND(I259="not Bronze, ASTM-B584, C93200",K259="Coating_Standard"),"Y","N")</f>
        <v/>
      </c>
      <c r="C259" t="inlineStr">
        <is>
          <t>Price_BOM_VL_VLS_Case_253</t>
        </is>
      </c>
      <c r="D259">
        <f>IF(B259="Y",C259,"")</f>
        <v/>
      </c>
      <c r="E259" s="6" t="inlineStr">
        <is>
          <t>:5012-9_VLS:</t>
        </is>
      </c>
      <c r="F259" s="123" t="inlineStr">
        <is>
          <t>Cast Iron, ASTM-A48, CL 35</t>
        </is>
      </c>
      <c r="G259" s="123" t="inlineStr">
        <is>
          <t>CaseMatl_Cast_Iron_ASTM-A48_CL35</t>
        </is>
      </c>
      <c r="H259" s="123" t="inlineStr">
        <is>
          <t>C35</t>
        </is>
      </c>
      <c r="I259" t="inlineStr">
        <is>
          <t>not Bronze, ASTM-B584, C93200</t>
        </is>
      </c>
      <c r="J259" s="123" t="inlineStr">
        <is>
          <t>125# ANSI Flange</t>
        </is>
      </c>
      <c r="K259" s="123" t="inlineStr">
        <is>
          <t>Coating_Standard</t>
        </is>
      </c>
      <c r="L259" s="123" t="inlineStr">
        <is>
          <t>:XA:</t>
        </is>
      </c>
      <c r="M259" s="68" t="n">
        <v>98388581</v>
      </c>
      <c r="N259" s="69" t="inlineStr">
        <is>
          <t>CASE,VLS,50129,125#,CI</t>
        </is>
      </c>
      <c r="O259" t="inlineStr">
        <is>
          <t>A300043</t>
        </is>
      </c>
      <c r="P259" s="123" t="inlineStr">
        <is>
          <t>LT027</t>
        </is>
      </c>
      <c r="Q259" s="13" t="n">
        <v>0</v>
      </c>
    </row>
    <row r="260" ht="13.15" customHeight="1">
      <c r="B260" s="13">
        <f>IF(AND(I260="not Bronze, ASTM-B584, C93200",K260="Coating_Standard"),"Y","N")</f>
        <v/>
      </c>
      <c r="C260" t="inlineStr">
        <is>
          <t>Price_BOM_VL_VLS_Case_254</t>
        </is>
      </c>
      <c r="D260">
        <f>IF(B260="Y",C260,"")</f>
        <v/>
      </c>
      <c r="E260" t="inlineStr">
        <is>
          <t>:5015-7_VL:</t>
        </is>
      </c>
      <c r="F260" s="65" t="inlineStr">
        <is>
          <t>Ductile Iron, ASTM-A536-65</t>
        </is>
      </c>
      <c r="G260" t="inlineStr">
        <is>
          <t>CaseMatl_Ductile_Iron_ASTM-A536-65</t>
        </is>
      </c>
      <c r="H260" s="123" t="inlineStr">
        <is>
          <t>J</t>
        </is>
      </c>
      <c r="I260" t="inlineStr">
        <is>
          <t>all</t>
        </is>
      </c>
      <c r="J260" s="123" t="inlineStr">
        <is>
          <t>125# ANSI Flange</t>
        </is>
      </c>
      <c r="K260" s="123" t="inlineStr">
        <is>
          <t>Coating_Standard</t>
        </is>
      </c>
      <c r="L260" s="123" t="inlineStr">
        <is>
          <t>:XA:X5:</t>
        </is>
      </c>
      <c r="M260" s="123" t="n">
        <v>97688184</v>
      </c>
      <c r="N260" s="123" t="inlineStr">
        <is>
          <t>CASE,VL,50157,125#,DI</t>
        </is>
      </c>
      <c r="O260" t="inlineStr">
        <is>
          <t>A300043</t>
        </is>
      </c>
      <c r="P260" s="123" t="inlineStr">
        <is>
          <t>LT034</t>
        </is>
      </c>
      <c r="Q260" s="13" t="n">
        <v>0</v>
      </c>
    </row>
    <row r="261" ht="13.15" customHeight="1">
      <c r="B261" s="13">
        <f>IF(AND(I261="not Bronze, ASTM-B584, C93200",K261="Coating_Standard"),"Y","N")</f>
        <v/>
      </c>
      <c r="C261" t="inlineStr">
        <is>
          <t>Price_BOM_VL_VLS_Case_255</t>
        </is>
      </c>
      <c r="D261">
        <f>IF(B261="Y",C261,"")</f>
        <v/>
      </c>
      <c r="E261" t="inlineStr">
        <is>
          <t>:5015-7_VL:</t>
        </is>
      </c>
      <c r="F261" s="65" t="inlineStr">
        <is>
          <t>Ductile Iron, ASTM-A536-65</t>
        </is>
      </c>
      <c r="G261" t="inlineStr">
        <is>
          <t>CaseMatl_Ductile_Iron_ASTM-A536-65</t>
        </is>
      </c>
      <c r="H261" s="123" t="inlineStr">
        <is>
          <t>J</t>
        </is>
      </c>
      <c r="I261" t="inlineStr">
        <is>
          <t>all</t>
        </is>
      </c>
      <c r="J261" s="123" t="inlineStr">
        <is>
          <t>250# ANSI Flange</t>
        </is>
      </c>
      <c r="K261" s="123" t="inlineStr">
        <is>
          <t>Coating_Standard</t>
        </is>
      </c>
      <c r="L261" s="123" t="inlineStr">
        <is>
          <t>:XA:X5:</t>
        </is>
      </c>
      <c r="M261" s="123" t="n">
        <v>97688189</v>
      </c>
      <c r="N261" s="123" t="inlineStr">
        <is>
          <t>CASE,VL,50157,250#,DI</t>
        </is>
      </c>
      <c r="O261" t="inlineStr">
        <is>
          <t>A300158</t>
        </is>
      </c>
      <c r="P261" s="123" t="inlineStr">
        <is>
          <t>LT034</t>
        </is>
      </c>
      <c r="Q261" s="13" t="n">
        <v>14</v>
      </c>
    </row>
    <row r="262" ht="13.15" customHeight="1">
      <c r="B262" s="13">
        <f>IF(AND(I262="not Bronze, ASTM-B584, C93200",K262="Coating_Standard"),"Y","N")</f>
        <v/>
      </c>
      <c r="C262" t="inlineStr">
        <is>
          <t>Price_BOM_VL_VLS_Case_256</t>
        </is>
      </c>
      <c r="D262">
        <f>IF(B262="Y",C262,"")</f>
        <v/>
      </c>
      <c r="E262" t="inlineStr">
        <is>
          <t>:5015-7_VL:</t>
        </is>
      </c>
      <c r="F262" s="65" t="inlineStr">
        <is>
          <t>Ductile Iron, ASTM-A536-65</t>
        </is>
      </c>
      <c r="G262" t="inlineStr">
        <is>
          <t>CaseMatl_Ductile_Iron_ASTM-A536-65</t>
        </is>
      </c>
      <c r="H262" s="123" t="inlineStr">
        <is>
          <t>J</t>
        </is>
      </c>
      <c r="I262" t="inlineStr">
        <is>
          <t>all</t>
        </is>
      </c>
      <c r="J262" s="123" t="inlineStr">
        <is>
          <t>125# ANSI Flange</t>
        </is>
      </c>
      <c r="K262" s="123" t="inlineStr">
        <is>
          <t>Coating_Scotchkote134_interior</t>
        </is>
      </c>
      <c r="L262" s="123" t="inlineStr">
        <is>
          <t>:XA:X5:</t>
        </is>
      </c>
      <c r="M262" s="123" t="inlineStr">
        <is>
          <t>RTF</t>
        </is>
      </c>
      <c r="N262" s="123" t="n"/>
      <c r="O262" t="inlineStr">
        <is>
          <t>A300043</t>
        </is>
      </c>
      <c r="P262" s="123" t="inlineStr">
        <is>
          <t>LT034</t>
        </is>
      </c>
      <c r="Q262" s="13" t="n">
        <v>0</v>
      </c>
    </row>
    <row r="263" ht="13.15" customHeight="1">
      <c r="B263" s="13">
        <f>IF(AND(I263="not Bronze, ASTM-B584, C93200",K263="Coating_Standard"),"Y","N")</f>
        <v/>
      </c>
      <c r="C263" t="inlineStr">
        <is>
          <t>Price_BOM_VL_VLS_Case_257</t>
        </is>
      </c>
      <c r="D263">
        <f>IF(B263="Y",C263,"")</f>
        <v/>
      </c>
      <c r="E263" t="inlineStr">
        <is>
          <t>:5015-7_VL:</t>
        </is>
      </c>
      <c r="F263" s="65" t="inlineStr">
        <is>
          <t>Ductile Iron, ASTM-A536-65</t>
        </is>
      </c>
      <c r="G263" t="inlineStr">
        <is>
          <t>CaseMatl_Ductile_Iron_ASTM-A536-65</t>
        </is>
      </c>
      <c r="H263" s="123" t="inlineStr">
        <is>
          <t>J</t>
        </is>
      </c>
      <c r="I263" t="inlineStr">
        <is>
          <t>all</t>
        </is>
      </c>
      <c r="J263" s="123" t="inlineStr">
        <is>
          <t>250# ANSI Flange</t>
        </is>
      </c>
      <c r="K263" s="123" t="inlineStr">
        <is>
          <t>Coating_Scotchkote134_interior</t>
        </is>
      </c>
      <c r="L263" s="123" t="inlineStr">
        <is>
          <t>:XA:X5:</t>
        </is>
      </c>
      <c r="M263" s="123" t="inlineStr">
        <is>
          <t>RTF</t>
        </is>
      </c>
      <c r="N263" s="123" t="n"/>
      <c r="O263" t="inlineStr">
        <is>
          <t>A300158</t>
        </is>
      </c>
      <c r="P263" s="123" t="inlineStr">
        <is>
          <t>LT034</t>
        </is>
      </c>
      <c r="Q263" s="13" t="n">
        <v>14</v>
      </c>
    </row>
    <row r="264" ht="13.15" customHeight="1">
      <c r="B264" s="13">
        <f>IF(AND(I264="not Bronze, ASTM-B584, C93200",K264="Coating_Standard"),"Y","N")</f>
        <v/>
      </c>
      <c r="C264" t="inlineStr">
        <is>
          <t>Price_BOM_VL_VLS_Case_258</t>
        </is>
      </c>
      <c r="D264">
        <f>IF(B264="Y",C264,"")</f>
        <v/>
      </c>
      <c r="E264" t="inlineStr">
        <is>
          <t>:5015-7_VL:</t>
        </is>
      </c>
      <c r="F264" s="65" t="inlineStr">
        <is>
          <t>Ductile Iron, ASTM-A536-65</t>
        </is>
      </c>
      <c r="G264" t="inlineStr">
        <is>
          <t>CaseMatl_Ductile_Iron_ASTM-A536-65</t>
        </is>
      </c>
      <c r="H264" s="123" t="inlineStr">
        <is>
          <t>J</t>
        </is>
      </c>
      <c r="I264" t="inlineStr">
        <is>
          <t>all</t>
        </is>
      </c>
      <c r="J264" s="123" t="inlineStr">
        <is>
          <t>125# ANSI Flange</t>
        </is>
      </c>
      <c r="K264" s="123" t="inlineStr">
        <is>
          <t>Coating_Scotchkote134_interior_exterior</t>
        </is>
      </c>
      <c r="L264" s="123" t="inlineStr">
        <is>
          <t>:XA:X5:</t>
        </is>
      </c>
      <c r="M264" s="123" t="inlineStr">
        <is>
          <t>RTF</t>
        </is>
      </c>
      <c r="N264" s="123" t="n"/>
      <c r="O264" t="inlineStr">
        <is>
          <t>A300043</t>
        </is>
      </c>
      <c r="P264" s="123" t="inlineStr">
        <is>
          <t>LT034</t>
        </is>
      </c>
      <c r="Q264" s="13" t="n">
        <v>0</v>
      </c>
    </row>
    <row r="265" ht="13.15" customHeight="1">
      <c r="B265" s="13">
        <f>IF(AND(I265="not Bronze, ASTM-B584, C93200",K265="Coating_Standard"),"Y","N")</f>
        <v/>
      </c>
      <c r="C265" t="inlineStr">
        <is>
          <t>Price_BOM_VL_VLS_Case_259</t>
        </is>
      </c>
      <c r="D265">
        <f>IF(B265="Y",C265,"")</f>
        <v/>
      </c>
      <c r="E265" t="inlineStr">
        <is>
          <t>:5015-7_VL:</t>
        </is>
      </c>
      <c r="F265" s="65" t="inlineStr">
        <is>
          <t>Ductile Iron, ASTM-A536-65</t>
        </is>
      </c>
      <c r="G265" t="inlineStr">
        <is>
          <t>CaseMatl_Ductile_Iron_ASTM-A536-65</t>
        </is>
      </c>
      <c r="H265" s="123" t="inlineStr">
        <is>
          <t>J</t>
        </is>
      </c>
      <c r="I265" t="inlineStr">
        <is>
          <t>all</t>
        </is>
      </c>
      <c r="J265" s="123" t="inlineStr">
        <is>
          <t>250# ANSI Flange</t>
        </is>
      </c>
      <c r="K265" s="123" t="inlineStr">
        <is>
          <t>Coating_Scotchkote134_interior_exterior</t>
        </is>
      </c>
      <c r="L265" s="123" t="inlineStr">
        <is>
          <t>:XA:X5:</t>
        </is>
      </c>
      <c r="M265" s="123" t="inlineStr">
        <is>
          <t>RTF</t>
        </is>
      </c>
      <c r="N265" s="123" t="n"/>
      <c r="O265" t="inlineStr">
        <is>
          <t>A300158</t>
        </is>
      </c>
      <c r="P265" s="123" t="inlineStr">
        <is>
          <t>LT034</t>
        </is>
      </c>
      <c r="Q265" s="13" t="n">
        <v>14</v>
      </c>
    </row>
    <row r="266" ht="13.15" customHeight="1">
      <c r="B266" s="13">
        <f>IF(AND(I266="not Bronze, ASTM-B584, C93200",K266="Coating_Standard"),"Y","N")</f>
        <v/>
      </c>
      <c r="C266" t="inlineStr">
        <is>
          <t>Price_BOM_VL_VLS_Case_260</t>
        </is>
      </c>
      <c r="D266">
        <f>IF(B266="Y",C266,"")</f>
        <v/>
      </c>
      <c r="E266" t="inlineStr">
        <is>
          <t>:5015-7_VL:</t>
        </is>
      </c>
      <c r="F266" s="65" t="inlineStr">
        <is>
          <t>Ductile Iron, ASTM-A536-65</t>
        </is>
      </c>
      <c r="G266" t="inlineStr">
        <is>
          <t>CaseMatl_Ductile_Iron_ASTM-A536-65</t>
        </is>
      </c>
      <c r="H266" s="123" t="inlineStr">
        <is>
          <t>J</t>
        </is>
      </c>
      <c r="I266" t="inlineStr">
        <is>
          <t>all</t>
        </is>
      </c>
      <c r="J266" s="123" t="inlineStr">
        <is>
          <t>125# ANSI Flange</t>
        </is>
      </c>
      <c r="K266" s="123" t="inlineStr">
        <is>
          <t>Coating_Scotchkote134_interior_exterior_IncludeImpeller</t>
        </is>
      </c>
      <c r="L266" s="123" t="inlineStr">
        <is>
          <t>:XA:X5:</t>
        </is>
      </c>
      <c r="M266" s="123" t="inlineStr">
        <is>
          <t>RTF</t>
        </is>
      </c>
      <c r="N266" s="123" t="n"/>
      <c r="O266" t="inlineStr">
        <is>
          <t>A300043</t>
        </is>
      </c>
      <c r="P266" s="123" t="inlineStr">
        <is>
          <t>LT034</t>
        </is>
      </c>
      <c r="Q266" s="13" t="n">
        <v>0</v>
      </c>
    </row>
    <row r="267" ht="13.15" customHeight="1">
      <c r="B267" s="13">
        <f>IF(AND(I267="not Bronze, ASTM-B584, C93200",K267="Coating_Standard"),"Y","N")</f>
        <v/>
      </c>
      <c r="C267" t="inlineStr">
        <is>
          <t>Price_BOM_VL_VLS_Case_261</t>
        </is>
      </c>
      <c r="D267">
        <f>IF(B267="Y",C267,"")</f>
        <v/>
      </c>
      <c r="E267" t="inlineStr">
        <is>
          <t>:5015-7_VL:</t>
        </is>
      </c>
      <c r="F267" s="65" t="inlineStr">
        <is>
          <t>Ductile Iron, ASTM-A536-65</t>
        </is>
      </c>
      <c r="G267" t="inlineStr">
        <is>
          <t>CaseMatl_Ductile_Iron_ASTM-A536-65</t>
        </is>
      </c>
      <c r="H267" s="123" t="inlineStr">
        <is>
          <t>J</t>
        </is>
      </c>
      <c r="I267" t="inlineStr">
        <is>
          <t>all</t>
        </is>
      </c>
      <c r="J267" s="123" t="inlineStr">
        <is>
          <t>250# ANSI Flange</t>
        </is>
      </c>
      <c r="K267" s="123" t="inlineStr">
        <is>
          <t>Coating_Scotchkote134_interior_exterior_IncludeImpeller</t>
        </is>
      </c>
      <c r="L267" s="123" t="inlineStr">
        <is>
          <t>:XA:X5:</t>
        </is>
      </c>
      <c r="M267" s="123" t="inlineStr">
        <is>
          <t>RTF</t>
        </is>
      </c>
      <c r="N267" s="123" t="n"/>
      <c r="O267" t="inlineStr">
        <is>
          <t>A300158</t>
        </is>
      </c>
      <c r="P267" s="123" t="inlineStr">
        <is>
          <t>LT034</t>
        </is>
      </c>
      <c r="Q267" s="13" t="n">
        <v>14</v>
      </c>
    </row>
    <row r="268" ht="13.15" customHeight="1">
      <c r="B268" s="13">
        <f>IF(AND(I268="not Bronze, ASTM-B584, C93200",K268="Coating_Standard"),"Y","N")</f>
        <v/>
      </c>
      <c r="C268" t="inlineStr">
        <is>
          <t>Price_BOM_VL_VLS_Case_262</t>
        </is>
      </c>
      <c r="D268">
        <f>IF(B268="Y",C268,"")</f>
        <v/>
      </c>
      <c r="E268" t="inlineStr">
        <is>
          <t>:5015-7_VL:</t>
        </is>
      </c>
      <c r="F268" s="65" t="inlineStr">
        <is>
          <t>Ductile Iron, ASTM-A536-65</t>
        </is>
      </c>
      <c r="G268" t="inlineStr">
        <is>
          <t>CaseMatl_Ductile_Iron_ASTM-A536-65</t>
        </is>
      </c>
      <c r="H268" s="123" t="inlineStr">
        <is>
          <t>J</t>
        </is>
      </c>
      <c r="I268" t="inlineStr">
        <is>
          <t>all</t>
        </is>
      </c>
      <c r="J268" s="123" t="inlineStr">
        <is>
          <t>125# ANSI Flange</t>
        </is>
      </c>
      <c r="K268" s="123" t="inlineStr">
        <is>
          <t>Coating_Scotchkote134_interior_IncludeImpeller</t>
        </is>
      </c>
      <c r="L268" s="123" t="inlineStr">
        <is>
          <t>:XA:X5:</t>
        </is>
      </c>
      <c r="M268" s="123" t="inlineStr">
        <is>
          <t>RTF</t>
        </is>
      </c>
      <c r="N268" s="123" t="n"/>
      <c r="O268" t="inlineStr">
        <is>
          <t>A300043</t>
        </is>
      </c>
      <c r="P268" s="123" t="inlineStr">
        <is>
          <t>LT034</t>
        </is>
      </c>
      <c r="Q268" s="13" t="n">
        <v>0</v>
      </c>
    </row>
    <row r="269" ht="13.15" customHeight="1">
      <c r="B269" s="13">
        <f>IF(AND(I269="not Bronze, ASTM-B584, C93200",K269="Coating_Standard"),"Y","N")</f>
        <v/>
      </c>
      <c r="C269" t="inlineStr">
        <is>
          <t>Price_BOM_VL_VLS_Case_263</t>
        </is>
      </c>
      <c r="D269">
        <f>IF(B269="Y",C269,"")</f>
        <v/>
      </c>
      <c r="E269" t="inlineStr">
        <is>
          <t>:5015-7_VL:</t>
        </is>
      </c>
      <c r="F269" s="65" t="inlineStr">
        <is>
          <t>Ductile Iron, ASTM-A536-65</t>
        </is>
      </c>
      <c r="G269" t="inlineStr">
        <is>
          <t>CaseMatl_Ductile_Iron_ASTM-A536-65</t>
        </is>
      </c>
      <c r="H269" s="123" t="inlineStr">
        <is>
          <t>J</t>
        </is>
      </c>
      <c r="I269" t="inlineStr">
        <is>
          <t>all</t>
        </is>
      </c>
      <c r="J269" s="123" t="inlineStr">
        <is>
          <t>250# ANSI Flange</t>
        </is>
      </c>
      <c r="K269" s="123" t="inlineStr">
        <is>
          <t>Coating_Scotchkote134_interior_IncludeImpeller</t>
        </is>
      </c>
      <c r="L269" s="123" t="inlineStr">
        <is>
          <t>:XA:X5:</t>
        </is>
      </c>
      <c r="M269" s="123" t="inlineStr">
        <is>
          <t>RTF</t>
        </is>
      </c>
      <c r="N269" s="123" t="n"/>
      <c r="O269" t="inlineStr">
        <is>
          <t>A300158</t>
        </is>
      </c>
      <c r="P269" s="123" t="inlineStr">
        <is>
          <t>LT034</t>
        </is>
      </c>
      <c r="Q269" s="13" t="n">
        <v>14</v>
      </c>
    </row>
    <row r="270" ht="13.15" customHeight="1">
      <c r="B270" s="13">
        <f>IF(AND(I270="not Bronze, ASTM-B584, C93200",K270="Coating_Standard"),"Y","N")</f>
        <v/>
      </c>
      <c r="C270" t="inlineStr">
        <is>
          <t>Price_BOM_VL_VLS_Case_264</t>
        </is>
      </c>
      <c r="D270">
        <f>IF(B270="Y",C270,"")</f>
        <v/>
      </c>
      <c r="E270" t="inlineStr">
        <is>
          <t>:5015-7_VL:</t>
        </is>
      </c>
      <c r="F270" s="65" t="inlineStr">
        <is>
          <t>Ductile Iron, ASTM-A536-65</t>
        </is>
      </c>
      <c r="G270" t="inlineStr">
        <is>
          <t>CaseMatl_Ductile_Iron_ASTM-A536-65</t>
        </is>
      </c>
      <c r="H270" s="123" t="inlineStr">
        <is>
          <t>J</t>
        </is>
      </c>
      <c r="I270" t="inlineStr">
        <is>
          <t>all</t>
        </is>
      </c>
      <c r="J270" s="123" t="inlineStr">
        <is>
          <t>125# ANSI Flange</t>
        </is>
      </c>
      <c r="K270" s="123" t="inlineStr">
        <is>
          <t>Coating_Special</t>
        </is>
      </c>
      <c r="L270" s="123" t="inlineStr">
        <is>
          <t>:XA:X5:</t>
        </is>
      </c>
      <c r="M270" s="123" t="inlineStr">
        <is>
          <t>RTF</t>
        </is>
      </c>
      <c r="N270" s="123" t="n"/>
      <c r="O270" t="inlineStr">
        <is>
          <t>A300043</t>
        </is>
      </c>
      <c r="P270" s="123" t="inlineStr">
        <is>
          <t>LT029</t>
        </is>
      </c>
      <c r="Q270" s="13" t="n">
        <v>143</v>
      </c>
      <c r="S270" s="6" t="n"/>
    </row>
    <row r="271" ht="13.15" customHeight="1">
      <c r="B271" s="13">
        <f>IF(AND(I271="not Bronze, ASTM-B584, C93200",K271="Coating_Standard"),"Y","N")</f>
        <v/>
      </c>
      <c r="C271" t="inlineStr">
        <is>
          <t>Price_BOM_VL_VLS_Case_265</t>
        </is>
      </c>
      <c r="D271">
        <f>IF(B271="Y",C271,"")</f>
        <v/>
      </c>
      <c r="E271" t="inlineStr">
        <is>
          <t>:5015-7_VL:</t>
        </is>
      </c>
      <c r="F271" s="65" t="inlineStr">
        <is>
          <t>Ductile Iron, ASTM-A536-65</t>
        </is>
      </c>
      <c r="G271" t="inlineStr">
        <is>
          <t>CaseMatl_Ductile_Iron_ASTM-A536-65</t>
        </is>
      </c>
      <c r="H271" s="123" t="inlineStr">
        <is>
          <t>J</t>
        </is>
      </c>
      <c r="I271" t="inlineStr">
        <is>
          <t>all</t>
        </is>
      </c>
      <c r="J271" s="123" t="inlineStr">
        <is>
          <t>250# ANSI Flange</t>
        </is>
      </c>
      <c r="K271" s="123" t="inlineStr">
        <is>
          <t>Coating_Special</t>
        </is>
      </c>
      <c r="L271" s="123" t="inlineStr">
        <is>
          <t>:XA:X5:</t>
        </is>
      </c>
      <c r="M271" s="123" t="inlineStr">
        <is>
          <t>RTF</t>
        </is>
      </c>
      <c r="N271" s="123" t="n"/>
      <c r="O271" t="inlineStr">
        <is>
          <t>A300158</t>
        </is>
      </c>
      <c r="P271" s="123" t="inlineStr">
        <is>
          <t>LT029</t>
        </is>
      </c>
      <c r="Q271" s="13" t="n">
        <v>143</v>
      </c>
      <c r="S271" s="6" t="n"/>
    </row>
    <row r="272" ht="13.15" customHeight="1">
      <c r="B272" s="13">
        <f>IF(AND(I272="not Bronze, ASTM-B584, C93200",K272="Coating_Standard"),"Y","N")</f>
        <v/>
      </c>
      <c r="C272" t="inlineStr">
        <is>
          <t>Price_BOM_VL_VLS_Case_266</t>
        </is>
      </c>
      <c r="D272">
        <f>IF(B272="Y",C272,"")</f>
        <v/>
      </c>
      <c r="E272" t="inlineStr">
        <is>
          <t>:5015-7_VL:</t>
        </is>
      </c>
      <c r="F272" s="65" t="inlineStr">
        <is>
          <t>Ductile Iron, ASTM-A536-65</t>
        </is>
      </c>
      <c r="G272" t="inlineStr">
        <is>
          <t>CaseMatl_Ductile_Iron_ASTM-A536-65</t>
        </is>
      </c>
      <c r="H272" s="123" t="inlineStr">
        <is>
          <t>J</t>
        </is>
      </c>
      <c r="I272" t="inlineStr">
        <is>
          <t>all</t>
        </is>
      </c>
      <c r="J272" s="123" t="inlineStr">
        <is>
          <t>125# ANSI Flange</t>
        </is>
      </c>
      <c r="K272" s="123" t="inlineStr">
        <is>
          <t>Coating_Epoxy</t>
        </is>
      </c>
      <c r="L272" s="123" t="inlineStr">
        <is>
          <t>:XA:X5:</t>
        </is>
      </c>
      <c r="M272" s="123" t="inlineStr">
        <is>
          <t>RTF</t>
        </is>
      </c>
      <c r="N272" s="123" t="n"/>
      <c r="O272" t="inlineStr">
        <is>
          <t>A300043</t>
        </is>
      </c>
      <c r="P272" s="123" t="inlineStr">
        <is>
          <t>LT034</t>
        </is>
      </c>
      <c r="Q272" s="13" t="n">
        <v>0</v>
      </c>
    </row>
    <row r="273" ht="13.15" customHeight="1">
      <c r="B273" s="13">
        <f>IF(AND(I273="not Bronze, ASTM-B584, C93200",K273="Coating_Standard"),"Y","N")</f>
        <v/>
      </c>
      <c r="C273" t="inlineStr">
        <is>
          <t>Price_BOM_VL_VLS_Case_267</t>
        </is>
      </c>
      <c r="D273">
        <f>IF(B273="Y",C273,"")</f>
        <v/>
      </c>
      <c r="E273" t="inlineStr">
        <is>
          <t>:5015-7_VL:</t>
        </is>
      </c>
      <c r="F273" s="65" t="inlineStr">
        <is>
          <t>Ductile Iron, ASTM-A536-65</t>
        </is>
      </c>
      <c r="G273" t="inlineStr">
        <is>
          <t>CaseMatl_Ductile_Iron_ASTM-A536-65</t>
        </is>
      </c>
      <c r="H273" s="123" t="inlineStr">
        <is>
          <t>J</t>
        </is>
      </c>
      <c r="I273" t="inlineStr">
        <is>
          <t>all</t>
        </is>
      </c>
      <c r="J273" s="123" t="inlineStr">
        <is>
          <t>250# ANSI Flange</t>
        </is>
      </c>
      <c r="K273" s="123" t="inlineStr">
        <is>
          <t>Coating_Epoxy</t>
        </is>
      </c>
      <c r="L273" s="123" t="inlineStr">
        <is>
          <t>:XA:X5:</t>
        </is>
      </c>
      <c r="M273" s="123" t="inlineStr">
        <is>
          <t>RTF</t>
        </is>
      </c>
      <c r="N273" s="123" t="n"/>
      <c r="O273" t="inlineStr">
        <is>
          <t>A300158</t>
        </is>
      </c>
      <c r="P273" s="123" t="inlineStr">
        <is>
          <t>LT034</t>
        </is>
      </c>
      <c r="Q273" s="13" t="n">
        <v>14</v>
      </c>
    </row>
    <row r="274">
      <c r="B274" s="13">
        <f>IF(AND(I274="not Bronze, ASTM-B584, C93200",K274="Coating_Standard"),"Y","N")</f>
        <v/>
      </c>
      <c r="C274" t="inlineStr">
        <is>
          <t>Price_BOM_VL_VLS_Case_268</t>
        </is>
      </c>
      <c r="D274">
        <f>IF(B274="Y",C274,"")</f>
        <v/>
      </c>
      <c r="E274" s="6" t="inlineStr">
        <is>
          <t>:5015-7_VLS:</t>
        </is>
      </c>
      <c r="F274" s="65" t="inlineStr">
        <is>
          <t>Ductile Iron, ASTM-A536-65</t>
        </is>
      </c>
      <c r="G274" t="inlineStr">
        <is>
          <t>CaseMatl_Ductile_Iron_ASTM-A536-65</t>
        </is>
      </c>
      <c r="H274" s="123" t="inlineStr">
        <is>
          <t>J</t>
        </is>
      </c>
      <c r="I274" t="inlineStr">
        <is>
          <t>all</t>
        </is>
      </c>
      <c r="J274" s="123" t="inlineStr">
        <is>
          <t>125# ANSI Flange</t>
        </is>
      </c>
      <c r="K274" s="123" t="inlineStr">
        <is>
          <t>Coating_Standard</t>
        </is>
      </c>
      <c r="L274" s="123" t="inlineStr">
        <is>
          <t>:XA:X5:</t>
        </is>
      </c>
      <c r="M274" s="68" t="n">
        <v>98389035</v>
      </c>
      <c r="N274" s="69" t="inlineStr">
        <is>
          <t>CASE,VLS,50157,125#,DI</t>
        </is>
      </c>
      <c r="O274" t="inlineStr">
        <is>
          <t>A300043</t>
        </is>
      </c>
      <c r="P274" s="123" t="inlineStr">
        <is>
          <t>LT034</t>
        </is>
      </c>
      <c r="Q274" s="13" t="n">
        <v>0</v>
      </c>
    </row>
    <row r="275">
      <c r="B275" s="13">
        <f>IF(AND(I275="not Bronze, ASTM-B584, C93200",K275="Coating_Standard"),"Y","N")</f>
        <v/>
      </c>
      <c r="C275" t="inlineStr">
        <is>
          <t>Price_BOM_VL_VLS_Case_269</t>
        </is>
      </c>
      <c r="D275">
        <f>IF(B275="Y",C275,"")</f>
        <v/>
      </c>
      <c r="E275" s="6" t="inlineStr">
        <is>
          <t>:5015-7_VLS:</t>
        </is>
      </c>
      <c r="F275" s="65" t="inlineStr">
        <is>
          <t>Ductile Iron, ASTM-A536-65</t>
        </is>
      </c>
      <c r="G275" t="inlineStr">
        <is>
          <t>CaseMatl_Ductile_Iron_ASTM-A536-65</t>
        </is>
      </c>
      <c r="H275" s="123" t="inlineStr">
        <is>
          <t>J</t>
        </is>
      </c>
      <c r="I275" t="inlineStr">
        <is>
          <t>all</t>
        </is>
      </c>
      <c r="J275" s="123" t="inlineStr">
        <is>
          <t>250# ANSI Flange</t>
        </is>
      </c>
      <c r="K275" s="123" t="inlineStr">
        <is>
          <t>Coating_Standard</t>
        </is>
      </c>
      <c r="L275" s="123" t="inlineStr">
        <is>
          <t>:XA:X5:</t>
        </is>
      </c>
      <c r="M275" s="68" t="n">
        <v>96774836</v>
      </c>
      <c r="N275" s="69" t="inlineStr">
        <is>
          <t>CASE,VLS,50157,250#,DI</t>
        </is>
      </c>
      <c r="O275" t="inlineStr">
        <is>
          <t>A300158</t>
        </is>
      </c>
      <c r="P275" s="123" t="inlineStr">
        <is>
          <t>LT034</t>
        </is>
      </c>
      <c r="Q275" s="13" t="n">
        <v>14</v>
      </c>
    </row>
    <row r="276" ht="13.15" customHeight="1">
      <c r="B276" s="13">
        <f>IF(AND(I276="not Bronze, ASTM-B584, C93200",K276="Coating_Standard"),"Y","N")</f>
        <v/>
      </c>
      <c r="C276" t="inlineStr">
        <is>
          <t>Price_BOM_VL_VLS_Case_270</t>
        </is>
      </c>
      <c r="D276">
        <f>IF(B276="Y",C276,"")</f>
        <v/>
      </c>
      <c r="E276" t="inlineStr">
        <is>
          <t>:5070-7_VL:5070-7_VLS:</t>
        </is>
      </c>
      <c r="F276" s="123" t="inlineStr">
        <is>
          <t>Cast Iron, ASTM-A48, CL 30</t>
        </is>
      </c>
      <c r="G276" t="inlineStr">
        <is>
          <t>CaseMatl_Cast_Iron_ASTM-A48_CL30</t>
        </is>
      </c>
      <c r="H276" s="123" t="inlineStr">
        <is>
          <t>C30</t>
        </is>
      </c>
      <c r="I276" t="inlineStr">
        <is>
          <t>Bronze, ASTM-B584, C93200</t>
        </is>
      </c>
      <c r="J276" s="123" t="inlineStr">
        <is>
          <t>125# ANSI Flange</t>
        </is>
      </c>
      <c r="K276" s="123" t="inlineStr">
        <is>
          <t>Coating_Standard</t>
        </is>
      </c>
      <c r="L276" s="123" t="inlineStr">
        <is>
          <t>:X3:X4:</t>
        </is>
      </c>
      <c r="M276" s="123" t="n">
        <v>96772257</v>
      </c>
      <c r="N276" t="inlineStr">
        <is>
          <t>CASE,VL,50707,125#,CI,BRZ WR</t>
        </is>
      </c>
      <c r="O276" t="inlineStr">
        <is>
          <t>A300043</t>
        </is>
      </c>
      <c r="P276" s="123" t="inlineStr">
        <is>
          <t>LT027</t>
        </is>
      </c>
      <c r="Q276" s="13" t="n">
        <v>0</v>
      </c>
    </row>
    <row r="277" ht="13.15" customHeight="1">
      <c r="B277" s="13">
        <f>IF(AND(I277="not Bronze, ASTM-B584, C93200",K277="Coating_Standard"),"Y","N")</f>
        <v/>
      </c>
      <c r="C277" t="inlineStr">
        <is>
          <t>Price_BOM_VL_VLS_Case_271</t>
        </is>
      </c>
      <c r="D277">
        <f>IF(B277="Y",C277,"")</f>
        <v/>
      </c>
      <c r="E277" t="inlineStr">
        <is>
          <t>:5070-7_VL:5070-7_VLS:</t>
        </is>
      </c>
      <c r="F277" s="123" t="inlineStr">
        <is>
          <t>Cast Iron, ASTM-A48, CL 30</t>
        </is>
      </c>
      <c r="G277" t="inlineStr">
        <is>
          <t>CaseMatl_Cast_Iron_ASTM-A48_CL30</t>
        </is>
      </c>
      <c r="H277" s="123" t="inlineStr">
        <is>
          <t>C30</t>
        </is>
      </c>
      <c r="I277" t="inlineStr">
        <is>
          <t>not Bronze, ASTM-B584, C93200</t>
        </is>
      </c>
      <c r="J277" s="123" t="inlineStr">
        <is>
          <t>125# ANSI Flange</t>
        </is>
      </c>
      <c r="K277" s="123" t="inlineStr">
        <is>
          <t>Coating_Standard</t>
        </is>
      </c>
      <c r="L277" s="123" t="inlineStr">
        <is>
          <t>:X3:X4:</t>
        </is>
      </c>
      <c r="M277" s="123" t="n">
        <v>96893929</v>
      </c>
      <c r="O277" t="inlineStr">
        <is>
          <t>A300043</t>
        </is>
      </c>
      <c r="P277" s="123" t="inlineStr">
        <is>
          <t>LT027</t>
        </is>
      </c>
      <c r="Q277" s="13" t="n">
        <v>0</v>
      </c>
    </row>
    <row r="278" ht="13.15" customHeight="1">
      <c r="B278" s="13">
        <f>IF(AND(I278="not Bronze, ASTM-B584, C93200",K278="Coating_Standard"),"Y","N")</f>
        <v/>
      </c>
      <c r="C278" t="inlineStr">
        <is>
          <t>Price_BOM_VL_VLS_Case_272</t>
        </is>
      </c>
      <c r="D278">
        <f>IF(B278="Y",C278,"")</f>
        <v/>
      </c>
      <c r="E278" t="inlineStr">
        <is>
          <t>:5070-7_VL:5070-7_VLS:</t>
        </is>
      </c>
      <c r="F278" s="123" t="inlineStr">
        <is>
          <t>Cast Iron, ASTM-A48, CL 30</t>
        </is>
      </c>
      <c r="G278" t="inlineStr">
        <is>
          <t>CaseMatl_Cast_Iron_ASTM-A48_CL30</t>
        </is>
      </c>
      <c r="H278" s="123" t="inlineStr">
        <is>
          <t>C30</t>
        </is>
      </c>
      <c r="I278" t="inlineStr">
        <is>
          <t>Bronze, ASTM-B584, C93200</t>
        </is>
      </c>
      <c r="J278" s="123" t="inlineStr">
        <is>
          <t>125# ANSI Flange</t>
        </is>
      </c>
      <c r="K278" s="123" t="inlineStr">
        <is>
          <t>Coating_Scotchkote134_interior</t>
        </is>
      </c>
      <c r="L278" s="123" t="inlineStr">
        <is>
          <t>:X3:X4:</t>
        </is>
      </c>
      <c r="M278" s="123" t="inlineStr">
        <is>
          <t>RTF</t>
        </is>
      </c>
      <c r="O278" t="inlineStr">
        <is>
          <t>A300043</t>
        </is>
      </c>
      <c r="P278" s="123" t="inlineStr">
        <is>
          <t>LT027</t>
        </is>
      </c>
      <c r="Q278" s="13" t="n">
        <v>0</v>
      </c>
    </row>
    <row r="279" ht="13.15" customHeight="1">
      <c r="B279" s="13">
        <f>IF(AND(I279="not Bronze, ASTM-B584, C93200",K279="Coating_Standard"),"Y","N")</f>
        <v/>
      </c>
      <c r="C279" t="inlineStr">
        <is>
          <t>Price_BOM_VL_VLS_Case_273</t>
        </is>
      </c>
      <c r="D279">
        <f>IF(B279="Y",C279,"")</f>
        <v/>
      </c>
      <c r="E279" t="inlineStr">
        <is>
          <t>:5070-7_VL:5070-7_VLS:</t>
        </is>
      </c>
      <c r="F279" s="123" t="inlineStr">
        <is>
          <t>Cast Iron, ASTM-A48, CL 30</t>
        </is>
      </c>
      <c r="G279" t="inlineStr">
        <is>
          <t>CaseMatl_Cast_Iron_ASTM-A48_CL30</t>
        </is>
      </c>
      <c r="H279" s="123" t="inlineStr">
        <is>
          <t>C30</t>
        </is>
      </c>
      <c r="I279" t="inlineStr">
        <is>
          <t>not Bronze, ASTM-B584, C93200</t>
        </is>
      </c>
      <c r="J279" s="123" t="inlineStr">
        <is>
          <t>125# ANSI Flange</t>
        </is>
      </c>
      <c r="K279" s="123" t="inlineStr">
        <is>
          <t>Coating_Scotchkote134_interior</t>
        </is>
      </c>
      <c r="L279" s="123" t="inlineStr">
        <is>
          <t>:X3:X4:</t>
        </is>
      </c>
      <c r="M279" s="123" t="inlineStr">
        <is>
          <t>RTF</t>
        </is>
      </c>
      <c r="O279" t="inlineStr">
        <is>
          <t>A300043</t>
        </is>
      </c>
      <c r="P279" s="123" t="inlineStr">
        <is>
          <t>LT027</t>
        </is>
      </c>
      <c r="Q279" s="13" t="n">
        <v>0</v>
      </c>
    </row>
    <row r="280" ht="13.15" customHeight="1">
      <c r="B280" s="13">
        <f>IF(AND(I280="not Bronze, ASTM-B584, C93200",K280="Coating_Standard"),"Y","N")</f>
        <v/>
      </c>
      <c r="C280" t="inlineStr">
        <is>
          <t>Price_BOM_VL_VLS_Case_274</t>
        </is>
      </c>
      <c r="D280">
        <f>IF(B280="Y",C280,"")</f>
        <v/>
      </c>
      <c r="E280" t="inlineStr">
        <is>
          <t>:5070-7_VL:5070-7_VLS:</t>
        </is>
      </c>
      <c r="F280" s="123" t="inlineStr">
        <is>
          <t>Cast Iron, ASTM-A48, CL 30</t>
        </is>
      </c>
      <c r="G280" t="inlineStr">
        <is>
          <t>CaseMatl_Cast_Iron_ASTM-A48_CL30</t>
        </is>
      </c>
      <c r="H280" s="123" t="inlineStr">
        <is>
          <t>C30</t>
        </is>
      </c>
      <c r="I280" t="inlineStr">
        <is>
          <t>Bronze, ASTM-B584, C93200</t>
        </is>
      </c>
      <c r="J280" s="123" t="inlineStr">
        <is>
          <t>125# ANSI Flange</t>
        </is>
      </c>
      <c r="K280" s="123" t="inlineStr">
        <is>
          <t>Coating_Scotchkote134_interior_exterior</t>
        </is>
      </c>
      <c r="L280" s="123" t="inlineStr">
        <is>
          <t>:X3:X4:</t>
        </is>
      </c>
      <c r="M280" s="123" t="inlineStr">
        <is>
          <t>RTF</t>
        </is>
      </c>
      <c r="O280" t="inlineStr">
        <is>
          <t>A300043</t>
        </is>
      </c>
      <c r="P280" s="123" t="inlineStr">
        <is>
          <t>LT027</t>
        </is>
      </c>
      <c r="Q280" s="13" t="n">
        <v>0</v>
      </c>
    </row>
    <row r="281" ht="13.15" customHeight="1">
      <c r="B281" s="13">
        <f>IF(AND(I281="not Bronze, ASTM-B584, C93200",K281="Coating_Standard"),"Y","N")</f>
        <v/>
      </c>
      <c r="C281" t="inlineStr">
        <is>
          <t>Price_BOM_VL_VLS_Case_275</t>
        </is>
      </c>
      <c r="D281">
        <f>IF(B281="Y",C281,"")</f>
        <v/>
      </c>
      <c r="E281" t="inlineStr">
        <is>
          <t>:5070-7_VL:5070-7_VLS:</t>
        </is>
      </c>
      <c r="F281" s="123" t="inlineStr">
        <is>
          <t>Cast Iron, ASTM-A48, CL 30</t>
        </is>
      </c>
      <c r="G281" t="inlineStr">
        <is>
          <t>CaseMatl_Cast_Iron_ASTM-A48_CL30</t>
        </is>
      </c>
      <c r="H281" s="123" t="inlineStr">
        <is>
          <t>C30</t>
        </is>
      </c>
      <c r="I281" t="inlineStr">
        <is>
          <t>not Bronze, ASTM-B584, C93200</t>
        </is>
      </c>
      <c r="J281" s="123" t="inlineStr">
        <is>
          <t>125# ANSI Flange</t>
        </is>
      </c>
      <c r="K281" s="123" t="inlineStr">
        <is>
          <t>Coating_Scotchkote134_interior_exterior</t>
        </is>
      </c>
      <c r="L281" s="123" t="inlineStr">
        <is>
          <t>:X3:X4:</t>
        </is>
      </c>
      <c r="M281" s="123" t="inlineStr">
        <is>
          <t>RTF</t>
        </is>
      </c>
      <c r="O281" t="inlineStr">
        <is>
          <t>A300043</t>
        </is>
      </c>
      <c r="P281" s="123" t="inlineStr">
        <is>
          <t>LT027</t>
        </is>
      </c>
      <c r="Q281" s="13" t="n">
        <v>0</v>
      </c>
    </row>
    <row r="282" ht="13.15" customHeight="1">
      <c r="B282" s="13">
        <f>IF(AND(I282="not Bronze, ASTM-B584, C93200",K282="Coating_Standard"),"Y","N")</f>
        <v/>
      </c>
      <c r="C282" t="inlineStr">
        <is>
          <t>Price_BOM_VL_VLS_Case_276</t>
        </is>
      </c>
      <c r="D282">
        <f>IF(B282="Y",C282,"")</f>
        <v/>
      </c>
      <c r="E282" t="inlineStr">
        <is>
          <t>:5070-7_VL:5070-7_VLS:</t>
        </is>
      </c>
      <c r="F282" s="123" t="inlineStr">
        <is>
          <t>Cast Iron, ASTM-A48, CL 30</t>
        </is>
      </c>
      <c r="G282" t="inlineStr">
        <is>
          <t>CaseMatl_Cast_Iron_ASTM-A48_CL30</t>
        </is>
      </c>
      <c r="H282" s="123" t="inlineStr">
        <is>
          <t>C30</t>
        </is>
      </c>
      <c r="I282" t="inlineStr">
        <is>
          <t>Bronze, ASTM-B584, C93200</t>
        </is>
      </c>
      <c r="J282" s="123" t="inlineStr">
        <is>
          <t>125# ANSI Flange</t>
        </is>
      </c>
      <c r="K282" s="123" t="inlineStr">
        <is>
          <t>Coating_Scotchkote134_interior_exterior_IncludeImpeller</t>
        </is>
      </c>
      <c r="L282" s="123" t="inlineStr">
        <is>
          <t>:X3:X4:</t>
        </is>
      </c>
      <c r="M282" s="123" t="inlineStr">
        <is>
          <t>RTF</t>
        </is>
      </c>
      <c r="O282" t="inlineStr">
        <is>
          <t>A300043</t>
        </is>
      </c>
      <c r="P282" s="123" t="inlineStr">
        <is>
          <t>LT027</t>
        </is>
      </c>
      <c r="Q282" s="13" t="n">
        <v>0</v>
      </c>
    </row>
    <row r="283" ht="13.15" customHeight="1">
      <c r="B283" s="13">
        <f>IF(AND(I283="not Bronze, ASTM-B584, C93200",K283="Coating_Standard"),"Y","N")</f>
        <v/>
      </c>
      <c r="C283" t="inlineStr">
        <is>
          <t>Price_BOM_VL_VLS_Case_277</t>
        </is>
      </c>
      <c r="D283">
        <f>IF(B283="Y",C283,"")</f>
        <v/>
      </c>
      <c r="E283" t="inlineStr">
        <is>
          <t>:5070-7_VL:5070-7_VLS:</t>
        </is>
      </c>
      <c r="F283" s="123" t="inlineStr">
        <is>
          <t>Cast Iron, ASTM-A48, CL 30</t>
        </is>
      </c>
      <c r="G283" t="inlineStr">
        <is>
          <t>CaseMatl_Cast_Iron_ASTM-A48_CL30</t>
        </is>
      </c>
      <c r="H283" s="123" t="inlineStr">
        <is>
          <t>C30</t>
        </is>
      </c>
      <c r="I283" t="inlineStr">
        <is>
          <t>not Bronze, ASTM-B584, C93200</t>
        </is>
      </c>
      <c r="J283" s="123" t="inlineStr">
        <is>
          <t>125# ANSI Flange</t>
        </is>
      </c>
      <c r="K283" s="123" t="inlineStr">
        <is>
          <t>Coating_Scotchkote134_interior_exterior_IncludeImpeller</t>
        </is>
      </c>
      <c r="L283" s="123" t="inlineStr">
        <is>
          <t>:X3:X4:</t>
        </is>
      </c>
      <c r="M283" s="123" t="inlineStr">
        <is>
          <t>RTF</t>
        </is>
      </c>
      <c r="O283" t="inlineStr">
        <is>
          <t>A300043</t>
        </is>
      </c>
      <c r="P283" s="123" t="inlineStr">
        <is>
          <t>LT027</t>
        </is>
      </c>
      <c r="Q283" s="13" t="n">
        <v>0</v>
      </c>
    </row>
    <row r="284" ht="13.15" customHeight="1">
      <c r="B284" s="13">
        <f>IF(AND(I284="not Bronze, ASTM-B584, C93200",K284="Coating_Standard"),"Y","N")</f>
        <v/>
      </c>
      <c r="C284" t="inlineStr">
        <is>
          <t>Price_BOM_VL_VLS_Case_278</t>
        </is>
      </c>
      <c r="D284">
        <f>IF(B284="Y",C284,"")</f>
        <v/>
      </c>
      <c r="E284" t="inlineStr">
        <is>
          <t>:5070-7_VL:5070-7_VLS:</t>
        </is>
      </c>
      <c r="F284" s="123" t="inlineStr">
        <is>
          <t>Cast Iron, ASTM-A48, CL 30</t>
        </is>
      </c>
      <c r="G284" t="inlineStr">
        <is>
          <t>CaseMatl_Cast_Iron_ASTM-A48_CL30</t>
        </is>
      </c>
      <c r="H284" s="123" t="inlineStr">
        <is>
          <t>C30</t>
        </is>
      </c>
      <c r="I284" t="inlineStr">
        <is>
          <t>Bronze, ASTM-B584, C93200</t>
        </is>
      </c>
      <c r="J284" s="123" t="inlineStr">
        <is>
          <t>125# ANSI Flange</t>
        </is>
      </c>
      <c r="K284" s="123" t="inlineStr">
        <is>
          <t>Coating_Scotchkote134_interior_IncludeImpeller</t>
        </is>
      </c>
      <c r="L284" s="123" t="inlineStr">
        <is>
          <t>:X3:X4:</t>
        </is>
      </c>
      <c r="M284" s="123" t="inlineStr">
        <is>
          <t>RTF</t>
        </is>
      </c>
      <c r="O284" t="inlineStr">
        <is>
          <t>A300043</t>
        </is>
      </c>
      <c r="P284" s="123" t="inlineStr">
        <is>
          <t>LT027</t>
        </is>
      </c>
      <c r="Q284" s="13" t="n">
        <v>0</v>
      </c>
    </row>
    <row r="285" ht="13.15" customHeight="1">
      <c r="B285" s="13">
        <f>IF(AND(I285="not Bronze, ASTM-B584, C93200",K285="Coating_Standard"),"Y","N")</f>
        <v/>
      </c>
      <c r="C285" t="inlineStr">
        <is>
          <t>Price_BOM_VL_VLS_Case_279</t>
        </is>
      </c>
      <c r="D285">
        <f>IF(B285="Y",C285,"")</f>
        <v/>
      </c>
      <c r="E285" t="inlineStr">
        <is>
          <t>:5070-7_VL:5070-7_VLS:</t>
        </is>
      </c>
      <c r="F285" s="123" t="inlineStr">
        <is>
          <t>Cast Iron, ASTM-A48, CL 30</t>
        </is>
      </c>
      <c r="G285" t="inlineStr">
        <is>
          <t>CaseMatl_Cast_Iron_ASTM-A48_CL30</t>
        </is>
      </c>
      <c r="H285" s="123" t="inlineStr">
        <is>
          <t>C30</t>
        </is>
      </c>
      <c r="I285" t="inlineStr">
        <is>
          <t>not Bronze, ASTM-B584, C93200</t>
        </is>
      </c>
      <c r="J285" s="123" t="inlineStr">
        <is>
          <t>125# ANSI Flange</t>
        </is>
      </c>
      <c r="K285" s="123" t="inlineStr">
        <is>
          <t>Coating_Scotchkote134_interior_IncludeImpeller</t>
        </is>
      </c>
      <c r="L285" s="123" t="inlineStr">
        <is>
          <t>:X3:X4:</t>
        </is>
      </c>
      <c r="M285" s="123" t="inlineStr">
        <is>
          <t>RTF</t>
        </is>
      </c>
      <c r="O285" t="inlineStr">
        <is>
          <t>A300043</t>
        </is>
      </c>
      <c r="P285" s="123" t="inlineStr">
        <is>
          <t>LT027</t>
        </is>
      </c>
      <c r="Q285" s="13" t="n">
        <v>0</v>
      </c>
    </row>
    <row r="286" ht="13.15" customHeight="1">
      <c r="B286" s="13">
        <f>IF(AND(I286="not Bronze, ASTM-B584, C93200",K286="Coating_Standard"),"Y","N")</f>
        <v/>
      </c>
      <c r="C286" t="inlineStr">
        <is>
          <t>Price_BOM_VL_VLS_Case_280</t>
        </is>
      </c>
      <c r="D286">
        <f>IF(B286="Y",C286,"")</f>
        <v/>
      </c>
      <c r="E286" t="inlineStr">
        <is>
          <t>:5070-7_VL:5070-7_VLS:</t>
        </is>
      </c>
      <c r="F286" s="123" t="inlineStr">
        <is>
          <t>Cast Iron, ASTM-A48, CL 30</t>
        </is>
      </c>
      <c r="G286" t="inlineStr">
        <is>
          <t>CaseMatl_Cast_Iron_ASTM-A48_CL30</t>
        </is>
      </c>
      <c r="H286" s="123" t="inlineStr">
        <is>
          <t>C30</t>
        </is>
      </c>
      <c r="I286" t="inlineStr">
        <is>
          <t>Bronze, ASTM-B584, C93200</t>
        </is>
      </c>
      <c r="J286" s="123" t="inlineStr">
        <is>
          <t>125# ANSI Flange</t>
        </is>
      </c>
      <c r="K286" s="123" t="inlineStr">
        <is>
          <t>Coating_Special</t>
        </is>
      </c>
      <c r="L286" s="123" t="inlineStr">
        <is>
          <t>:X3:X4:</t>
        </is>
      </c>
      <c r="M286" s="123" t="inlineStr">
        <is>
          <t>RTF</t>
        </is>
      </c>
      <c r="O286" t="inlineStr">
        <is>
          <t>A300043</t>
        </is>
      </c>
      <c r="P286" s="123" t="inlineStr">
        <is>
          <t>LT027</t>
        </is>
      </c>
      <c r="Q286" s="13" t="n">
        <v>0</v>
      </c>
    </row>
    <row r="287" ht="13.15" customHeight="1">
      <c r="B287" s="13">
        <f>IF(AND(I287="not Bronze, ASTM-B584, C93200",K287="Coating_Standard"),"Y","N")</f>
        <v/>
      </c>
      <c r="C287" t="inlineStr">
        <is>
          <t>Price_BOM_VL_VLS_Case_281</t>
        </is>
      </c>
      <c r="D287">
        <f>IF(B287="Y",C287,"")</f>
        <v/>
      </c>
      <c r="E287" t="inlineStr">
        <is>
          <t>:5070-7_VL:5070-7_VLS:</t>
        </is>
      </c>
      <c r="F287" s="123" t="inlineStr">
        <is>
          <t>Cast Iron, ASTM-A48, CL 30</t>
        </is>
      </c>
      <c r="G287" t="inlineStr">
        <is>
          <t>CaseMatl_Cast_Iron_ASTM-A48_CL30</t>
        </is>
      </c>
      <c r="H287" s="123" t="inlineStr">
        <is>
          <t>C30</t>
        </is>
      </c>
      <c r="I287" t="inlineStr">
        <is>
          <t>not Bronze, ASTM-B584, C93200</t>
        </is>
      </c>
      <c r="J287" s="123" t="inlineStr">
        <is>
          <t>125# ANSI Flange</t>
        </is>
      </c>
      <c r="K287" s="123" t="inlineStr">
        <is>
          <t>Coating_Special</t>
        </is>
      </c>
      <c r="L287" s="123" t="inlineStr">
        <is>
          <t>:X3:X4:</t>
        </is>
      </c>
      <c r="M287" s="123" t="inlineStr">
        <is>
          <t>RTF</t>
        </is>
      </c>
      <c r="O287" t="inlineStr">
        <is>
          <t>A300043</t>
        </is>
      </c>
      <c r="P287" s="123" t="inlineStr">
        <is>
          <t>LT027</t>
        </is>
      </c>
      <c r="Q287" s="13" t="n">
        <v>0</v>
      </c>
    </row>
    <row r="288" ht="13.15" customHeight="1">
      <c r="B288" s="13">
        <f>IF(AND(I288="not Bronze, ASTM-B584, C93200",K288="Coating_Standard"),"Y","N")</f>
        <v/>
      </c>
      <c r="C288" t="inlineStr">
        <is>
          <t>Price_BOM_VL_VLS_Case_282</t>
        </is>
      </c>
      <c r="D288">
        <f>IF(B288="Y",C288,"")</f>
        <v/>
      </c>
      <c r="E288" t="inlineStr">
        <is>
          <t>:5070-7_VL:5070-7_VLS:</t>
        </is>
      </c>
      <c r="F288" s="123" t="inlineStr">
        <is>
          <t>Cast Iron, ASTM-A48, CL 30</t>
        </is>
      </c>
      <c r="G288" t="inlineStr">
        <is>
          <t>CaseMatl_Cast_Iron_ASTM-A48_CL30</t>
        </is>
      </c>
      <c r="H288" s="123" t="inlineStr">
        <is>
          <t>C30</t>
        </is>
      </c>
      <c r="I288" t="inlineStr">
        <is>
          <t>Bronze, ASTM-B584, C93200</t>
        </is>
      </c>
      <c r="J288" s="123" t="inlineStr">
        <is>
          <t>125# ANSI Flange</t>
        </is>
      </c>
      <c r="K288" s="123" t="inlineStr">
        <is>
          <t>Coating_Epoxy</t>
        </is>
      </c>
      <c r="L288" s="123" t="inlineStr">
        <is>
          <t>:X3:X4:</t>
        </is>
      </c>
      <c r="M288" s="123" t="inlineStr">
        <is>
          <t>RTF</t>
        </is>
      </c>
      <c r="O288" t="inlineStr">
        <is>
          <t>A300043</t>
        </is>
      </c>
      <c r="P288" s="123" t="inlineStr">
        <is>
          <t>LT027</t>
        </is>
      </c>
      <c r="Q288" s="13" t="n">
        <v>0</v>
      </c>
    </row>
    <row r="289" ht="13.15" customHeight="1">
      <c r="B289" s="13">
        <f>IF(AND(I289="not Bronze, ASTM-B584, C93200",K289="Coating_Standard"),"Y","N")</f>
        <v/>
      </c>
      <c r="C289" t="inlineStr">
        <is>
          <t>Price_BOM_VL_VLS_Case_283</t>
        </is>
      </c>
      <c r="D289">
        <f>IF(B289="Y",C289,"")</f>
        <v/>
      </c>
      <c r="E289" t="inlineStr">
        <is>
          <t>:5070-7_VL:5070-7_VLS:</t>
        </is>
      </c>
      <c r="F289" s="123" t="inlineStr">
        <is>
          <t>Cast Iron, ASTM-A48, CL 30</t>
        </is>
      </c>
      <c r="G289" t="inlineStr">
        <is>
          <t>CaseMatl_Cast_Iron_ASTM-A48_CL30</t>
        </is>
      </c>
      <c r="H289" s="123" t="inlineStr">
        <is>
          <t>C30</t>
        </is>
      </c>
      <c r="I289" t="inlineStr">
        <is>
          <t>not Bronze, ASTM-B584, C93200</t>
        </is>
      </c>
      <c r="J289" s="123" t="inlineStr">
        <is>
          <t>125# ANSI Flange</t>
        </is>
      </c>
      <c r="K289" s="123" t="inlineStr">
        <is>
          <t>Coating_Epoxy</t>
        </is>
      </c>
      <c r="L289" s="123" t="inlineStr">
        <is>
          <t>:X3:X4:</t>
        </is>
      </c>
      <c r="M289" s="123" t="inlineStr">
        <is>
          <t>RTF</t>
        </is>
      </c>
      <c r="O289" t="inlineStr">
        <is>
          <t>A300043</t>
        </is>
      </c>
      <c r="P289" s="123" t="inlineStr">
        <is>
          <t>LT027</t>
        </is>
      </c>
      <c r="Q289" s="13" t="n">
        <v>0</v>
      </c>
    </row>
    <row r="290" ht="13.15" customHeight="1">
      <c r="B290" s="13">
        <f>IF(AND(I290="not Bronze, ASTM-B584, C93200",K290="Coating_Standard"),"Y","N")</f>
        <v/>
      </c>
      <c r="C290" t="inlineStr">
        <is>
          <t>Price_BOM_VL_VLS_Case_284</t>
        </is>
      </c>
      <c r="D290">
        <f>IF(B290="Y",C290,"")</f>
        <v/>
      </c>
      <c r="E290" s="6" t="inlineStr">
        <is>
          <t>:5095-9_VL:</t>
        </is>
      </c>
      <c r="F290" s="123" t="inlineStr">
        <is>
          <t>Cast Iron, ASTM-A48, CL 35</t>
        </is>
      </c>
      <c r="G290" s="123" t="inlineStr">
        <is>
          <t>CaseMatl_Cast_Iron_ASTM-A48_CL35</t>
        </is>
      </c>
      <c r="H290" s="123" t="inlineStr">
        <is>
          <t>C35</t>
        </is>
      </c>
      <c r="I290" t="inlineStr">
        <is>
          <t>Bronze, ASTM-B584, C93200</t>
        </is>
      </c>
      <c r="J290" s="123" t="inlineStr">
        <is>
          <t>125# ANSI Flange</t>
        </is>
      </c>
      <c r="K290" s="123" t="inlineStr">
        <is>
          <t>Coating_Standard</t>
        </is>
      </c>
      <c r="L290" s="123" t="inlineStr">
        <is>
          <t>:X3:X4:XA:</t>
        </is>
      </c>
      <c r="M290" s="65" t="inlineStr">
        <is>
          <t>RTF</t>
        </is>
      </c>
      <c r="O290" t="inlineStr">
        <is>
          <t>A300043</t>
        </is>
      </c>
      <c r="P290" s="123" t="inlineStr">
        <is>
          <t>LT027</t>
        </is>
      </c>
      <c r="Q290" s="13" t="n">
        <v>0</v>
      </c>
    </row>
    <row r="291" ht="13.15" customHeight="1">
      <c r="B291" s="13">
        <f>IF(AND(I291="not Bronze, ASTM-B584, C93200",K291="Coating_Standard"),"Y","N")</f>
        <v/>
      </c>
      <c r="C291" t="inlineStr">
        <is>
          <t>Price_BOM_VL_VLS_Case_285</t>
        </is>
      </c>
      <c r="D291">
        <f>IF(B291="Y",C291,"")</f>
        <v/>
      </c>
      <c r="E291" s="6" t="inlineStr">
        <is>
          <t>:5095-9_VL:</t>
        </is>
      </c>
      <c r="F291" s="123" t="inlineStr">
        <is>
          <t>Cast Iron, ASTM-A48, CL 35</t>
        </is>
      </c>
      <c r="G291" s="123" t="inlineStr">
        <is>
          <t>CaseMatl_Cast_Iron_ASTM-A48_CL35</t>
        </is>
      </c>
      <c r="H291" s="123" t="inlineStr">
        <is>
          <t>C35</t>
        </is>
      </c>
      <c r="I291" t="inlineStr">
        <is>
          <t>not Bronze, ASTM-B584, C93200</t>
        </is>
      </c>
      <c r="J291" s="123" t="inlineStr">
        <is>
          <t>125# ANSI Flange</t>
        </is>
      </c>
      <c r="K291" s="123" t="inlineStr">
        <is>
          <t>Coating_Standard</t>
        </is>
      </c>
      <c r="L291" s="123" t="inlineStr">
        <is>
          <t>:X3:X4:XA:</t>
        </is>
      </c>
      <c r="M291" s="123" t="n">
        <v>96893930</v>
      </c>
      <c r="N291" t="inlineStr">
        <is>
          <t>CASE,VL,50959,125#,CI</t>
        </is>
      </c>
      <c r="O291" t="inlineStr">
        <is>
          <t>A300043</t>
        </is>
      </c>
      <c r="P291" s="123" t="inlineStr">
        <is>
          <t>LT027</t>
        </is>
      </c>
      <c r="Q291" s="13" t="n">
        <v>0</v>
      </c>
    </row>
    <row r="292" ht="13.15" customHeight="1">
      <c r="B292" s="13">
        <f>IF(AND(I292="not Bronze, ASTM-B584, C93200",K292="Coating_Standard"),"Y","N")</f>
        <v/>
      </c>
      <c r="C292" t="inlineStr">
        <is>
          <t>Price_BOM_VL_VLS_Case_286</t>
        </is>
      </c>
      <c r="D292">
        <f>IF(B292="Y",C292,"")</f>
        <v/>
      </c>
      <c r="E292" s="6" t="inlineStr">
        <is>
          <t>:5095-9_VL:</t>
        </is>
      </c>
      <c r="F292" s="123" t="inlineStr">
        <is>
          <t>Cast Iron, ASTM-A48, CL 35</t>
        </is>
      </c>
      <c r="G292" s="123" t="inlineStr">
        <is>
          <t>CaseMatl_Cast_Iron_ASTM-A48_CL35</t>
        </is>
      </c>
      <c r="H292" s="123" t="inlineStr">
        <is>
          <t>C35</t>
        </is>
      </c>
      <c r="I292" t="inlineStr">
        <is>
          <t>Bronze, ASTM-B584, C93200</t>
        </is>
      </c>
      <c r="J292" s="123" t="inlineStr">
        <is>
          <t>125# ANSI Flange</t>
        </is>
      </c>
      <c r="K292" s="123" t="inlineStr">
        <is>
          <t>Coating_Scotchkote134_interior</t>
        </is>
      </c>
      <c r="L292" s="123" t="inlineStr">
        <is>
          <t>:X3:X4:XA:</t>
        </is>
      </c>
      <c r="M292" s="123" t="inlineStr">
        <is>
          <t>RTF</t>
        </is>
      </c>
      <c r="O292" t="inlineStr">
        <is>
          <t>A300043</t>
        </is>
      </c>
      <c r="P292" s="123" t="inlineStr">
        <is>
          <t>LT027</t>
        </is>
      </c>
      <c r="Q292" s="13" t="n">
        <v>0</v>
      </c>
    </row>
    <row r="293" ht="13.15" customHeight="1">
      <c r="B293" s="13">
        <f>IF(AND(I293="not Bronze, ASTM-B584, C93200",K293="Coating_Standard"),"Y","N")</f>
        <v/>
      </c>
      <c r="C293" t="inlineStr">
        <is>
          <t>Price_BOM_VL_VLS_Case_287</t>
        </is>
      </c>
      <c r="D293">
        <f>IF(B293="Y",C293,"")</f>
        <v/>
      </c>
      <c r="E293" s="6" t="inlineStr">
        <is>
          <t>:5095-9_VL:</t>
        </is>
      </c>
      <c r="F293" s="123" t="inlineStr">
        <is>
          <t>Cast Iron, ASTM-A48, CL 35</t>
        </is>
      </c>
      <c r="G293" s="123" t="inlineStr">
        <is>
          <t>CaseMatl_Cast_Iron_ASTM-A48_CL35</t>
        </is>
      </c>
      <c r="H293" s="123" t="inlineStr">
        <is>
          <t>C35</t>
        </is>
      </c>
      <c r="I293" t="inlineStr">
        <is>
          <t>not Bronze, ASTM-B584, C93200</t>
        </is>
      </c>
      <c r="J293" s="123" t="inlineStr">
        <is>
          <t>125# ANSI Flange</t>
        </is>
      </c>
      <c r="K293" s="123" t="inlineStr">
        <is>
          <t>Coating_Scotchkote134_interior</t>
        </is>
      </c>
      <c r="L293" s="123" t="inlineStr">
        <is>
          <t>:X3:X4:XA:</t>
        </is>
      </c>
      <c r="M293" s="123" t="inlineStr">
        <is>
          <t>RTF</t>
        </is>
      </c>
      <c r="O293" t="inlineStr">
        <is>
          <t>A300043</t>
        </is>
      </c>
      <c r="P293" s="123" t="inlineStr">
        <is>
          <t>LT027</t>
        </is>
      </c>
      <c r="Q293" s="13" t="n">
        <v>0</v>
      </c>
    </row>
    <row r="294" ht="13.15" customHeight="1">
      <c r="B294" s="13">
        <f>IF(AND(I294="not Bronze, ASTM-B584, C93200",K294="Coating_Standard"),"Y","N")</f>
        <v/>
      </c>
      <c r="C294" t="inlineStr">
        <is>
          <t>Price_BOM_VL_VLS_Case_288</t>
        </is>
      </c>
      <c r="D294">
        <f>IF(B294="Y",C294,"")</f>
        <v/>
      </c>
      <c r="E294" s="6" t="inlineStr">
        <is>
          <t>:5095-9_VL:</t>
        </is>
      </c>
      <c r="F294" s="123" t="inlineStr">
        <is>
          <t>Cast Iron, ASTM-A48, CL 35</t>
        </is>
      </c>
      <c r="G294" s="123" t="inlineStr">
        <is>
          <t>CaseMatl_Cast_Iron_ASTM-A48_CL35</t>
        </is>
      </c>
      <c r="H294" s="123" t="inlineStr">
        <is>
          <t>C35</t>
        </is>
      </c>
      <c r="I294" t="inlineStr">
        <is>
          <t>Bronze, ASTM-B584, C93200</t>
        </is>
      </c>
      <c r="J294" s="123" t="inlineStr">
        <is>
          <t>125# ANSI Flange</t>
        </is>
      </c>
      <c r="K294" s="123" t="inlineStr">
        <is>
          <t>Coating_Scotchkote134_interior_exterior</t>
        </is>
      </c>
      <c r="L294" s="123" t="inlineStr">
        <is>
          <t>:X3:X4:XA:</t>
        </is>
      </c>
      <c r="M294" s="123" t="inlineStr">
        <is>
          <t>RTF</t>
        </is>
      </c>
      <c r="O294" t="inlineStr">
        <is>
          <t>A300043</t>
        </is>
      </c>
      <c r="P294" s="123" t="inlineStr">
        <is>
          <t>LT027</t>
        </is>
      </c>
      <c r="Q294" s="13" t="n">
        <v>0</v>
      </c>
    </row>
    <row r="295" ht="13.15" customHeight="1">
      <c r="B295" s="13">
        <f>IF(AND(I295="not Bronze, ASTM-B584, C93200",K295="Coating_Standard"),"Y","N")</f>
        <v/>
      </c>
      <c r="C295" t="inlineStr">
        <is>
          <t>Price_BOM_VL_VLS_Case_289</t>
        </is>
      </c>
      <c r="D295">
        <f>IF(B295="Y",C295,"")</f>
        <v/>
      </c>
      <c r="E295" s="6" t="inlineStr">
        <is>
          <t>:5095-9_VL:</t>
        </is>
      </c>
      <c r="F295" s="123" t="inlineStr">
        <is>
          <t>Cast Iron, ASTM-A48, CL 35</t>
        </is>
      </c>
      <c r="G295" s="123" t="inlineStr">
        <is>
          <t>CaseMatl_Cast_Iron_ASTM-A48_CL35</t>
        </is>
      </c>
      <c r="H295" s="123" t="inlineStr">
        <is>
          <t>C35</t>
        </is>
      </c>
      <c r="I295" t="inlineStr">
        <is>
          <t>not Bronze, ASTM-B584, C93200</t>
        </is>
      </c>
      <c r="J295" s="123" t="inlineStr">
        <is>
          <t>125# ANSI Flange</t>
        </is>
      </c>
      <c r="K295" s="123" t="inlineStr">
        <is>
          <t>Coating_Scotchkote134_interior_exterior</t>
        </is>
      </c>
      <c r="L295" s="123" t="inlineStr">
        <is>
          <t>:X3:X4:XA:</t>
        </is>
      </c>
      <c r="M295" s="123" t="inlineStr">
        <is>
          <t>RTF</t>
        </is>
      </c>
      <c r="O295" t="inlineStr">
        <is>
          <t>A300043</t>
        </is>
      </c>
      <c r="P295" s="123" t="inlineStr">
        <is>
          <t>LT027</t>
        </is>
      </c>
      <c r="Q295" s="13" t="n">
        <v>0</v>
      </c>
    </row>
    <row r="296" ht="13.15" customHeight="1">
      <c r="B296" s="13">
        <f>IF(AND(I296="not Bronze, ASTM-B584, C93200",K296="Coating_Standard"),"Y","N")</f>
        <v/>
      </c>
      <c r="C296" t="inlineStr">
        <is>
          <t>Price_BOM_VL_VLS_Case_290</t>
        </is>
      </c>
      <c r="D296">
        <f>IF(B296="Y",C296,"")</f>
        <v/>
      </c>
      <c r="E296" s="6" t="inlineStr">
        <is>
          <t>:5095-9_VL:</t>
        </is>
      </c>
      <c r="F296" s="123" t="inlineStr">
        <is>
          <t>Cast Iron, ASTM-A48, CL 35</t>
        </is>
      </c>
      <c r="G296" s="123" t="inlineStr">
        <is>
          <t>CaseMatl_Cast_Iron_ASTM-A48_CL35</t>
        </is>
      </c>
      <c r="H296" s="123" t="inlineStr">
        <is>
          <t>C35</t>
        </is>
      </c>
      <c r="I296" t="inlineStr">
        <is>
          <t>Bronze, ASTM-B584, C93200</t>
        </is>
      </c>
      <c r="J296" s="123" t="inlineStr">
        <is>
          <t>125# ANSI Flange</t>
        </is>
      </c>
      <c r="K296" s="123" t="inlineStr">
        <is>
          <t>Coating_Scotchkote134_interior_exterior_IncludeImpeller</t>
        </is>
      </c>
      <c r="L296" s="123" t="inlineStr">
        <is>
          <t>:X3:X4:XA:</t>
        </is>
      </c>
      <c r="M296" s="123" t="inlineStr">
        <is>
          <t>RTF</t>
        </is>
      </c>
      <c r="O296" t="inlineStr">
        <is>
          <t>A300043</t>
        </is>
      </c>
      <c r="P296" s="123" t="inlineStr">
        <is>
          <t>LT027</t>
        </is>
      </c>
      <c r="Q296" s="13" t="n">
        <v>0</v>
      </c>
    </row>
    <row r="297" ht="13.15" customHeight="1">
      <c r="B297" s="13">
        <f>IF(AND(I297="not Bronze, ASTM-B584, C93200",K297="Coating_Standard"),"Y","N")</f>
        <v/>
      </c>
      <c r="C297" t="inlineStr">
        <is>
          <t>Price_BOM_VL_VLS_Case_291</t>
        </is>
      </c>
      <c r="D297">
        <f>IF(B297="Y",C297,"")</f>
        <v/>
      </c>
      <c r="E297" s="6" t="inlineStr">
        <is>
          <t>:5095-9_VL:</t>
        </is>
      </c>
      <c r="F297" s="123" t="inlineStr">
        <is>
          <t>Cast Iron, ASTM-A48, CL 35</t>
        </is>
      </c>
      <c r="G297" s="123" t="inlineStr">
        <is>
          <t>CaseMatl_Cast_Iron_ASTM-A48_CL35</t>
        </is>
      </c>
      <c r="H297" s="123" t="inlineStr">
        <is>
          <t>C35</t>
        </is>
      </c>
      <c r="I297" t="inlineStr">
        <is>
          <t>not Bronze, ASTM-B584, C93200</t>
        </is>
      </c>
      <c r="J297" s="123" t="inlineStr">
        <is>
          <t>125# ANSI Flange</t>
        </is>
      </c>
      <c r="K297" s="123" t="inlineStr">
        <is>
          <t>Coating_Scotchkote134_interior_exterior_IncludeImpeller</t>
        </is>
      </c>
      <c r="L297" s="123" t="inlineStr">
        <is>
          <t>:X3:X4:XA:</t>
        </is>
      </c>
      <c r="M297" s="123" t="inlineStr">
        <is>
          <t>RTF</t>
        </is>
      </c>
      <c r="O297" t="inlineStr">
        <is>
          <t>A300043</t>
        </is>
      </c>
      <c r="P297" s="123" t="inlineStr">
        <is>
          <t>LT027</t>
        </is>
      </c>
      <c r="Q297" s="13" t="n">
        <v>0</v>
      </c>
    </row>
    <row r="298" ht="13.15" customHeight="1">
      <c r="B298" s="13">
        <f>IF(AND(I298="not Bronze, ASTM-B584, C93200",K298="Coating_Standard"),"Y","N")</f>
        <v/>
      </c>
      <c r="C298" t="inlineStr">
        <is>
          <t>Price_BOM_VL_VLS_Case_292</t>
        </is>
      </c>
      <c r="D298">
        <f>IF(B298="Y",C298,"")</f>
        <v/>
      </c>
      <c r="E298" s="6" t="inlineStr">
        <is>
          <t>:5095-9_VL:</t>
        </is>
      </c>
      <c r="F298" s="123" t="inlineStr">
        <is>
          <t>Cast Iron, ASTM-A48, CL 35</t>
        </is>
      </c>
      <c r="G298" s="123" t="inlineStr">
        <is>
          <t>CaseMatl_Cast_Iron_ASTM-A48_CL35</t>
        </is>
      </c>
      <c r="H298" s="123" t="inlineStr">
        <is>
          <t>C35</t>
        </is>
      </c>
      <c r="I298" t="inlineStr">
        <is>
          <t>Bronze, ASTM-B584, C93200</t>
        </is>
      </c>
      <c r="J298" s="123" t="inlineStr">
        <is>
          <t>125# ANSI Flange</t>
        </is>
      </c>
      <c r="K298" s="123" t="inlineStr">
        <is>
          <t>Coating_Scotchkote134_interior_IncludeImpeller</t>
        </is>
      </c>
      <c r="L298" s="123" t="inlineStr">
        <is>
          <t>:X3:X4:XA:</t>
        </is>
      </c>
      <c r="M298" s="123" t="inlineStr">
        <is>
          <t>RTF</t>
        </is>
      </c>
      <c r="O298" t="inlineStr">
        <is>
          <t>A300043</t>
        </is>
      </c>
      <c r="P298" s="123" t="inlineStr">
        <is>
          <t>LT027</t>
        </is>
      </c>
      <c r="Q298" s="13" t="n">
        <v>0</v>
      </c>
    </row>
    <row r="299" ht="13.15" customHeight="1">
      <c r="B299" s="13">
        <f>IF(AND(I299="not Bronze, ASTM-B584, C93200",K299="Coating_Standard"),"Y","N")</f>
        <v/>
      </c>
      <c r="C299" t="inlineStr">
        <is>
          <t>Price_BOM_VL_VLS_Case_293</t>
        </is>
      </c>
      <c r="D299">
        <f>IF(B299="Y",C299,"")</f>
        <v/>
      </c>
      <c r="E299" s="6" t="inlineStr">
        <is>
          <t>:5095-9_VL:</t>
        </is>
      </c>
      <c r="F299" s="123" t="inlineStr">
        <is>
          <t>Cast Iron, ASTM-A48, CL 35</t>
        </is>
      </c>
      <c r="G299" s="123" t="inlineStr">
        <is>
          <t>CaseMatl_Cast_Iron_ASTM-A48_CL35</t>
        </is>
      </c>
      <c r="H299" s="123" t="inlineStr">
        <is>
          <t>C35</t>
        </is>
      </c>
      <c r="I299" t="inlineStr">
        <is>
          <t>not Bronze, ASTM-B584, C93200</t>
        </is>
      </c>
      <c r="J299" s="123" t="inlineStr">
        <is>
          <t>125# ANSI Flange</t>
        </is>
      </c>
      <c r="K299" s="123" t="inlineStr">
        <is>
          <t>Coating_Scotchkote134_interior_IncludeImpeller</t>
        </is>
      </c>
      <c r="L299" s="123" t="inlineStr">
        <is>
          <t>:X3:X4:XA:</t>
        </is>
      </c>
      <c r="M299" s="123" t="inlineStr">
        <is>
          <t>RTF</t>
        </is>
      </c>
      <c r="O299" t="inlineStr">
        <is>
          <t>A300043</t>
        </is>
      </c>
      <c r="P299" s="123" t="inlineStr">
        <is>
          <t>LT027</t>
        </is>
      </c>
      <c r="Q299" s="13" t="n">
        <v>0</v>
      </c>
    </row>
    <row r="300" ht="13.15" customHeight="1">
      <c r="B300" s="13">
        <f>IF(AND(I300="not Bronze, ASTM-B584, C93200",K300="Coating_Standard"),"Y","N")</f>
        <v/>
      </c>
      <c r="C300" t="inlineStr">
        <is>
          <t>Price_BOM_VL_VLS_Case_294</t>
        </is>
      </c>
      <c r="D300">
        <f>IF(B300="Y",C300,"")</f>
        <v/>
      </c>
      <c r="E300" s="6" t="inlineStr">
        <is>
          <t>:5095-9_VL:</t>
        </is>
      </c>
      <c r="F300" s="123" t="inlineStr">
        <is>
          <t>Cast Iron, ASTM-A48, CL 35</t>
        </is>
      </c>
      <c r="G300" s="123" t="inlineStr">
        <is>
          <t>CaseMatl_Cast_Iron_ASTM-A48_CL35</t>
        </is>
      </c>
      <c r="H300" s="123" t="inlineStr">
        <is>
          <t>C35</t>
        </is>
      </c>
      <c r="I300" t="inlineStr">
        <is>
          <t>Bronze, ASTM-B584, C93200</t>
        </is>
      </c>
      <c r="J300" s="123" t="inlineStr">
        <is>
          <t>125# ANSI Flange</t>
        </is>
      </c>
      <c r="K300" s="123" t="inlineStr">
        <is>
          <t>Coating_Special</t>
        </is>
      </c>
      <c r="L300" s="123" t="inlineStr">
        <is>
          <t>:X3:X4:XA:</t>
        </is>
      </c>
      <c r="M300" s="123" t="inlineStr">
        <is>
          <t>RTF</t>
        </is>
      </c>
      <c r="O300" t="inlineStr">
        <is>
          <t>A300043</t>
        </is>
      </c>
      <c r="P300" s="123" t="inlineStr">
        <is>
          <t>LT027</t>
        </is>
      </c>
      <c r="Q300" s="13" t="n">
        <v>0</v>
      </c>
    </row>
    <row r="301" ht="13.15" customHeight="1">
      <c r="B301" s="13">
        <f>IF(AND(I301="not Bronze, ASTM-B584, C93200",K301="Coating_Standard"),"Y","N")</f>
        <v/>
      </c>
      <c r="C301" t="inlineStr">
        <is>
          <t>Price_BOM_VL_VLS_Case_295</t>
        </is>
      </c>
      <c r="D301">
        <f>IF(B301="Y",C301,"")</f>
        <v/>
      </c>
      <c r="E301" s="6" t="inlineStr">
        <is>
          <t>:5095-9_VL:</t>
        </is>
      </c>
      <c r="F301" s="123" t="inlineStr">
        <is>
          <t>Cast Iron, ASTM-A48, CL 35</t>
        </is>
      </c>
      <c r="G301" s="123" t="inlineStr">
        <is>
          <t>CaseMatl_Cast_Iron_ASTM-A48_CL35</t>
        </is>
      </c>
      <c r="H301" s="123" t="inlineStr">
        <is>
          <t>C35</t>
        </is>
      </c>
      <c r="I301" t="inlineStr">
        <is>
          <t>not Bronze, ASTM-B584, C93200</t>
        </is>
      </c>
      <c r="J301" s="123" t="inlineStr">
        <is>
          <t>125# ANSI Flange</t>
        </is>
      </c>
      <c r="K301" s="123" t="inlineStr">
        <is>
          <t>Coating_Special</t>
        </is>
      </c>
      <c r="L301" s="123" t="inlineStr">
        <is>
          <t>:X3:X4:XA:</t>
        </is>
      </c>
      <c r="M301" s="123" t="inlineStr">
        <is>
          <t>RTF</t>
        </is>
      </c>
      <c r="O301" t="inlineStr">
        <is>
          <t>A300043</t>
        </is>
      </c>
      <c r="P301" s="123" t="inlineStr">
        <is>
          <t>LT027</t>
        </is>
      </c>
      <c r="Q301" s="13" t="n">
        <v>0</v>
      </c>
    </row>
    <row r="302" ht="13.15" customHeight="1">
      <c r="B302" s="13">
        <f>IF(AND(I302="not Bronze, ASTM-B584, C93200",K302="Coating_Standard"),"Y","N")</f>
        <v/>
      </c>
      <c r="C302" t="inlineStr">
        <is>
          <t>Price_BOM_VL_VLS_Case_296</t>
        </is>
      </c>
      <c r="D302">
        <f>IF(B302="Y",C302,"")</f>
        <v/>
      </c>
      <c r="E302" s="6" t="inlineStr">
        <is>
          <t>:5095-9_VL:</t>
        </is>
      </c>
      <c r="F302" s="123" t="inlineStr">
        <is>
          <t>Cast Iron, ASTM-A48, CL 35</t>
        </is>
      </c>
      <c r="G302" s="123" t="inlineStr">
        <is>
          <t>CaseMatl_Cast_Iron_ASTM-A48_CL35</t>
        </is>
      </c>
      <c r="H302" s="123" t="inlineStr">
        <is>
          <t>C35</t>
        </is>
      </c>
      <c r="I302" t="inlineStr">
        <is>
          <t>Bronze, ASTM-B584, C93200</t>
        </is>
      </c>
      <c r="J302" s="123" t="inlineStr">
        <is>
          <t>125# ANSI Flange</t>
        </is>
      </c>
      <c r="K302" s="123" t="inlineStr">
        <is>
          <t>Coating_Epoxy</t>
        </is>
      </c>
      <c r="L302" s="123" t="inlineStr">
        <is>
          <t>:X3:X4:XA:</t>
        </is>
      </c>
      <c r="M302" s="123" t="inlineStr">
        <is>
          <t>RTF</t>
        </is>
      </c>
      <c r="O302" t="inlineStr">
        <is>
          <t>A300043</t>
        </is>
      </c>
      <c r="P302" s="123" t="inlineStr">
        <is>
          <t>LT027</t>
        </is>
      </c>
      <c r="Q302" s="13" t="n">
        <v>0</v>
      </c>
    </row>
    <row r="303" ht="13.15" customHeight="1">
      <c r="B303" s="13">
        <f>IF(AND(I303="not Bronze, ASTM-B584, C93200",K303="Coating_Standard"),"Y","N")</f>
        <v/>
      </c>
      <c r="C303" t="inlineStr">
        <is>
          <t>Price_BOM_VL_VLS_Case_297</t>
        </is>
      </c>
      <c r="D303">
        <f>IF(B303="Y",C303,"")</f>
        <v/>
      </c>
      <c r="E303" s="6" t="inlineStr">
        <is>
          <t>:5095-9_VL:</t>
        </is>
      </c>
      <c r="F303" s="123" t="inlineStr">
        <is>
          <t>Cast Iron, ASTM-A48, CL 35</t>
        </is>
      </c>
      <c r="G303" s="123" t="inlineStr">
        <is>
          <t>CaseMatl_Cast_Iron_ASTM-A48_CL35</t>
        </is>
      </c>
      <c r="H303" s="123" t="inlineStr">
        <is>
          <t>C35</t>
        </is>
      </c>
      <c r="I303" t="inlineStr">
        <is>
          <t>not Bronze, ASTM-B584, C93200</t>
        </is>
      </c>
      <c r="J303" s="123" t="inlineStr">
        <is>
          <t>125# ANSI Flange</t>
        </is>
      </c>
      <c r="K303" s="123" t="inlineStr">
        <is>
          <t>Coating_Epoxy</t>
        </is>
      </c>
      <c r="L303" s="123" t="inlineStr">
        <is>
          <t>:X3:X4:XA:</t>
        </is>
      </c>
      <c r="M303" s="123" t="inlineStr">
        <is>
          <t>RTF</t>
        </is>
      </c>
      <c r="O303" t="inlineStr">
        <is>
          <t>A300043</t>
        </is>
      </c>
      <c r="P303" s="123" t="inlineStr">
        <is>
          <t>LT027</t>
        </is>
      </c>
      <c r="Q303" s="13" t="n">
        <v>0</v>
      </c>
    </row>
    <row r="304" ht="13.15" customHeight="1">
      <c r="B304" s="13">
        <f>IF(AND(I304="not Bronze, ASTM-B584, C93200",K304="Coating_Standard"),"Y","N")</f>
        <v/>
      </c>
      <c r="C304" t="inlineStr">
        <is>
          <t>Price_BOM_VL_VLS_Case_298</t>
        </is>
      </c>
      <c r="D304">
        <f>IF(B304="Y",C304,"")</f>
        <v/>
      </c>
      <c r="E304" s="6" t="inlineStr">
        <is>
          <t>:5095-9_VLS:</t>
        </is>
      </c>
      <c r="F304" s="123" t="inlineStr">
        <is>
          <t>Cast Iron, ASTM-A48, CL 35</t>
        </is>
      </c>
      <c r="G304" s="123" t="inlineStr">
        <is>
          <t>CaseMatl_Cast_Iron_ASTM-A48_CL35</t>
        </is>
      </c>
      <c r="H304" s="123" t="inlineStr">
        <is>
          <t>C35</t>
        </is>
      </c>
      <c r="I304" t="inlineStr">
        <is>
          <t>not Bronze, ASTM-B584, C93200</t>
        </is>
      </c>
      <c r="J304" s="123" t="inlineStr">
        <is>
          <t>125# ANSI Flange</t>
        </is>
      </c>
      <c r="K304" s="123" t="inlineStr">
        <is>
          <t>Coating_Standard</t>
        </is>
      </c>
      <c r="L304" s="123" t="inlineStr">
        <is>
          <t>:X3:X4:XA:</t>
        </is>
      </c>
      <c r="M304" s="68" t="n">
        <v>98388580</v>
      </c>
      <c r="N304" s="69" t="inlineStr">
        <is>
          <t>CASE,VLS,50959,125#,CI</t>
        </is>
      </c>
      <c r="O304" t="inlineStr">
        <is>
          <t>A300043</t>
        </is>
      </c>
      <c r="P304" s="123" t="inlineStr">
        <is>
          <t>LT027</t>
        </is>
      </c>
      <c r="Q304" s="13" t="n">
        <v>0</v>
      </c>
    </row>
    <row r="305" ht="13.15" customHeight="1">
      <c r="B305" s="13">
        <f>IF(AND(I305="not Bronze, ASTM-B584, C93200",K305="Coating_Standard"),"Y","N")</f>
        <v/>
      </c>
      <c r="C305" t="inlineStr">
        <is>
          <t>Price_BOM_VL_VLS_Case_299</t>
        </is>
      </c>
      <c r="D305">
        <f>IF(B305="Y",C305,"")</f>
        <v/>
      </c>
      <c r="E305" t="inlineStr">
        <is>
          <t>:6012-5_VL:</t>
        </is>
      </c>
      <c r="F305" s="123" t="inlineStr">
        <is>
          <t>Cast Iron, ASTM-A48, CL 35</t>
        </is>
      </c>
      <c r="G305" s="123" t="inlineStr">
        <is>
          <t>CaseMatl_Cast_Iron_ASTM-A48_CL35</t>
        </is>
      </c>
      <c r="H305" s="123" t="inlineStr">
        <is>
          <t>C35</t>
        </is>
      </c>
      <c r="I305" t="inlineStr">
        <is>
          <t>Bronze, ASTM-B584, C93200</t>
        </is>
      </c>
      <c r="J305" s="123" t="inlineStr">
        <is>
          <t>125# ANSI Flange</t>
        </is>
      </c>
      <c r="K305" s="123" t="inlineStr">
        <is>
          <t>Coating_Standard</t>
        </is>
      </c>
      <c r="L305" s="123" t="inlineStr">
        <is>
          <t>:XA:</t>
        </is>
      </c>
      <c r="M305" s="123" t="n">
        <v>96772265</v>
      </c>
      <c r="N305" t="inlineStr">
        <is>
          <t>CASE,VL,60123,125#,CI,BRZ WR</t>
        </is>
      </c>
      <c r="O305" t="inlineStr">
        <is>
          <t>A300043</t>
        </is>
      </c>
      <c r="P305" s="123" t="inlineStr">
        <is>
          <t>LT027</t>
        </is>
      </c>
      <c r="Q305" s="13" t="n">
        <v>0</v>
      </c>
    </row>
    <row r="306" ht="13.15" customHeight="1">
      <c r="B306" s="13">
        <f>IF(AND(I306="not Bronze, ASTM-B584, C93200",K306="Coating_Standard"),"Y","N")</f>
        <v/>
      </c>
      <c r="C306" t="inlineStr">
        <is>
          <t>Price_BOM_VL_VLS_Case_300</t>
        </is>
      </c>
      <c r="D306">
        <f>IF(B306="Y",C306,"")</f>
        <v/>
      </c>
      <c r="E306" t="inlineStr">
        <is>
          <t>:6012-5_VL:</t>
        </is>
      </c>
      <c r="F306" s="123" t="inlineStr">
        <is>
          <t>Cast Iron, ASTM-A48, CL 35</t>
        </is>
      </c>
      <c r="G306" s="123" t="inlineStr">
        <is>
          <t>CaseMatl_Cast_Iron_ASTM-A48_CL35</t>
        </is>
      </c>
      <c r="H306" s="123" t="inlineStr">
        <is>
          <t>C35</t>
        </is>
      </c>
      <c r="I306" t="inlineStr">
        <is>
          <t>not Bronze, ASTM-B584, C93200</t>
        </is>
      </c>
      <c r="J306" s="123" t="inlineStr">
        <is>
          <t>125# ANSI Flange</t>
        </is>
      </c>
      <c r="K306" s="123" t="inlineStr">
        <is>
          <t>Coating_Standard</t>
        </is>
      </c>
      <c r="L306" s="123" t="inlineStr">
        <is>
          <t>:XA:</t>
        </is>
      </c>
      <c r="M306" s="123" t="n">
        <v>96893932</v>
      </c>
      <c r="O306" t="inlineStr">
        <is>
          <t>A300043</t>
        </is>
      </c>
      <c r="P306" s="123" t="inlineStr">
        <is>
          <t>LT027</t>
        </is>
      </c>
      <c r="Q306" s="13" t="n">
        <v>0</v>
      </c>
    </row>
    <row r="307" ht="13.15" customHeight="1">
      <c r="B307" s="13">
        <f>IF(AND(I307="not Bronze, ASTM-B584, C93200",K307="Coating_Standard"),"Y","N")</f>
        <v/>
      </c>
      <c r="C307" t="inlineStr">
        <is>
          <t>Price_BOM_VL_VLS_Case_301</t>
        </is>
      </c>
      <c r="D307">
        <f>IF(B307="Y",C307,"")</f>
        <v/>
      </c>
      <c r="E307" t="inlineStr">
        <is>
          <t>:6012-5_VL:</t>
        </is>
      </c>
      <c r="F307" s="123" t="inlineStr">
        <is>
          <t>Cast Iron, ASTM-A48, CL 35</t>
        </is>
      </c>
      <c r="G307" s="123" t="inlineStr">
        <is>
          <t>CaseMatl_Cast_Iron_ASTM-A48_CL35</t>
        </is>
      </c>
      <c r="H307" s="123" t="inlineStr">
        <is>
          <t>C35</t>
        </is>
      </c>
      <c r="I307" t="inlineStr">
        <is>
          <t>Bronze, ASTM-B584, C93200</t>
        </is>
      </c>
      <c r="J307" s="123" t="inlineStr">
        <is>
          <t>125# ANSI Flange</t>
        </is>
      </c>
      <c r="K307" s="123" t="inlineStr">
        <is>
          <t>Coating_Scotchkote134_interior</t>
        </is>
      </c>
      <c r="L307" s="123" t="inlineStr">
        <is>
          <t>:XA:</t>
        </is>
      </c>
      <c r="M307" s="123" t="inlineStr">
        <is>
          <t>RTF</t>
        </is>
      </c>
      <c r="O307" t="inlineStr">
        <is>
          <t>A300043</t>
        </is>
      </c>
      <c r="P307" s="123" t="inlineStr">
        <is>
          <t>LT027</t>
        </is>
      </c>
      <c r="Q307" s="13" t="n">
        <v>0</v>
      </c>
    </row>
    <row r="308" ht="13.15" customHeight="1">
      <c r="B308" s="13">
        <f>IF(AND(I308="not Bronze, ASTM-B584, C93200",K308="Coating_Standard"),"Y","N")</f>
        <v/>
      </c>
      <c r="C308" t="inlineStr">
        <is>
          <t>Price_BOM_VL_VLS_Case_302</t>
        </is>
      </c>
      <c r="D308">
        <f>IF(B308="Y",C308,"")</f>
        <v/>
      </c>
      <c r="E308" t="inlineStr">
        <is>
          <t>:6012-5_VL:</t>
        </is>
      </c>
      <c r="F308" s="123" t="inlineStr">
        <is>
          <t>Cast Iron, ASTM-A48, CL 35</t>
        </is>
      </c>
      <c r="G308" s="123" t="inlineStr">
        <is>
          <t>CaseMatl_Cast_Iron_ASTM-A48_CL35</t>
        </is>
      </c>
      <c r="H308" s="123" t="inlineStr">
        <is>
          <t>C35</t>
        </is>
      </c>
      <c r="I308" t="inlineStr">
        <is>
          <t>not Bronze, ASTM-B584, C93200</t>
        </is>
      </c>
      <c r="J308" s="123" t="inlineStr">
        <is>
          <t>125# ANSI Flange</t>
        </is>
      </c>
      <c r="K308" s="123" t="inlineStr">
        <is>
          <t>Coating_Scotchkote134_interior</t>
        </is>
      </c>
      <c r="L308" s="123" t="inlineStr">
        <is>
          <t>:XA:</t>
        </is>
      </c>
      <c r="M308" s="123" t="inlineStr">
        <is>
          <t>RTF</t>
        </is>
      </c>
      <c r="O308" t="inlineStr">
        <is>
          <t>A300043</t>
        </is>
      </c>
      <c r="P308" s="123" t="inlineStr">
        <is>
          <t>LT027</t>
        </is>
      </c>
      <c r="Q308" s="13" t="n">
        <v>0</v>
      </c>
    </row>
    <row r="309" ht="13.15" customHeight="1">
      <c r="B309" s="13">
        <f>IF(AND(I309="not Bronze, ASTM-B584, C93200",K309="Coating_Standard"),"Y","N")</f>
        <v/>
      </c>
      <c r="C309" t="inlineStr">
        <is>
          <t>Price_BOM_VL_VLS_Case_303</t>
        </is>
      </c>
      <c r="D309">
        <f>IF(B309="Y",C309,"")</f>
        <v/>
      </c>
      <c r="E309" t="inlineStr">
        <is>
          <t>:6012-5_VL:</t>
        </is>
      </c>
      <c r="F309" s="123" t="inlineStr">
        <is>
          <t>Cast Iron, ASTM-A48, CL 35</t>
        </is>
      </c>
      <c r="G309" s="123" t="inlineStr">
        <is>
          <t>CaseMatl_Cast_Iron_ASTM-A48_CL35</t>
        </is>
      </c>
      <c r="H309" s="123" t="inlineStr">
        <is>
          <t>C35</t>
        </is>
      </c>
      <c r="I309" t="inlineStr">
        <is>
          <t>Bronze, ASTM-B584, C93200</t>
        </is>
      </c>
      <c r="J309" s="123" t="inlineStr">
        <is>
          <t>125# ANSI Flange</t>
        </is>
      </c>
      <c r="K309" s="123" t="inlineStr">
        <is>
          <t>Coating_Scotchkote134_interior_exterior</t>
        </is>
      </c>
      <c r="L309" s="123" t="inlineStr">
        <is>
          <t>:XA:</t>
        </is>
      </c>
      <c r="M309" s="123" t="inlineStr">
        <is>
          <t>RTF</t>
        </is>
      </c>
      <c r="O309" t="inlineStr">
        <is>
          <t>A300043</t>
        </is>
      </c>
      <c r="P309" s="123" t="inlineStr">
        <is>
          <t>LT027</t>
        </is>
      </c>
      <c r="Q309" s="13" t="n">
        <v>0</v>
      </c>
    </row>
    <row r="310" ht="13.15" customHeight="1">
      <c r="B310" s="13">
        <f>IF(AND(I310="not Bronze, ASTM-B584, C93200",K310="Coating_Standard"),"Y","N")</f>
        <v/>
      </c>
      <c r="C310" t="inlineStr">
        <is>
          <t>Price_BOM_VL_VLS_Case_304</t>
        </is>
      </c>
      <c r="D310">
        <f>IF(B310="Y",C310,"")</f>
        <v/>
      </c>
      <c r="E310" t="inlineStr">
        <is>
          <t>:6012-5_VL:</t>
        </is>
      </c>
      <c r="F310" s="123" t="inlineStr">
        <is>
          <t>Cast Iron, ASTM-A48, CL 35</t>
        </is>
      </c>
      <c r="G310" s="123" t="inlineStr">
        <is>
          <t>CaseMatl_Cast_Iron_ASTM-A48_CL35</t>
        </is>
      </c>
      <c r="H310" s="123" t="inlineStr">
        <is>
          <t>C35</t>
        </is>
      </c>
      <c r="I310" t="inlineStr">
        <is>
          <t>not Bronze, ASTM-B584, C93200</t>
        </is>
      </c>
      <c r="J310" s="123" t="inlineStr">
        <is>
          <t>125# ANSI Flange</t>
        </is>
      </c>
      <c r="K310" s="123" t="inlineStr">
        <is>
          <t>Coating_Scotchkote134_interior_exterior</t>
        </is>
      </c>
      <c r="L310" s="123" t="inlineStr">
        <is>
          <t>:XA:</t>
        </is>
      </c>
      <c r="M310" s="123" t="inlineStr">
        <is>
          <t>RTF</t>
        </is>
      </c>
      <c r="O310" t="inlineStr">
        <is>
          <t>A300043</t>
        </is>
      </c>
      <c r="P310" s="123" t="inlineStr">
        <is>
          <t>LT027</t>
        </is>
      </c>
      <c r="Q310" s="13" t="n">
        <v>0</v>
      </c>
    </row>
    <row r="311" ht="13.15" customHeight="1">
      <c r="B311" s="13">
        <f>IF(AND(I311="not Bronze, ASTM-B584, C93200",K311="Coating_Standard"),"Y","N")</f>
        <v/>
      </c>
      <c r="C311" t="inlineStr">
        <is>
          <t>Price_BOM_VL_VLS_Case_305</t>
        </is>
      </c>
      <c r="D311">
        <f>IF(B311="Y",C311,"")</f>
        <v/>
      </c>
      <c r="E311" t="inlineStr">
        <is>
          <t>:6012-5_VL:</t>
        </is>
      </c>
      <c r="F311" s="123" t="inlineStr">
        <is>
          <t>Cast Iron, ASTM-A48, CL 35</t>
        </is>
      </c>
      <c r="G311" s="123" t="inlineStr">
        <is>
          <t>CaseMatl_Cast_Iron_ASTM-A48_CL35</t>
        </is>
      </c>
      <c r="H311" s="123" t="inlineStr">
        <is>
          <t>C35</t>
        </is>
      </c>
      <c r="I311" t="inlineStr">
        <is>
          <t>Bronze, ASTM-B584, C93200</t>
        </is>
      </c>
      <c r="J311" s="123" t="inlineStr">
        <is>
          <t>125# ANSI Flange</t>
        </is>
      </c>
      <c r="K311" s="123" t="inlineStr">
        <is>
          <t>Coating_Scotchkote134_interior_exterior_IncludeImpeller</t>
        </is>
      </c>
      <c r="L311" s="123" t="inlineStr">
        <is>
          <t>:XA:</t>
        </is>
      </c>
      <c r="M311" s="123" t="inlineStr">
        <is>
          <t>RTF</t>
        </is>
      </c>
      <c r="O311" t="inlineStr">
        <is>
          <t>A300043</t>
        </is>
      </c>
      <c r="P311" s="123" t="inlineStr">
        <is>
          <t>LT027</t>
        </is>
      </c>
      <c r="Q311" s="13" t="n">
        <v>0</v>
      </c>
    </row>
    <row r="312" ht="13.15" customHeight="1">
      <c r="B312" s="13">
        <f>IF(AND(I312="not Bronze, ASTM-B584, C93200",K312="Coating_Standard"),"Y","N")</f>
        <v/>
      </c>
      <c r="C312" t="inlineStr">
        <is>
          <t>Price_BOM_VL_VLS_Case_306</t>
        </is>
      </c>
      <c r="D312">
        <f>IF(B312="Y",C312,"")</f>
        <v/>
      </c>
      <c r="E312" t="inlineStr">
        <is>
          <t>:6012-5_VL:</t>
        </is>
      </c>
      <c r="F312" s="123" t="inlineStr">
        <is>
          <t>Cast Iron, ASTM-A48, CL 35</t>
        </is>
      </c>
      <c r="G312" s="123" t="inlineStr">
        <is>
          <t>CaseMatl_Cast_Iron_ASTM-A48_CL35</t>
        </is>
      </c>
      <c r="H312" s="123" t="inlineStr">
        <is>
          <t>C35</t>
        </is>
      </c>
      <c r="I312" t="inlineStr">
        <is>
          <t>not Bronze, ASTM-B584, C93200</t>
        </is>
      </c>
      <c r="J312" s="123" t="inlineStr">
        <is>
          <t>125# ANSI Flange</t>
        </is>
      </c>
      <c r="K312" s="123" t="inlineStr">
        <is>
          <t>Coating_Scotchkote134_interior_exterior_IncludeImpeller</t>
        </is>
      </c>
      <c r="L312" s="123" t="inlineStr">
        <is>
          <t>:XA:</t>
        </is>
      </c>
      <c r="M312" s="123" t="inlineStr">
        <is>
          <t>RTF</t>
        </is>
      </c>
      <c r="O312" t="inlineStr">
        <is>
          <t>A300043</t>
        </is>
      </c>
      <c r="P312" s="123" t="inlineStr">
        <is>
          <t>LT027</t>
        </is>
      </c>
      <c r="Q312" s="13" t="n">
        <v>0</v>
      </c>
    </row>
    <row r="313" ht="13.15" customHeight="1">
      <c r="B313" s="13">
        <f>IF(AND(I313="not Bronze, ASTM-B584, C93200",K313="Coating_Standard"),"Y","N")</f>
        <v/>
      </c>
      <c r="C313" t="inlineStr">
        <is>
          <t>Price_BOM_VL_VLS_Case_307</t>
        </is>
      </c>
      <c r="D313">
        <f>IF(B313="Y",C313,"")</f>
        <v/>
      </c>
      <c r="E313" t="inlineStr">
        <is>
          <t>:6012-5_VL:</t>
        </is>
      </c>
      <c r="F313" s="123" t="inlineStr">
        <is>
          <t>Cast Iron, ASTM-A48, CL 35</t>
        </is>
      </c>
      <c r="G313" s="123" t="inlineStr">
        <is>
          <t>CaseMatl_Cast_Iron_ASTM-A48_CL35</t>
        </is>
      </c>
      <c r="H313" s="123" t="inlineStr">
        <is>
          <t>C35</t>
        </is>
      </c>
      <c r="I313" t="inlineStr">
        <is>
          <t>Bronze, ASTM-B584, C93200</t>
        </is>
      </c>
      <c r="J313" s="123" t="inlineStr">
        <is>
          <t>125# ANSI Flange</t>
        </is>
      </c>
      <c r="K313" s="123" t="inlineStr">
        <is>
          <t>Coating_Scotchkote134_interior_IncludeImpeller</t>
        </is>
      </c>
      <c r="L313" s="123" t="inlineStr">
        <is>
          <t>:XA:</t>
        </is>
      </c>
      <c r="M313" s="123" t="inlineStr">
        <is>
          <t>RTF</t>
        </is>
      </c>
      <c r="O313" t="inlineStr">
        <is>
          <t>A300043</t>
        </is>
      </c>
      <c r="P313" s="123" t="inlineStr">
        <is>
          <t>LT027</t>
        </is>
      </c>
      <c r="Q313" s="13" t="n">
        <v>0</v>
      </c>
    </row>
    <row r="314" ht="13.15" customHeight="1">
      <c r="B314" s="13">
        <f>IF(AND(I314="not Bronze, ASTM-B584, C93200",K314="Coating_Standard"),"Y","N")</f>
        <v/>
      </c>
      <c r="C314" t="inlineStr">
        <is>
          <t>Price_BOM_VL_VLS_Case_308</t>
        </is>
      </c>
      <c r="D314">
        <f>IF(B314="Y",C314,"")</f>
        <v/>
      </c>
      <c r="E314" t="inlineStr">
        <is>
          <t>:6012-5_VL:</t>
        </is>
      </c>
      <c r="F314" s="123" t="inlineStr">
        <is>
          <t>Cast Iron, ASTM-A48, CL 35</t>
        </is>
      </c>
      <c r="G314" s="123" t="inlineStr">
        <is>
          <t>CaseMatl_Cast_Iron_ASTM-A48_CL35</t>
        </is>
      </c>
      <c r="H314" s="123" t="inlineStr">
        <is>
          <t>C35</t>
        </is>
      </c>
      <c r="I314" t="inlineStr">
        <is>
          <t>not Bronze, ASTM-B584, C93200</t>
        </is>
      </c>
      <c r="J314" s="123" t="inlineStr">
        <is>
          <t>125# ANSI Flange</t>
        </is>
      </c>
      <c r="K314" s="123" t="inlineStr">
        <is>
          <t>Coating_Scotchkote134_interior_IncludeImpeller</t>
        </is>
      </c>
      <c r="L314" s="123" t="inlineStr">
        <is>
          <t>:XA:</t>
        </is>
      </c>
      <c r="M314" s="123" t="inlineStr">
        <is>
          <t>RTF</t>
        </is>
      </c>
      <c r="O314" t="inlineStr">
        <is>
          <t>A300043</t>
        </is>
      </c>
      <c r="P314" s="123" t="inlineStr">
        <is>
          <t>LT027</t>
        </is>
      </c>
      <c r="Q314" s="13" t="n">
        <v>0</v>
      </c>
    </row>
    <row r="315" ht="13.15" customHeight="1">
      <c r="B315" s="13">
        <f>IF(AND(I315="not Bronze, ASTM-B584, C93200",K315="Coating_Standard"),"Y","N")</f>
        <v/>
      </c>
      <c r="C315" t="inlineStr">
        <is>
          <t>Price_BOM_VL_VLS_Case_309</t>
        </is>
      </c>
      <c r="D315">
        <f>IF(B315="Y",C315,"")</f>
        <v/>
      </c>
      <c r="E315" t="inlineStr">
        <is>
          <t>:6012-5_VL:</t>
        </is>
      </c>
      <c r="F315" s="123" t="inlineStr">
        <is>
          <t>Cast Iron, ASTM-A48, CL 35</t>
        </is>
      </c>
      <c r="G315" s="123" t="inlineStr">
        <is>
          <t>CaseMatl_Cast_Iron_ASTM-A48_CL35</t>
        </is>
      </c>
      <c r="H315" s="123" t="inlineStr">
        <is>
          <t>C35</t>
        </is>
      </c>
      <c r="I315" t="inlineStr">
        <is>
          <t>Bronze, ASTM-B584, C93200</t>
        </is>
      </c>
      <c r="J315" s="123" t="inlineStr">
        <is>
          <t>125# ANSI Flange</t>
        </is>
      </c>
      <c r="K315" s="123" t="inlineStr">
        <is>
          <t>Coating_Special</t>
        </is>
      </c>
      <c r="L315" s="123" t="inlineStr">
        <is>
          <t>:XA:</t>
        </is>
      </c>
      <c r="M315" s="123" t="inlineStr">
        <is>
          <t>RTF</t>
        </is>
      </c>
      <c r="O315" t="inlineStr">
        <is>
          <t>A300043</t>
        </is>
      </c>
      <c r="P315" s="123" t="inlineStr">
        <is>
          <t>LT027</t>
        </is>
      </c>
      <c r="Q315" s="13" t="n">
        <v>0</v>
      </c>
    </row>
    <row r="316" ht="13.15" customHeight="1">
      <c r="B316" s="13">
        <f>IF(AND(I316="not Bronze, ASTM-B584, C93200",K316="Coating_Standard"),"Y","N")</f>
        <v/>
      </c>
      <c r="C316" t="inlineStr">
        <is>
          <t>Price_BOM_VL_VLS_Case_310</t>
        </is>
      </c>
      <c r="D316">
        <f>IF(B316="Y",C316,"")</f>
        <v/>
      </c>
      <c r="E316" t="inlineStr">
        <is>
          <t>:6012-5_VL:</t>
        </is>
      </c>
      <c r="F316" s="123" t="inlineStr">
        <is>
          <t>Cast Iron, ASTM-A48, CL 35</t>
        </is>
      </c>
      <c r="G316" s="123" t="inlineStr">
        <is>
          <t>CaseMatl_Cast_Iron_ASTM-A48_CL35</t>
        </is>
      </c>
      <c r="H316" s="123" t="inlineStr">
        <is>
          <t>C35</t>
        </is>
      </c>
      <c r="I316" t="inlineStr">
        <is>
          <t>not Bronze, ASTM-B584, C93200</t>
        </is>
      </c>
      <c r="J316" s="123" t="inlineStr">
        <is>
          <t>125# ANSI Flange</t>
        </is>
      </c>
      <c r="K316" s="123" t="inlineStr">
        <is>
          <t>Coating_Special</t>
        </is>
      </c>
      <c r="L316" s="123" t="inlineStr">
        <is>
          <t>:XA:</t>
        </is>
      </c>
      <c r="M316" s="123" t="inlineStr">
        <is>
          <t>RTF</t>
        </is>
      </c>
      <c r="O316" t="inlineStr">
        <is>
          <t>A300043</t>
        </is>
      </c>
      <c r="P316" s="123" t="inlineStr">
        <is>
          <t>LT027</t>
        </is>
      </c>
      <c r="Q316" s="13" t="n">
        <v>0</v>
      </c>
    </row>
    <row r="317" ht="13.15" customHeight="1">
      <c r="B317" s="13">
        <f>IF(AND(I317="not Bronze, ASTM-B584, C93200",K317="Coating_Standard"),"Y","N")</f>
        <v/>
      </c>
      <c r="C317" t="inlineStr">
        <is>
          <t>Price_BOM_VL_VLS_Case_311</t>
        </is>
      </c>
      <c r="D317">
        <f>IF(B317="Y",C317,"")</f>
        <v/>
      </c>
      <c r="E317" t="inlineStr">
        <is>
          <t>:6012-5_VL:</t>
        </is>
      </c>
      <c r="F317" s="123" t="inlineStr">
        <is>
          <t>Cast Iron, ASTM-A48, CL 35</t>
        </is>
      </c>
      <c r="G317" s="123" t="inlineStr">
        <is>
          <t>CaseMatl_Cast_Iron_ASTM-A48_CL35</t>
        </is>
      </c>
      <c r="H317" s="123" t="inlineStr">
        <is>
          <t>C35</t>
        </is>
      </c>
      <c r="I317" t="inlineStr">
        <is>
          <t>Bronze, ASTM-B584, C93200</t>
        </is>
      </c>
      <c r="J317" s="123" t="inlineStr">
        <is>
          <t>125# ANSI Flange</t>
        </is>
      </c>
      <c r="K317" s="123" t="inlineStr">
        <is>
          <t>Coating_Epoxy</t>
        </is>
      </c>
      <c r="L317" s="123" t="inlineStr">
        <is>
          <t>:XA:</t>
        </is>
      </c>
      <c r="M317" s="123" t="inlineStr">
        <is>
          <t>RTF</t>
        </is>
      </c>
      <c r="O317" t="inlineStr">
        <is>
          <t>A300043</t>
        </is>
      </c>
      <c r="P317" s="123" t="inlineStr">
        <is>
          <t>LT027</t>
        </is>
      </c>
      <c r="Q317" s="13" t="n">
        <v>0</v>
      </c>
    </row>
    <row r="318" ht="13.15" customHeight="1">
      <c r="B318" s="13">
        <f>IF(AND(I318="not Bronze, ASTM-B584, C93200",K318="Coating_Standard"),"Y","N")</f>
        <v/>
      </c>
      <c r="C318" t="inlineStr">
        <is>
          <t>Price_BOM_VL_VLS_Case_312</t>
        </is>
      </c>
      <c r="D318">
        <f>IF(B318="Y",C318,"")</f>
        <v/>
      </c>
      <c r="E318" t="inlineStr">
        <is>
          <t>:6012-5_VL:</t>
        </is>
      </c>
      <c r="F318" s="123" t="inlineStr">
        <is>
          <t>Cast Iron, ASTM-A48, CL 35</t>
        </is>
      </c>
      <c r="G318" s="123" t="inlineStr">
        <is>
          <t>CaseMatl_Cast_Iron_ASTM-A48_CL35</t>
        </is>
      </c>
      <c r="H318" s="123" t="inlineStr">
        <is>
          <t>C35</t>
        </is>
      </c>
      <c r="I318" t="inlineStr">
        <is>
          <t>not Bronze, ASTM-B584, C93200</t>
        </is>
      </c>
      <c r="J318" s="123" t="inlineStr">
        <is>
          <t>125# ANSI Flange</t>
        </is>
      </c>
      <c r="K318" s="123" t="inlineStr">
        <is>
          <t>Coating_Epoxy</t>
        </is>
      </c>
      <c r="L318" s="123" t="inlineStr">
        <is>
          <t>:XA:</t>
        </is>
      </c>
      <c r="M318" s="123" t="inlineStr">
        <is>
          <t>RTF</t>
        </is>
      </c>
      <c r="O318" t="inlineStr">
        <is>
          <t>A300043</t>
        </is>
      </c>
      <c r="P318" s="123" t="inlineStr">
        <is>
          <t>LT027</t>
        </is>
      </c>
      <c r="Q318" s="13" t="n">
        <v>0</v>
      </c>
    </row>
    <row r="319" ht="13.15" customHeight="1">
      <c r="B319" s="13">
        <f>IF(AND(I319="not Bronze, ASTM-B584, C93200",K319="Coating_Standard"),"Y","N")</f>
        <v/>
      </c>
      <c r="C319" t="inlineStr">
        <is>
          <t>Price_BOM_VL_VLS_Case_313</t>
        </is>
      </c>
      <c r="D319">
        <f>IF(B319="Y",C319,"")</f>
        <v/>
      </c>
      <c r="E319" s="6" t="inlineStr">
        <is>
          <t>:6012-5_VLS:</t>
        </is>
      </c>
      <c r="F319" s="123" t="inlineStr">
        <is>
          <t>Cast Iron, ASTM-A48, CL 35</t>
        </is>
      </c>
      <c r="G319" s="123" t="inlineStr">
        <is>
          <t>CaseMatl_Cast_Iron_ASTM-A48_CL35</t>
        </is>
      </c>
      <c r="H319" s="123" t="inlineStr">
        <is>
          <t>C35</t>
        </is>
      </c>
      <c r="I319" t="inlineStr">
        <is>
          <t>not Bronze, ASTM-B584, C93200</t>
        </is>
      </c>
      <c r="J319" s="123" t="inlineStr">
        <is>
          <t>125# ANSI Flange</t>
        </is>
      </c>
      <c r="K319" s="123" t="inlineStr">
        <is>
          <t>Coating_Standard</t>
        </is>
      </c>
      <c r="L319" s="123" t="inlineStr">
        <is>
          <t>:XA:</t>
        </is>
      </c>
      <c r="M319" s="68" t="n">
        <v>98389055</v>
      </c>
      <c r="N319" s="69" t="inlineStr">
        <is>
          <t>CASE,VLS,60125,125#,CI</t>
        </is>
      </c>
      <c r="O319" t="inlineStr">
        <is>
          <t>A300043</t>
        </is>
      </c>
      <c r="P319" s="123" t="inlineStr">
        <is>
          <t>LT027</t>
        </is>
      </c>
      <c r="Q319" s="13" t="n">
        <v>0</v>
      </c>
    </row>
    <row r="320" ht="13.15" customHeight="1">
      <c r="B320" s="13">
        <f>IF(AND(I320="not Bronze, ASTM-B584, C93200",K320="Coating_Standard"),"Y","N")</f>
        <v/>
      </c>
      <c r="C320" t="inlineStr">
        <is>
          <t>Price_BOM_VL_VLS_Case_314</t>
        </is>
      </c>
      <c r="D320">
        <f>IF(B320="Y",C320,"")</f>
        <v/>
      </c>
      <c r="E320" t="inlineStr">
        <is>
          <t>:6015-7_VL:</t>
        </is>
      </c>
      <c r="F320" s="65" t="inlineStr">
        <is>
          <t>Ductile Iron, ASTM-A536-65</t>
        </is>
      </c>
      <c r="G320" t="inlineStr">
        <is>
          <t>CaseMatl_Ductile_Iron_ASTM-A536-65</t>
        </is>
      </c>
      <c r="H320" s="123" t="inlineStr">
        <is>
          <t>J</t>
        </is>
      </c>
      <c r="I320" t="inlineStr">
        <is>
          <t>all</t>
        </is>
      </c>
      <c r="J320" s="123" t="inlineStr">
        <is>
          <t>125# ANSI Flange</t>
        </is>
      </c>
      <c r="K320" s="123" t="inlineStr">
        <is>
          <t>Coating_Standard</t>
        </is>
      </c>
      <c r="L320" s="123" t="inlineStr">
        <is>
          <t>:X5:</t>
        </is>
      </c>
      <c r="M320" s="123" t="n">
        <v>97688185</v>
      </c>
      <c r="N320" s="123" t="inlineStr">
        <is>
          <t>CASE,VL,60157,125#,DI</t>
        </is>
      </c>
      <c r="O320" t="inlineStr">
        <is>
          <t>A300043</t>
        </is>
      </c>
      <c r="P320" s="123" t="inlineStr">
        <is>
          <t>LT034</t>
        </is>
      </c>
      <c r="Q320" s="13" t="n">
        <v>0</v>
      </c>
    </row>
    <row r="321" ht="13.15" customHeight="1">
      <c r="B321" s="13">
        <f>IF(AND(I321="not Bronze, ASTM-B584, C93200",K321="Coating_Standard"),"Y","N")</f>
        <v/>
      </c>
      <c r="C321" t="inlineStr">
        <is>
          <t>Price_BOM_VL_VLS_Case_315</t>
        </is>
      </c>
      <c r="D321">
        <f>IF(B321="Y",C321,"")</f>
        <v/>
      </c>
      <c r="E321" t="inlineStr">
        <is>
          <t>:6015-7_VL:</t>
        </is>
      </c>
      <c r="F321" s="65" t="inlineStr">
        <is>
          <t>Ductile Iron, ASTM-A536-65</t>
        </is>
      </c>
      <c r="G321" t="inlineStr">
        <is>
          <t>CaseMatl_Ductile_Iron_ASTM-A536-65</t>
        </is>
      </c>
      <c r="H321" s="123" t="inlineStr">
        <is>
          <t>J</t>
        </is>
      </c>
      <c r="I321" t="inlineStr">
        <is>
          <t>all</t>
        </is>
      </c>
      <c r="J321" s="123" t="inlineStr">
        <is>
          <t>250# ANSI Flange</t>
        </is>
      </c>
      <c r="K321" s="123" t="inlineStr">
        <is>
          <t>Coating_Standard</t>
        </is>
      </c>
      <c r="L321" s="123" t="inlineStr">
        <is>
          <t>:X5:</t>
        </is>
      </c>
      <c r="M321" s="123" t="n">
        <v>97688190</v>
      </c>
      <c r="N321" s="123" t="inlineStr">
        <is>
          <t>CASE,VL,60157,250#,DI</t>
        </is>
      </c>
      <c r="O321" t="inlineStr">
        <is>
          <t>A300159</t>
        </is>
      </c>
      <c r="P321" s="123" t="inlineStr">
        <is>
          <t>LT034</t>
        </is>
      </c>
      <c r="Q321" s="13" t="n">
        <v>14</v>
      </c>
    </row>
    <row r="322" ht="13.15" customHeight="1">
      <c r="B322" s="13">
        <f>IF(AND(I322="not Bronze, ASTM-B584, C93200",K322="Coating_Standard"),"Y","N")</f>
        <v/>
      </c>
      <c r="C322" t="inlineStr">
        <is>
          <t>Price_BOM_VL_VLS_Case_316</t>
        </is>
      </c>
      <c r="D322">
        <f>IF(B322="Y",C322,"")</f>
        <v/>
      </c>
      <c r="E322" t="inlineStr">
        <is>
          <t>:6015-7_VL:</t>
        </is>
      </c>
      <c r="F322" s="65" t="inlineStr">
        <is>
          <t>Ductile Iron, ASTM-A536-65</t>
        </is>
      </c>
      <c r="G322" t="inlineStr">
        <is>
          <t>CaseMatl_Ductile_Iron_ASTM-A536-65</t>
        </is>
      </c>
      <c r="H322" s="123" t="inlineStr">
        <is>
          <t>J</t>
        </is>
      </c>
      <c r="I322" t="inlineStr">
        <is>
          <t>all</t>
        </is>
      </c>
      <c r="J322" s="123" t="inlineStr">
        <is>
          <t>125# ANSI Flange</t>
        </is>
      </c>
      <c r="K322" s="123" t="inlineStr">
        <is>
          <t>Coating_Scotchkote134_interior</t>
        </is>
      </c>
      <c r="L322" s="123" t="inlineStr">
        <is>
          <t>:X5:</t>
        </is>
      </c>
      <c r="M322" s="123" t="inlineStr">
        <is>
          <t>RTF</t>
        </is>
      </c>
      <c r="N322" s="123" t="n"/>
      <c r="O322" t="inlineStr">
        <is>
          <t>A300043</t>
        </is>
      </c>
      <c r="P322" s="123" t="inlineStr">
        <is>
          <t>LT034</t>
        </is>
      </c>
      <c r="Q322" s="13" t="n">
        <v>0</v>
      </c>
    </row>
    <row r="323" ht="13.15" customHeight="1">
      <c r="B323" s="13">
        <f>IF(AND(I323="not Bronze, ASTM-B584, C93200",K323="Coating_Standard"),"Y","N")</f>
        <v/>
      </c>
      <c r="C323" t="inlineStr">
        <is>
          <t>Price_BOM_VL_VLS_Case_317</t>
        </is>
      </c>
      <c r="D323">
        <f>IF(B323="Y",C323,"")</f>
        <v/>
      </c>
      <c r="E323" t="inlineStr">
        <is>
          <t>:6015-7_VL:</t>
        </is>
      </c>
      <c r="F323" s="65" t="inlineStr">
        <is>
          <t>Ductile Iron, ASTM-A536-65</t>
        </is>
      </c>
      <c r="G323" t="inlineStr">
        <is>
          <t>CaseMatl_Ductile_Iron_ASTM-A536-65</t>
        </is>
      </c>
      <c r="H323" s="123" t="inlineStr">
        <is>
          <t>J</t>
        </is>
      </c>
      <c r="I323" t="inlineStr">
        <is>
          <t>all</t>
        </is>
      </c>
      <c r="J323" s="123" t="inlineStr">
        <is>
          <t>250# ANSI Flange</t>
        </is>
      </c>
      <c r="K323" s="123" t="inlineStr">
        <is>
          <t>Coating_Scotchkote134_interior</t>
        </is>
      </c>
      <c r="L323" s="123" t="inlineStr">
        <is>
          <t>:X5:</t>
        </is>
      </c>
      <c r="M323" s="123" t="inlineStr">
        <is>
          <t>RTF</t>
        </is>
      </c>
      <c r="N323" s="123" t="n"/>
      <c r="O323" t="inlineStr">
        <is>
          <t>A300159</t>
        </is>
      </c>
      <c r="P323" s="123" t="inlineStr">
        <is>
          <t>LT034</t>
        </is>
      </c>
      <c r="Q323" s="13" t="n">
        <v>14</v>
      </c>
    </row>
    <row r="324" ht="13.15" customHeight="1">
      <c r="B324" s="13">
        <f>IF(AND(I324="not Bronze, ASTM-B584, C93200",K324="Coating_Standard"),"Y","N")</f>
        <v/>
      </c>
      <c r="C324" t="inlineStr">
        <is>
          <t>Price_BOM_VL_VLS_Case_318</t>
        </is>
      </c>
      <c r="D324">
        <f>IF(B324="Y",C324,"")</f>
        <v/>
      </c>
      <c r="E324" t="inlineStr">
        <is>
          <t>:6015-7_VL:</t>
        </is>
      </c>
      <c r="F324" s="65" t="inlineStr">
        <is>
          <t>Ductile Iron, ASTM-A536-65</t>
        </is>
      </c>
      <c r="G324" t="inlineStr">
        <is>
          <t>CaseMatl_Ductile_Iron_ASTM-A536-65</t>
        </is>
      </c>
      <c r="H324" s="123" t="inlineStr">
        <is>
          <t>J</t>
        </is>
      </c>
      <c r="I324" t="inlineStr">
        <is>
          <t>all</t>
        </is>
      </c>
      <c r="J324" s="123" t="inlineStr">
        <is>
          <t>125# ANSI Flange</t>
        </is>
      </c>
      <c r="K324" s="123" t="inlineStr">
        <is>
          <t>Coating_Scotchkote134_interior_exterior</t>
        </is>
      </c>
      <c r="L324" s="123" t="inlineStr">
        <is>
          <t>:X5:</t>
        </is>
      </c>
      <c r="M324" s="123" t="inlineStr">
        <is>
          <t>RTF</t>
        </is>
      </c>
      <c r="N324" s="123" t="n"/>
      <c r="O324" t="inlineStr">
        <is>
          <t>A300043</t>
        </is>
      </c>
      <c r="P324" s="123" t="inlineStr">
        <is>
          <t>LT034</t>
        </is>
      </c>
      <c r="Q324" s="13" t="n">
        <v>0</v>
      </c>
    </row>
    <row r="325" ht="13.15" customHeight="1">
      <c r="B325" s="13">
        <f>IF(AND(I325="not Bronze, ASTM-B584, C93200",K325="Coating_Standard"),"Y","N")</f>
        <v/>
      </c>
      <c r="C325" t="inlineStr">
        <is>
          <t>Price_BOM_VL_VLS_Case_319</t>
        </is>
      </c>
      <c r="D325">
        <f>IF(B325="Y",C325,"")</f>
        <v/>
      </c>
      <c r="E325" t="inlineStr">
        <is>
          <t>:6015-7_VL:</t>
        </is>
      </c>
      <c r="F325" s="65" t="inlineStr">
        <is>
          <t>Ductile Iron, ASTM-A536-65</t>
        </is>
      </c>
      <c r="G325" t="inlineStr">
        <is>
          <t>CaseMatl_Ductile_Iron_ASTM-A536-65</t>
        </is>
      </c>
      <c r="H325" s="123" t="inlineStr">
        <is>
          <t>J</t>
        </is>
      </c>
      <c r="I325" t="inlineStr">
        <is>
          <t>all</t>
        </is>
      </c>
      <c r="J325" s="123" t="inlineStr">
        <is>
          <t>250# ANSI Flange</t>
        </is>
      </c>
      <c r="K325" s="123" t="inlineStr">
        <is>
          <t>Coating_Scotchkote134_interior_exterior</t>
        </is>
      </c>
      <c r="L325" s="123" t="inlineStr">
        <is>
          <t>:X5:</t>
        </is>
      </c>
      <c r="M325" s="123" t="inlineStr">
        <is>
          <t>RTF</t>
        </is>
      </c>
      <c r="N325" s="123" t="n"/>
      <c r="O325" t="inlineStr">
        <is>
          <t>A300159</t>
        </is>
      </c>
      <c r="P325" s="123" t="inlineStr">
        <is>
          <t>LT034</t>
        </is>
      </c>
      <c r="Q325" s="13" t="n">
        <v>14</v>
      </c>
    </row>
    <row r="326" ht="13.15" customHeight="1">
      <c r="B326" s="13">
        <f>IF(AND(I326="not Bronze, ASTM-B584, C93200",K326="Coating_Standard"),"Y","N")</f>
        <v/>
      </c>
      <c r="C326" t="inlineStr">
        <is>
          <t>Price_BOM_VL_VLS_Case_320</t>
        </is>
      </c>
      <c r="D326">
        <f>IF(B326="Y",C326,"")</f>
        <v/>
      </c>
      <c r="E326" t="inlineStr">
        <is>
          <t>:6015-7_VL:</t>
        </is>
      </c>
      <c r="F326" s="65" t="inlineStr">
        <is>
          <t>Ductile Iron, ASTM-A536-65</t>
        </is>
      </c>
      <c r="G326" t="inlineStr">
        <is>
          <t>CaseMatl_Ductile_Iron_ASTM-A536-65</t>
        </is>
      </c>
      <c r="H326" s="123" t="inlineStr">
        <is>
          <t>J</t>
        </is>
      </c>
      <c r="I326" t="inlineStr">
        <is>
          <t>all</t>
        </is>
      </c>
      <c r="J326" s="123" t="inlineStr">
        <is>
          <t>125# ANSI Flange</t>
        </is>
      </c>
      <c r="K326" s="123" t="inlineStr">
        <is>
          <t>Coating_Scotchkote134_interior_exterior_IncludeImpeller</t>
        </is>
      </c>
      <c r="L326" s="123" t="inlineStr">
        <is>
          <t>:X5:</t>
        </is>
      </c>
      <c r="M326" s="123" t="inlineStr">
        <is>
          <t>RTF</t>
        </is>
      </c>
      <c r="N326" s="123" t="n"/>
      <c r="O326" t="inlineStr">
        <is>
          <t>A300043</t>
        </is>
      </c>
      <c r="P326" s="123" t="inlineStr">
        <is>
          <t>LT034</t>
        </is>
      </c>
      <c r="Q326" s="13" t="n">
        <v>0</v>
      </c>
    </row>
    <row r="327" ht="13.15" customHeight="1">
      <c r="B327" s="13">
        <f>IF(AND(I327="not Bronze, ASTM-B584, C93200",K327="Coating_Standard"),"Y","N")</f>
        <v/>
      </c>
      <c r="C327" t="inlineStr">
        <is>
          <t>Price_BOM_VL_VLS_Case_321</t>
        </is>
      </c>
      <c r="D327">
        <f>IF(B327="Y",C327,"")</f>
        <v/>
      </c>
      <c r="E327" t="inlineStr">
        <is>
          <t>:6015-7_VL:</t>
        </is>
      </c>
      <c r="F327" s="65" t="inlineStr">
        <is>
          <t>Ductile Iron, ASTM-A536-65</t>
        </is>
      </c>
      <c r="G327" t="inlineStr">
        <is>
          <t>CaseMatl_Ductile_Iron_ASTM-A536-65</t>
        </is>
      </c>
      <c r="H327" s="123" t="inlineStr">
        <is>
          <t>J</t>
        </is>
      </c>
      <c r="I327" t="inlineStr">
        <is>
          <t>all</t>
        </is>
      </c>
      <c r="J327" s="123" t="inlineStr">
        <is>
          <t>250# ANSI Flange</t>
        </is>
      </c>
      <c r="K327" s="123" t="inlineStr">
        <is>
          <t>Coating_Scotchkote134_interior_exterior_IncludeImpeller</t>
        </is>
      </c>
      <c r="L327" s="123" t="inlineStr">
        <is>
          <t>:X5:</t>
        </is>
      </c>
      <c r="M327" s="123" t="inlineStr">
        <is>
          <t>RTF</t>
        </is>
      </c>
      <c r="N327" s="123" t="n"/>
      <c r="O327" t="inlineStr">
        <is>
          <t>A300159</t>
        </is>
      </c>
      <c r="P327" s="123" t="inlineStr">
        <is>
          <t>LT034</t>
        </is>
      </c>
      <c r="Q327" s="13" t="n">
        <v>14</v>
      </c>
    </row>
    <row r="328" ht="13.15" customHeight="1">
      <c r="B328" s="13">
        <f>IF(AND(I328="not Bronze, ASTM-B584, C93200",K328="Coating_Standard"),"Y","N")</f>
        <v/>
      </c>
      <c r="C328" t="inlineStr">
        <is>
          <t>Price_BOM_VL_VLS_Case_322</t>
        </is>
      </c>
      <c r="D328">
        <f>IF(B328="Y",C328,"")</f>
        <v/>
      </c>
      <c r="E328" t="inlineStr">
        <is>
          <t>:6015-7_VL:</t>
        </is>
      </c>
      <c r="F328" s="65" t="inlineStr">
        <is>
          <t>Ductile Iron, ASTM-A536-65</t>
        </is>
      </c>
      <c r="G328" t="inlineStr">
        <is>
          <t>CaseMatl_Ductile_Iron_ASTM-A536-65</t>
        </is>
      </c>
      <c r="H328" s="123" t="inlineStr">
        <is>
          <t>J</t>
        </is>
      </c>
      <c r="I328" t="inlineStr">
        <is>
          <t>all</t>
        </is>
      </c>
      <c r="J328" s="123" t="inlineStr">
        <is>
          <t>125# ANSI Flange</t>
        </is>
      </c>
      <c r="K328" s="123" t="inlineStr">
        <is>
          <t>Coating_Scotchkote134_interior_IncludeImpeller</t>
        </is>
      </c>
      <c r="L328" s="123" t="inlineStr">
        <is>
          <t>:X5:</t>
        </is>
      </c>
      <c r="M328" s="123" t="inlineStr">
        <is>
          <t>RTF</t>
        </is>
      </c>
      <c r="N328" s="123" t="n"/>
      <c r="O328" t="inlineStr">
        <is>
          <t>A300043</t>
        </is>
      </c>
      <c r="P328" s="123" t="inlineStr">
        <is>
          <t>LT034</t>
        </is>
      </c>
      <c r="Q328" s="13" t="n">
        <v>0</v>
      </c>
    </row>
    <row r="329" ht="13.15" customHeight="1">
      <c r="B329" s="13">
        <f>IF(AND(I329="not Bronze, ASTM-B584, C93200",K329="Coating_Standard"),"Y","N")</f>
        <v/>
      </c>
      <c r="C329" t="inlineStr">
        <is>
          <t>Price_BOM_VL_VLS_Case_323</t>
        </is>
      </c>
      <c r="D329">
        <f>IF(B329="Y",C329,"")</f>
        <v/>
      </c>
      <c r="E329" t="inlineStr">
        <is>
          <t>:6015-7_VL:</t>
        </is>
      </c>
      <c r="F329" s="65" t="inlineStr">
        <is>
          <t>Ductile Iron, ASTM-A536-65</t>
        </is>
      </c>
      <c r="G329" t="inlineStr">
        <is>
          <t>CaseMatl_Ductile_Iron_ASTM-A536-65</t>
        </is>
      </c>
      <c r="H329" s="123" t="inlineStr">
        <is>
          <t>J</t>
        </is>
      </c>
      <c r="I329" t="inlineStr">
        <is>
          <t>all</t>
        </is>
      </c>
      <c r="J329" s="123" t="inlineStr">
        <is>
          <t>250# ANSI Flange</t>
        </is>
      </c>
      <c r="K329" s="123" t="inlineStr">
        <is>
          <t>Coating_Scotchkote134_interior_IncludeImpeller</t>
        </is>
      </c>
      <c r="L329" s="123" t="inlineStr">
        <is>
          <t>:X5:</t>
        </is>
      </c>
      <c r="M329" s="123" t="inlineStr">
        <is>
          <t>RTF</t>
        </is>
      </c>
      <c r="N329" s="123" t="n"/>
      <c r="O329" t="inlineStr">
        <is>
          <t>A300159</t>
        </is>
      </c>
      <c r="P329" s="123" t="inlineStr">
        <is>
          <t>LT034</t>
        </is>
      </c>
      <c r="Q329" s="13" t="n">
        <v>14</v>
      </c>
    </row>
    <row r="330" ht="13.15" customHeight="1">
      <c r="B330" s="13">
        <f>IF(AND(I330="not Bronze, ASTM-B584, C93200",K330="Coating_Standard"),"Y","N")</f>
        <v/>
      </c>
      <c r="C330" t="inlineStr">
        <is>
          <t>Price_BOM_VL_VLS_Case_324</t>
        </is>
      </c>
      <c r="D330">
        <f>IF(B330="Y",C330,"")</f>
        <v/>
      </c>
      <c r="E330" t="inlineStr">
        <is>
          <t>:6015-7_VL:</t>
        </is>
      </c>
      <c r="F330" s="65" t="inlineStr">
        <is>
          <t>Ductile Iron, ASTM-A536-65</t>
        </is>
      </c>
      <c r="G330" t="inlineStr">
        <is>
          <t>CaseMatl_Ductile_Iron_ASTM-A536-65</t>
        </is>
      </c>
      <c r="H330" s="123" t="inlineStr">
        <is>
          <t>J</t>
        </is>
      </c>
      <c r="I330" t="inlineStr">
        <is>
          <t>all</t>
        </is>
      </c>
      <c r="J330" s="123" t="inlineStr">
        <is>
          <t>125# ANSI Flange</t>
        </is>
      </c>
      <c r="K330" s="123" t="inlineStr">
        <is>
          <t>Coating_Special</t>
        </is>
      </c>
      <c r="L330" s="123" t="inlineStr">
        <is>
          <t>:X5:</t>
        </is>
      </c>
      <c r="M330" s="123" t="inlineStr">
        <is>
          <t>RTF</t>
        </is>
      </c>
      <c r="N330" s="123" t="n"/>
      <c r="O330" t="inlineStr">
        <is>
          <t>A300043</t>
        </is>
      </c>
      <c r="P330" s="123" t="inlineStr">
        <is>
          <t>LT029</t>
        </is>
      </c>
      <c r="Q330" s="13" t="n">
        <v>143</v>
      </c>
      <c r="S330" s="6" t="n"/>
    </row>
    <row r="331" ht="13.15" customHeight="1">
      <c r="B331" s="13">
        <f>IF(AND(I331="not Bronze, ASTM-B584, C93200",K331="Coating_Standard"),"Y","N")</f>
        <v/>
      </c>
      <c r="C331" t="inlineStr">
        <is>
          <t>Price_BOM_VL_VLS_Case_325</t>
        </is>
      </c>
      <c r="D331">
        <f>IF(B331="Y",C331,"")</f>
        <v/>
      </c>
      <c r="E331" t="inlineStr">
        <is>
          <t>:6015-7_VL:</t>
        </is>
      </c>
      <c r="F331" s="65" t="inlineStr">
        <is>
          <t>Ductile Iron, ASTM-A536-65</t>
        </is>
      </c>
      <c r="G331" t="inlineStr">
        <is>
          <t>CaseMatl_Ductile_Iron_ASTM-A536-65</t>
        </is>
      </c>
      <c r="H331" s="123" t="inlineStr">
        <is>
          <t>J</t>
        </is>
      </c>
      <c r="I331" t="inlineStr">
        <is>
          <t>all</t>
        </is>
      </c>
      <c r="J331" s="123" t="inlineStr">
        <is>
          <t>250# ANSI Flange</t>
        </is>
      </c>
      <c r="K331" s="123" t="inlineStr">
        <is>
          <t>Coating_Special</t>
        </is>
      </c>
      <c r="L331" s="123" t="inlineStr">
        <is>
          <t>:X5:</t>
        </is>
      </c>
      <c r="M331" s="123" t="inlineStr">
        <is>
          <t>RTF</t>
        </is>
      </c>
      <c r="N331" s="123" t="n"/>
      <c r="O331" t="inlineStr">
        <is>
          <t>A300159</t>
        </is>
      </c>
      <c r="P331" s="123" t="inlineStr">
        <is>
          <t>LT029</t>
        </is>
      </c>
      <c r="Q331" s="13" t="n">
        <v>143</v>
      </c>
      <c r="S331" s="6" t="n"/>
    </row>
    <row r="332" ht="13.15" customHeight="1">
      <c r="B332" s="13">
        <f>IF(AND(I332="not Bronze, ASTM-B584, C93200",K332="Coating_Standard"),"Y","N")</f>
        <v/>
      </c>
      <c r="C332" t="inlineStr">
        <is>
          <t>Price_BOM_VL_VLS_Case_326</t>
        </is>
      </c>
      <c r="D332">
        <f>IF(B332="Y",C332,"")</f>
        <v/>
      </c>
      <c r="E332" t="inlineStr">
        <is>
          <t>:6015-7_VL:</t>
        </is>
      </c>
      <c r="F332" s="65" t="inlineStr">
        <is>
          <t>Ductile Iron, ASTM-A536-65</t>
        </is>
      </c>
      <c r="G332" t="inlineStr">
        <is>
          <t>CaseMatl_Ductile_Iron_ASTM-A536-65</t>
        </is>
      </c>
      <c r="H332" s="123" t="inlineStr">
        <is>
          <t>J</t>
        </is>
      </c>
      <c r="I332" t="inlineStr">
        <is>
          <t>all</t>
        </is>
      </c>
      <c r="J332" s="123" t="inlineStr">
        <is>
          <t>125# ANSI Flange</t>
        </is>
      </c>
      <c r="K332" s="123" t="inlineStr">
        <is>
          <t>Coating_Epoxy</t>
        </is>
      </c>
      <c r="L332" s="123" t="inlineStr">
        <is>
          <t>:X5:</t>
        </is>
      </c>
      <c r="M332" s="123" t="inlineStr">
        <is>
          <t>RTF</t>
        </is>
      </c>
      <c r="N332" s="123" t="n"/>
      <c r="O332" t="inlineStr">
        <is>
          <t>A300043</t>
        </is>
      </c>
      <c r="P332" s="123" t="inlineStr">
        <is>
          <t>LT034</t>
        </is>
      </c>
      <c r="Q332" s="13" t="n">
        <v>0</v>
      </c>
    </row>
    <row r="333" ht="13.15" customHeight="1">
      <c r="B333" s="13">
        <f>IF(AND(I333="not Bronze, ASTM-B584, C93200",K333="Coating_Standard"),"Y","N")</f>
        <v/>
      </c>
      <c r="C333" t="inlineStr">
        <is>
          <t>Price_BOM_VL_VLS_Case_327</t>
        </is>
      </c>
      <c r="D333">
        <f>IF(B333="Y",C333,"")</f>
        <v/>
      </c>
      <c r="E333" t="inlineStr">
        <is>
          <t>:6015-7_VL:</t>
        </is>
      </c>
      <c r="F333" s="65" t="inlineStr">
        <is>
          <t>Ductile Iron, ASTM-A536-65</t>
        </is>
      </c>
      <c r="G333" t="inlineStr">
        <is>
          <t>CaseMatl_Ductile_Iron_ASTM-A536-65</t>
        </is>
      </c>
      <c r="H333" s="123" t="inlineStr">
        <is>
          <t>J</t>
        </is>
      </c>
      <c r="I333" t="inlineStr">
        <is>
          <t>all</t>
        </is>
      </c>
      <c r="J333" s="123" t="inlineStr">
        <is>
          <t>250# ANSI Flange</t>
        </is>
      </c>
      <c r="K333" s="123" t="inlineStr">
        <is>
          <t>Coating_Epoxy</t>
        </is>
      </c>
      <c r="L333" s="123" t="inlineStr">
        <is>
          <t>:X5:</t>
        </is>
      </c>
      <c r="M333" s="123" t="inlineStr">
        <is>
          <t>RTF</t>
        </is>
      </c>
      <c r="N333" s="123" t="n"/>
      <c r="O333" t="inlineStr">
        <is>
          <t>A300159</t>
        </is>
      </c>
      <c r="P333" s="123" t="inlineStr">
        <is>
          <t>LT034</t>
        </is>
      </c>
      <c r="Q333" s="13" t="n">
        <v>14</v>
      </c>
    </row>
    <row r="334">
      <c r="B334" s="13">
        <f>IF(AND(I334="not Bronze, ASTM-B584, C93200",K334="Coating_Standard"),"Y","N")</f>
        <v/>
      </c>
      <c r="C334" t="inlineStr">
        <is>
          <t>Price_BOM_VL_VLS_Case_328</t>
        </is>
      </c>
      <c r="D334">
        <f>IF(B334="Y",C334,"")</f>
        <v/>
      </c>
      <c r="E334" s="6" t="inlineStr">
        <is>
          <t>:6015-7_VLS:</t>
        </is>
      </c>
      <c r="F334" s="65" t="inlineStr">
        <is>
          <t>Ductile Iron, ASTM-A536-65</t>
        </is>
      </c>
      <c r="G334" t="inlineStr">
        <is>
          <t>CaseMatl_Ductile_Iron_ASTM-A536-65</t>
        </is>
      </c>
      <c r="H334" s="123" t="inlineStr">
        <is>
          <t>J</t>
        </is>
      </c>
      <c r="I334" t="inlineStr">
        <is>
          <t>all</t>
        </is>
      </c>
      <c r="J334" s="123" t="inlineStr">
        <is>
          <t>125# ANSI Flange</t>
        </is>
      </c>
      <c r="K334" s="123" t="inlineStr">
        <is>
          <t>Coating_Standard</t>
        </is>
      </c>
      <c r="L334" s="123" t="inlineStr">
        <is>
          <t>:X5:</t>
        </is>
      </c>
      <c r="M334" s="68" t="n">
        <v>98389058</v>
      </c>
      <c r="N334" s="69" t="inlineStr">
        <is>
          <t>CASE,VLS,60157,125#,DI</t>
        </is>
      </c>
      <c r="O334" t="inlineStr">
        <is>
          <t>A300043</t>
        </is>
      </c>
      <c r="P334" s="123" t="inlineStr">
        <is>
          <t>LT034</t>
        </is>
      </c>
      <c r="Q334" s="13" t="n">
        <v>0</v>
      </c>
    </row>
    <row r="335">
      <c r="B335" s="13">
        <f>IF(AND(I335="not Bronze, ASTM-B584, C93200",K335="Coating_Standard"),"Y","N")</f>
        <v/>
      </c>
      <c r="C335" t="inlineStr">
        <is>
          <t>Price_BOM_VL_VLS_Case_329</t>
        </is>
      </c>
      <c r="D335">
        <f>IF(B335="Y",C335,"")</f>
        <v/>
      </c>
      <c r="E335" s="6" t="inlineStr">
        <is>
          <t>:6015-7_VLS:</t>
        </is>
      </c>
      <c r="F335" s="65" t="inlineStr">
        <is>
          <t>Ductile Iron, ASTM-A536-65</t>
        </is>
      </c>
      <c r="G335" t="inlineStr">
        <is>
          <t>CaseMatl_Ductile_Iron_ASTM-A536-65</t>
        </is>
      </c>
      <c r="H335" s="123" t="inlineStr">
        <is>
          <t>J</t>
        </is>
      </c>
      <c r="I335" t="inlineStr">
        <is>
          <t>all</t>
        </is>
      </c>
      <c r="J335" s="123" t="inlineStr">
        <is>
          <t>250# ANSI Flange</t>
        </is>
      </c>
      <c r="K335" s="123" t="inlineStr">
        <is>
          <t>Coating_Standard</t>
        </is>
      </c>
      <c r="L335" s="123" t="inlineStr">
        <is>
          <t>:X5:</t>
        </is>
      </c>
      <c r="M335" s="68" t="n">
        <v>96774839</v>
      </c>
      <c r="N335" s="69" t="inlineStr">
        <is>
          <t>CASE,VLS,60157,250#,DI</t>
        </is>
      </c>
      <c r="O335" t="inlineStr">
        <is>
          <t>A300159</t>
        </is>
      </c>
      <c r="P335" s="123" t="inlineStr">
        <is>
          <t>LT034</t>
        </is>
      </c>
      <c r="Q335" s="13" t="n">
        <v>14</v>
      </c>
    </row>
    <row r="336" ht="13.15" customHeight="1">
      <c r="B336" s="13">
        <f>IF(AND(I336="not Bronze, ASTM-B584, C93200",K336="Coating_Standard"),"Y","N")</f>
        <v/>
      </c>
      <c r="C336" t="inlineStr">
        <is>
          <t>Price_BOM_VL_VLS_Case_330</t>
        </is>
      </c>
      <c r="D336">
        <f>IF(B336="Y",C336,"")</f>
        <v/>
      </c>
      <c r="E336" t="inlineStr">
        <is>
          <t>:6095-7_VL:</t>
        </is>
      </c>
      <c r="F336" s="123" t="inlineStr">
        <is>
          <t>Cast Iron, ASTM-A48, CL 35</t>
        </is>
      </c>
      <c r="G336" s="123" t="inlineStr">
        <is>
          <t>CaseMatl_Cast_Iron_ASTM-A48_CL35</t>
        </is>
      </c>
      <c r="H336" s="123" t="inlineStr">
        <is>
          <t>C35</t>
        </is>
      </c>
      <c r="I336" t="inlineStr">
        <is>
          <t>Bronze, ASTM-B584, C93200</t>
        </is>
      </c>
      <c r="J336" s="123" t="inlineStr">
        <is>
          <t>125# ANSI Flange</t>
        </is>
      </c>
      <c r="K336" s="123" t="inlineStr">
        <is>
          <t>Coating_Standard</t>
        </is>
      </c>
      <c r="L336" s="123" t="inlineStr">
        <is>
          <t>:X4:</t>
        </is>
      </c>
      <c r="M336" s="123" t="n">
        <v>96772263</v>
      </c>
      <c r="N336" t="inlineStr">
        <is>
          <t>CASE,VL,60957,125#,CI,BRZ WR</t>
        </is>
      </c>
      <c r="O336" t="inlineStr">
        <is>
          <t>A300043</t>
        </is>
      </c>
      <c r="P336" s="123" t="inlineStr">
        <is>
          <t>LT027</t>
        </is>
      </c>
      <c r="Q336" s="13" t="n">
        <v>0</v>
      </c>
    </row>
    <row r="337" ht="13.15" customHeight="1">
      <c r="B337" s="13">
        <f>IF(AND(I337="not Bronze, ASTM-B584, C93200",K337="Coating_Standard"),"Y","N")</f>
        <v/>
      </c>
      <c r="C337" t="inlineStr">
        <is>
          <t>Price_BOM_VL_VLS_Case_331</t>
        </is>
      </c>
      <c r="D337">
        <f>IF(B337="Y",C337,"")</f>
        <v/>
      </c>
      <c r="E337" t="inlineStr">
        <is>
          <t>:6095-7_VL:</t>
        </is>
      </c>
      <c r="F337" s="123" t="inlineStr">
        <is>
          <t>Cast Iron, ASTM-A48, CL 35</t>
        </is>
      </c>
      <c r="G337" s="123" t="inlineStr">
        <is>
          <t>CaseMatl_Cast_Iron_ASTM-A48_CL35</t>
        </is>
      </c>
      <c r="H337" s="123" t="inlineStr">
        <is>
          <t>C35</t>
        </is>
      </c>
      <c r="I337" t="inlineStr">
        <is>
          <t>not Bronze, ASTM-B584, C93200</t>
        </is>
      </c>
      <c r="J337" s="123" t="inlineStr">
        <is>
          <t>125# ANSI Flange</t>
        </is>
      </c>
      <c r="K337" s="123" t="inlineStr">
        <is>
          <t>Coating_Standard</t>
        </is>
      </c>
      <c r="L337" s="123" t="inlineStr">
        <is>
          <t>:X4:</t>
        </is>
      </c>
      <c r="M337" s="123" t="n">
        <v>96893931</v>
      </c>
      <c r="O337" t="inlineStr">
        <is>
          <t>A300043</t>
        </is>
      </c>
      <c r="P337" s="123" t="inlineStr">
        <is>
          <t>LT027</t>
        </is>
      </c>
      <c r="Q337" s="13" t="n">
        <v>0</v>
      </c>
    </row>
    <row r="338" ht="13.15" customHeight="1">
      <c r="B338" s="13">
        <f>IF(AND(I338="not Bronze, ASTM-B584, C93200",K338="Coating_Standard"),"Y","N")</f>
        <v/>
      </c>
      <c r="C338" t="inlineStr">
        <is>
          <t>Price_BOM_VL_VLS_Case_332</t>
        </is>
      </c>
      <c r="D338">
        <f>IF(B338="Y",C338,"")</f>
        <v/>
      </c>
      <c r="E338" t="inlineStr">
        <is>
          <t>:6095-7_VL:</t>
        </is>
      </c>
      <c r="F338" s="123" t="inlineStr">
        <is>
          <t>Cast Iron, ASTM-A48, CL 35</t>
        </is>
      </c>
      <c r="G338" s="123" t="inlineStr">
        <is>
          <t>CaseMatl_Cast_Iron_ASTM-A48_CL35</t>
        </is>
      </c>
      <c r="H338" s="123" t="inlineStr">
        <is>
          <t>C35</t>
        </is>
      </c>
      <c r="I338" t="inlineStr">
        <is>
          <t>Bronze, ASTM-B584, C93200</t>
        </is>
      </c>
      <c r="J338" s="123" t="inlineStr">
        <is>
          <t>125# ANSI Flange</t>
        </is>
      </c>
      <c r="K338" s="123" t="inlineStr">
        <is>
          <t>Coating_Scotchkote134_interior</t>
        </is>
      </c>
      <c r="L338" s="123" t="inlineStr">
        <is>
          <t>:X4:</t>
        </is>
      </c>
      <c r="M338" s="123" t="inlineStr">
        <is>
          <t>RTF</t>
        </is>
      </c>
      <c r="O338" t="inlineStr">
        <is>
          <t>A300043</t>
        </is>
      </c>
      <c r="P338" s="123" t="inlineStr">
        <is>
          <t>LT027</t>
        </is>
      </c>
      <c r="Q338" s="13" t="n">
        <v>0</v>
      </c>
    </row>
    <row r="339" ht="13.15" customHeight="1">
      <c r="B339" s="13">
        <f>IF(AND(I339="not Bronze, ASTM-B584, C93200",K339="Coating_Standard"),"Y","N")</f>
        <v/>
      </c>
      <c r="C339" t="inlineStr">
        <is>
          <t>Price_BOM_VL_VLS_Case_333</t>
        </is>
      </c>
      <c r="D339">
        <f>IF(B339="Y",C339,"")</f>
        <v/>
      </c>
      <c r="E339" t="inlineStr">
        <is>
          <t>:6095-7_VL:</t>
        </is>
      </c>
      <c r="F339" s="123" t="inlineStr">
        <is>
          <t>Cast Iron, ASTM-A48, CL 35</t>
        </is>
      </c>
      <c r="G339" s="123" t="inlineStr">
        <is>
          <t>CaseMatl_Cast_Iron_ASTM-A48_CL35</t>
        </is>
      </c>
      <c r="H339" s="123" t="inlineStr">
        <is>
          <t>C35</t>
        </is>
      </c>
      <c r="I339" t="inlineStr">
        <is>
          <t>not Bronze, ASTM-B584, C93200</t>
        </is>
      </c>
      <c r="J339" s="123" t="inlineStr">
        <is>
          <t>125# ANSI Flange</t>
        </is>
      </c>
      <c r="K339" s="123" t="inlineStr">
        <is>
          <t>Coating_Scotchkote134_interior</t>
        </is>
      </c>
      <c r="L339" s="123" t="inlineStr">
        <is>
          <t>:X4:</t>
        </is>
      </c>
      <c r="M339" s="123" t="inlineStr">
        <is>
          <t>RTF</t>
        </is>
      </c>
      <c r="O339" t="inlineStr">
        <is>
          <t>A300043</t>
        </is>
      </c>
      <c r="P339" s="123" t="inlineStr">
        <is>
          <t>LT027</t>
        </is>
      </c>
      <c r="Q339" s="13" t="n">
        <v>0</v>
      </c>
    </row>
    <row r="340" ht="13.15" customHeight="1">
      <c r="B340" s="13">
        <f>IF(AND(I340="not Bronze, ASTM-B584, C93200",K340="Coating_Standard"),"Y","N")</f>
        <v/>
      </c>
      <c r="C340" t="inlineStr">
        <is>
          <t>Price_BOM_VL_VLS_Case_334</t>
        </is>
      </c>
      <c r="D340">
        <f>IF(B340="Y",C340,"")</f>
        <v/>
      </c>
      <c r="E340" t="inlineStr">
        <is>
          <t>:6095-7_VL:</t>
        </is>
      </c>
      <c r="F340" s="123" t="inlineStr">
        <is>
          <t>Cast Iron, ASTM-A48, CL 35</t>
        </is>
      </c>
      <c r="G340" s="123" t="inlineStr">
        <is>
          <t>CaseMatl_Cast_Iron_ASTM-A48_CL35</t>
        </is>
      </c>
      <c r="H340" s="123" t="inlineStr">
        <is>
          <t>C35</t>
        </is>
      </c>
      <c r="I340" t="inlineStr">
        <is>
          <t>Bronze, ASTM-B584, C93200</t>
        </is>
      </c>
      <c r="J340" s="123" t="inlineStr">
        <is>
          <t>125# ANSI Flange</t>
        </is>
      </c>
      <c r="K340" s="123" t="inlineStr">
        <is>
          <t>Coating_Scotchkote134_interior_exterior</t>
        </is>
      </c>
      <c r="L340" s="123" t="inlineStr">
        <is>
          <t>:X4:</t>
        </is>
      </c>
      <c r="M340" s="123" t="inlineStr">
        <is>
          <t>RTF</t>
        </is>
      </c>
      <c r="O340" t="inlineStr">
        <is>
          <t>A300043</t>
        </is>
      </c>
      <c r="P340" s="123" t="inlineStr">
        <is>
          <t>LT027</t>
        </is>
      </c>
      <c r="Q340" s="13" t="n">
        <v>0</v>
      </c>
    </row>
    <row r="341" ht="13.15" customHeight="1">
      <c r="B341" s="13">
        <f>IF(AND(I341="not Bronze, ASTM-B584, C93200",K341="Coating_Standard"),"Y","N")</f>
        <v/>
      </c>
      <c r="C341" t="inlineStr">
        <is>
          <t>Price_BOM_VL_VLS_Case_335</t>
        </is>
      </c>
      <c r="D341">
        <f>IF(B341="Y",C341,"")</f>
        <v/>
      </c>
      <c r="E341" t="inlineStr">
        <is>
          <t>:6095-7_VL:</t>
        </is>
      </c>
      <c r="F341" s="123" t="inlineStr">
        <is>
          <t>Cast Iron, ASTM-A48, CL 35</t>
        </is>
      </c>
      <c r="G341" s="123" t="inlineStr">
        <is>
          <t>CaseMatl_Cast_Iron_ASTM-A48_CL35</t>
        </is>
      </c>
      <c r="H341" s="123" t="inlineStr">
        <is>
          <t>C35</t>
        </is>
      </c>
      <c r="I341" t="inlineStr">
        <is>
          <t>not Bronze, ASTM-B584, C93200</t>
        </is>
      </c>
      <c r="J341" s="123" t="inlineStr">
        <is>
          <t>125# ANSI Flange</t>
        </is>
      </c>
      <c r="K341" s="123" t="inlineStr">
        <is>
          <t>Coating_Scotchkote134_interior_exterior</t>
        </is>
      </c>
      <c r="L341" s="123" t="inlineStr">
        <is>
          <t>:X4:</t>
        </is>
      </c>
      <c r="M341" s="123" t="inlineStr">
        <is>
          <t>RTF</t>
        </is>
      </c>
      <c r="O341" t="inlineStr">
        <is>
          <t>A300043</t>
        </is>
      </c>
      <c r="P341" s="123" t="inlineStr">
        <is>
          <t>LT027</t>
        </is>
      </c>
      <c r="Q341" s="13" t="n">
        <v>0</v>
      </c>
    </row>
    <row r="342" ht="13.15" customHeight="1">
      <c r="B342" s="13">
        <f>IF(AND(I342="not Bronze, ASTM-B584, C93200",K342="Coating_Standard"),"Y","N")</f>
        <v/>
      </c>
      <c r="C342" t="inlineStr">
        <is>
          <t>Price_BOM_VL_VLS_Case_336</t>
        </is>
      </c>
      <c r="D342">
        <f>IF(B342="Y",C342,"")</f>
        <v/>
      </c>
      <c r="E342" t="inlineStr">
        <is>
          <t>:6095-7_VL:</t>
        </is>
      </c>
      <c r="F342" s="123" t="inlineStr">
        <is>
          <t>Cast Iron, ASTM-A48, CL 35</t>
        </is>
      </c>
      <c r="G342" s="123" t="inlineStr">
        <is>
          <t>CaseMatl_Cast_Iron_ASTM-A48_CL35</t>
        </is>
      </c>
      <c r="H342" s="123" t="inlineStr">
        <is>
          <t>C35</t>
        </is>
      </c>
      <c r="I342" t="inlineStr">
        <is>
          <t>Bronze, ASTM-B584, C93200</t>
        </is>
      </c>
      <c r="J342" s="123" t="inlineStr">
        <is>
          <t>125# ANSI Flange</t>
        </is>
      </c>
      <c r="K342" s="123" t="inlineStr">
        <is>
          <t>Coating_Scotchkote134_interior_exterior_IncludeImpeller</t>
        </is>
      </c>
      <c r="L342" s="123" t="inlineStr">
        <is>
          <t>:X4:</t>
        </is>
      </c>
      <c r="M342" s="123" t="inlineStr">
        <is>
          <t>RTF</t>
        </is>
      </c>
      <c r="O342" t="inlineStr">
        <is>
          <t>A300043</t>
        </is>
      </c>
      <c r="P342" s="123" t="inlineStr">
        <is>
          <t>LT027</t>
        </is>
      </c>
      <c r="Q342" s="13" t="n">
        <v>0</v>
      </c>
    </row>
    <row r="343" ht="13.15" customHeight="1">
      <c r="B343" s="13">
        <f>IF(AND(I343="not Bronze, ASTM-B584, C93200",K343="Coating_Standard"),"Y","N")</f>
        <v/>
      </c>
      <c r="C343" t="inlineStr">
        <is>
          <t>Price_BOM_VL_VLS_Case_337</t>
        </is>
      </c>
      <c r="D343">
        <f>IF(B343="Y",C343,"")</f>
        <v/>
      </c>
      <c r="E343" t="inlineStr">
        <is>
          <t>:6095-7_VL:</t>
        </is>
      </c>
      <c r="F343" s="123" t="inlineStr">
        <is>
          <t>Cast Iron, ASTM-A48, CL 35</t>
        </is>
      </c>
      <c r="G343" s="123" t="inlineStr">
        <is>
          <t>CaseMatl_Cast_Iron_ASTM-A48_CL35</t>
        </is>
      </c>
      <c r="H343" s="123" t="inlineStr">
        <is>
          <t>C35</t>
        </is>
      </c>
      <c r="I343" t="inlineStr">
        <is>
          <t>not Bronze, ASTM-B584, C93200</t>
        </is>
      </c>
      <c r="J343" s="123" t="inlineStr">
        <is>
          <t>125# ANSI Flange</t>
        </is>
      </c>
      <c r="K343" s="123" t="inlineStr">
        <is>
          <t>Coating_Scotchkote134_interior_exterior_IncludeImpeller</t>
        </is>
      </c>
      <c r="L343" s="123" t="inlineStr">
        <is>
          <t>:X4:</t>
        </is>
      </c>
      <c r="M343" s="123" t="inlineStr">
        <is>
          <t>RTF</t>
        </is>
      </c>
      <c r="O343" t="inlineStr">
        <is>
          <t>A300043</t>
        </is>
      </c>
      <c r="P343" s="123" t="inlineStr">
        <is>
          <t>LT027</t>
        </is>
      </c>
      <c r="Q343" s="13" t="n">
        <v>0</v>
      </c>
    </row>
    <row r="344" ht="13.15" customHeight="1">
      <c r="B344" s="13">
        <f>IF(AND(I344="not Bronze, ASTM-B584, C93200",K344="Coating_Standard"),"Y","N")</f>
        <v/>
      </c>
      <c r="C344" t="inlineStr">
        <is>
          <t>Price_BOM_VL_VLS_Case_338</t>
        </is>
      </c>
      <c r="D344">
        <f>IF(B344="Y",C344,"")</f>
        <v/>
      </c>
      <c r="E344" t="inlineStr">
        <is>
          <t>:6095-7_VL:</t>
        </is>
      </c>
      <c r="F344" s="123" t="inlineStr">
        <is>
          <t>Cast Iron, ASTM-A48, CL 35</t>
        </is>
      </c>
      <c r="G344" s="123" t="inlineStr">
        <is>
          <t>CaseMatl_Cast_Iron_ASTM-A48_CL35</t>
        </is>
      </c>
      <c r="H344" s="123" t="inlineStr">
        <is>
          <t>C35</t>
        </is>
      </c>
      <c r="I344" t="inlineStr">
        <is>
          <t>Bronze, ASTM-B584, C93200</t>
        </is>
      </c>
      <c r="J344" s="123" t="inlineStr">
        <is>
          <t>125# ANSI Flange</t>
        </is>
      </c>
      <c r="K344" s="123" t="inlineStr">
        <is>
          <t>Coating_Scotchkote134_interior_IncludeImpeller</t>
        </is>
      </c>
      <c r="L344" s="123" t="inlineStr">
        <is>
          <t>:X4:</t>
        </is>
      </c>
      <c r="M344" s="123" t="inlineStr">
        <is>
          <t>RTF</t>
        </is>
      </c>
      <c r="O344" t="inlineStr">
        <is>
          <t>A300043</t>
        </is>
      </c>
      <c r="P344" s="123" t="inlineStr">
        <is>
          <t>LT027</t>
        </is>
      </c>
      <c r="Q344" s="13" t="n">
        <v>0</v>
      </c>
    </row>
    <row r="345" ht="13.15" customHeight="1">
      <c r="B345" s="13">
        <f>IF(AND(I345="not Bronze, ASTM-B584, C93200",K345="Coating_Standard"),"Y","N")</f>
        <v/>
      </c>
      <c r="C345" t="inlineStr">
        <is>
          <t>Price_BOM_VL_VLS_Case_339</t>
        </is>
      </c>
      <c r="D345">
        <f>IF(B345="Y",C345,"")</f>
        <v/>
      </c>
      <c r="E345" t="inlineStr">
        <is>
          <t>:6095-7_VL:</t>
        </is>
      </c>
      <c r="F345" s="123" t="inlineStr">
        <is>
          <t>Cast Iron, ASTM-A48, CL 35</t>
        </is>
      </c>
      <c r="G345" s="123" t="inlineStr">
        <is>
          <t>CaseMatl_Cast_Iron_ASTM-A48_CL35</t>
        </is>
      </c>
      <c r="H345" s="123" t="inlineStr">
        <is>
          <t>C35</t>
        </is>
      </c>
      <c r="I345" t="inlineStr">
        <is>
          <t>not Bronze, ASTM-B584, C93200</t>
        </is>
      </c>
      <c r="J345" s="123" t="inlineStr">
        <is>
          <t>125# ANSI Flange</t>
        </is>
      </c>
      <c r="K345" s="123" t="inlineStr">
        <is>
          <t>Coating_Scotchkote134_interior_IncludeImpeller</t>
        </is>
      </c>
      <c r="L345" s="123" t="inlineStr">
        <is>
          <t>:X4:</t>
        </is>
      </c>
      <c r="M345" s="123" t="inlineStr">
        <is>
          <t>RTF</t>
        </is>
      </c>
      <c r="O345" t="inlineStr">
        <is>
          <t>A300043</t>
        </is>
      </c>
      <c r="P345" s="123" t="inlineStr">
        <is>
          <t>LT027</t>
        </is>
      </c>
      <c r="Q345" s="13" t="n">
        <v>0</v>
      </c>
    </row>
    <row r="346" ht="13.15" customHeight="1">
      <c r="B346" s="13">
        <f>IF(AND(I346="not Bronze, ASTM-B584, C93200",K346="Coating_Standard"),"Y","N")</f>
        <v/>
      </c>
      <c r="C346" t="inlineStr">
        <is>
          <t>Price_BOM_VL_VLS_Case_340</t>
        </is>
      </c>
      <c r="D346">
        <f>IF(B346="Y",C346,"")</f>
        <v/>
      </c>
      <c r="E346" t="inlineStr">
        <is>
          <t>:6095-7_VL:</t>
        </is>
      </c>
      <c r="F346" s="123" t="inlineStr">
        <is>
          <t>Cast Iron, ASTM-A48, CL 35</t>
        </is>
      </c>
      <c r="G346" s="123" t="inlineStr">
        <is>
          <t>CaseMatl_Cast_Iron_ASTM-A48_CL35</t>
        </is>
      </c>
      <c r="H346" s="123" t="inlineStr">
        <is>
          <t>C35</t>
        </is>
      </c>
      <c r="I346" t="inlineStr">
        <is>
          <t>Bronze, ASTM-B584, C93200</t>
        </is>
      </c>
      <c r="J346" s="123" t="inlineStr">
        <is>
          <t>125# ANSI Flange</t>
        </is>
      </c>
      <c r="K346" s="123" t="inlineStr">
        <is>
          <t>Coating_Special</t>
        </is>
      </c>
      <c r="L346" s="123" t="inlineStr">
        <is>
          <t>:X4:</t>
        </is>
      </c>
      <c r="M346" s="123" t="inlineStr">
        <is>
          <t>RTF</t>
        </is>
      </c>
      <c r="O346" t="inlineStr">
        <is>
          <t>A300043</t>
        </is>
      </c>
      <c r="P346" s="123" t="inlineStr">
        <is>
          <t>LT027</t>
        </is>
      </c>
      <c r="Q346" s="13" t="n">
        <v>0</v>
      </c>
    </row>
    <row r="347" ht="13.15" customHeight="1">
      <c r="B347" s="13">
        <f>IF(AND(I347="not Bronze, ASTM-B584, C93200",K347="Coating_Standard"),"Y","N")</f>
        <v/>
      </c>
      <c r="C347" t="inlineStr">
        <is>
          <t>Price_BOM_VL_VLS_Case_341</t>
        </is>
      </c>
      <c r="D347">
        <f>IF(B347="Y",C347,"")</f>
        <v/>
      </c>
      <c r="E347" t="inlineStr">
        <is>
          <t>:6095-7_VL:</t>
        </is>
      </c>
      <c r="F347" s="123" t="inlineStr">
        <is>
          <t>Cast Iron, ASTM-A48, CL 35</t>
        </is>
      </c>
      <c r="G347" s="123" t="inlineStr">
        <is>
          <t>CaseMatl_Cast_Iron_ASTM-A48_CL35</t>
        </is>
      </c>
      <c r="H347" s="123" t="inlineStr">
        <is>
          <t>C35</t>
        </is>
      </c>
      <c r="I347" t="inlineStr">
        <is>
          <t>not Bronze, ASTM-B584, C93200</t>
        </is>
      </c>
      <c r="J347" s="123" t="inlineStr">
        <is>
          <t>125# ANSI Flange</t>
        </is>
      </c>
      <c r="K347" s="123" t="inlineStr">
        <is>
          <t>Coating_Special</t>
        </is>
      </c>
      <c r="L347" s="123" t="inlineStr">
        <is>
          <t>:X4:</t>
        </is>
      </c>
      <c r="M347" s="123" t="inlineStr">
        <is>
          <t>RTF</t>
        </is>
      </c>
      <c r="O347" t="inlineStr">
        <is>
          <t>A300043</t>
        </is>
      </c>
      <c r="P347" s="123" t="inlineStr">
        <is>
          <t>LT027</t>
        </is>
      </c>
      <c r="Q347" s="13" t="n">
        <v>0</v>
      </c>
    </row>
    <row r="348" ht="13.15" customHeight="1">
      <c r="B348" s="13">
        <f>IF(AND(I348="not Bronze, ASTM-B584, C93200",K348="Coating_Standard"),"Y","N")</f>
        <v/>
      </c>
      <c r="C348" t="inlineStr">
        <is>
          <t>Price_BOM_VL_VLS_Case_342</t>
        </is>
      </c>
      <c r="D348">
        <f>IF(B348="Y",C348,"")</f>
        <v/>
      </c>
      <c r="E348" t="inlineStr">
        <is>
          <t>:6095-7_VL:</t>
        </is>
      </c>
      <c r="F348" s="123" t="inlineStr">
        <is>
          <t>Cast Iron, ASTM-A48, CL 35</t>
        </is>
      </c>
      <c r="G348" s="123" t="inlineStr">
        <is>
          <t>CaseMatl_Cast_Iron_ASTM-A48_CL35</t>
        </is>
      </c>
      <c r="H348" s="123" t="inlineStr">
        <is>
          <t>C35</t>
        </is>
      </c>
      <c r="I348" t="inlineStr">
        <is>
          <t>Bronze, ASTM-B584, C93200</t>
        </is>
      </c>
      <c r="J348" s="123" t="inlineStr">
        <is>
          <t>125# ANSI Flange</t>
        </is>
      </c>
      <c r="K348" s="123" t="inlineStr">
        <is>
          <t>Coating_Epoxy</t>
        </is>
      </c>
      <c r="L348" s="123" t="inlineStr">
        <is>
          <t>:X4:</t>
        </is>
      </c>
      <c r="M348" s="123" t="inlineStr">
        <is>
          <t>RTF</t>
        </is>
      </c>
      <c r="O348" t="inlineStr">
        <is>
          <t>A300043</t>
        </is>
      </c>
      <c r="P348" s="123" t="inlineStr">
        <is>
          <t>LT027</t>
        </is>
      </c>
      <c r="Q348" s="13" t="n">
        <v>0</v>
      </c>
    </row>
    <row r="349" ht="13.15" customHeight="1">
      <c r="B349" s="13">
        <f>IF(AND(I349="not Bronze, ASTM-B584, C93200",K349="Coating_Standard"),"Y","N")</f>
        <v/>
      </c>
      <c r="C349" t="inlineStr">
        <is>
          <t>Price_BOM_VL_VLS_Case_343</t>
        </is>
      </c>
      <c r="D349">
        <f>IF(B349="Y",C349,"")</f>
        <v/>
      </c>
      <c r="E349" t="inlineStr">
        <is>
          <t>:6095-7_VL:</t>
        </is>
      </c>
      <c r="F349" s="123" t="inlineStr">
        <is>
          <t>Cast Iron, ASTM-A48, CL 35</t>
        </is>
      </c>
      <c r="G349" s="123" t="inlineStr">
        <is>
          <t>CaseMatl_Cast_Iron_ASTM-A48_CL35</t>
        </is>
      </c>
      <c r="H349" s="123" t="inlineStr">
        <is>
          <t>C35</t>
        </is>
      </c>
      <c r="I349" t="inlineStr">
        <is>
          <t>not Bronze, ASTM-B584, C93200</t>
        </is>
      </c>
      <c r="J349" s="123" t="inlineStr">
        <is>
          <t>125# ANSI Flange</t>
        </is>
      </c>
      <c r="K349" s="123" t="inlineStr">
        <is>
          <t>Coating_Epoxy</t>
        </is>
      </c>
      <c r="L349" s="123" t="inlineStr">
        <is>
          <t>:X4:</t>
        </is>
      </c>
      <c r="M349" s="123" t="inlineStr">
        <is>
          <t>RTF</t>
        </is>
      </c>
      <c r="O349" t="inlineStr">
        <is>
          <t>A300043</t>
        </is>
      </c>
      <c r="P349" s="123" t="inlineStr">
        <is>
          <t>LT027</t>
        </is>
      </c>
      <c r="Q349" s="13" t="n">
        <v>0</v>
      </c>
    </row>
    <row r="350" ht="13.15" customHeight="1">
      <c r="B350" s="13">
        <f>IF(AND(I350="not Bronze, ASTM-B584, C93200",K350="Coating_Standard"),"Y","N")</f>
        <v/>
      </c>
      <c r="C350" t="inlineStr">
        <is>
          <t>Price_BOM_VL_VLS_Case_344</t>
        </is>
      </c>
      <c r="D350">
        <f>IF(B350="Y",C350,"")</f>
        <v/>
      </c>
      <c r="E350" s="6" t="inlineStr">
        <is>
          <t>:6095-7_VLS:</t>
        </is>
      </c>
      <c r="F350" s="123" t="inlineStr">
        <is>
          <t>Cast Iron, ASTM-A48, CL 35</t>
        </is>
      </c>
      <c r="G350" s="123" t="inlineStr">
        <is>
          <t>CaseMatl_Cast_Iron_ASTM-A48_CL35</t>
        </is>
      </c>
      <c r="H350" s="123" t="inlineStr">
        <is>
          <t>C35</t>
        </is>
      </c>
      <c r="I350" t="inlineStr">
        <is>
          <t>not Bronze, ASTM-B584, C93200</t>
        </is>
      </c>
      <c r="J350" s="123" t="inlineStr">
        <is>
          <t>125# ANSI Flange</t>
        </is>
      </c>
      <c r="K350" s="123" t="inlineStr">
        <is>
          <t>Coating_Standard</t>
        </is>
      </c>
      <c r="L350" s="123" t="inlineStr">
        <is>
          <t>:X4:</t>
        </is>
      </c>
      <c r="M350" s="68" t="n">
        <v>98389052</v>
      </c>
      <c r="N350" s="69" t="inlineStr">
        <is>
          <t>CASE,VLS,60957,125#,CI</t>
        </is>
      </c>
      <c r="O350" t="inlineStr">
        <is>
          <t>A300043</t>
        </is>
      </c>
      <c r="P350" s="123" t="inlineStr">
        <is>
          <t>LT027</t>
        </is>
      </c>
      <c r="Q350" s="13" t="n">
        <v>0</v>
      </c>
    </row>
    <row r="351" ht="13.15" customHeight="1">
      <c r="B351" s="13">
        <f>IF(AND(I351="not Bronze, ASTM-B584, C93200",K351="Coating_Standard"),"Y","N")</f>
        <v/>
      </c>
      <c r="C351" t="inlineStr">
        <is>
          <t>Price_BOM_VL_VLS_Case_345</t>
        </is>
      </c>
      <c r="D351">
        <f>IF(B351="Y",C351,"")</f>
        <v/>
      </c>
      <c r="E351" t="inlineStr">
        <is>
          <t>:8012-3_VL:</t>
        </is>
      </c>
      <c r="F351" s="123" t="inlineStr">
        <is>
          <t>Cast Iron, ASTM-A48, CL 35</t>
        </is>
      </c>
      <c r="G351" s="123" t="inlineStr">
        <is>
          <t>CaseMatl_Cast_Iron_ASTM-A48_CL35</t>
        </is>
      </c>
      <c r="H351" s="123" t="inlineStr">
        <is>
          <t>C35</t>
        </is>
      </c>
      <c r="I351" t="inlineStr">
        <is>
          <t>Bronze, ASTM-B584, C93200</t>
        </is>
      </c>
      <c r="J351" s="123" t="inlineStr">
        <is>
          <t>125# ANSI Flange</t>
        </is>
      </c>
      <c r="K351" s="123" t="inlineStr">
        <is>
          <t>Coating_Standard</t>
        </is>
      </c>
      <c r="L351" s="123" t="inlineStr">
        <is>
          <t>:XA:</t>
        </is>
      </c>
      <c r="M351" s="123" t="n">
        <v>96772269</v>
      </c>
      <c r="N351" t="inlineStr">
        <is>
          <t>CASE,VL,80123,XA,125#,CI,BRZ WR</t>
        </is>
      </c>
      <c r="O351" t="inlineStr">
        <is>
          <t>A300043</t>
        </is>
      </c>
      <c r="P351" s="123" t="inlineStr">
        <is>
          <t>LT027</t>
        </is>
      </c>
      <c r="Q351" s="13" t="n">
        <v>0</v>
      </c>
    </row>
    <row r="352" ht="13.15" customHeight="1">
      <c r="B352" s="13">
        <f>IF(AND(I352="not Bronze, ASTM-B584, C93200",K352="Coating_Standard"),"Y","N")</f>
        <v/>
      </c>
      <c r="C352" t="inlineStr">
        <is>
          <t>Price_BOM_VL_VLS_Case_346</t>
        </is>
      </c>
      <c r="D352">
        <f>IF(B352="Y",C352,"")</f>
        <v/>
      </c>
      <c r="E352" t="inlineStr">
        <is>
          <t>:8012-3_VL:</t>
        </is>
      </c>
      <c r="F352" s="123" t="inlineStr">
        <is>
          <t>Cast Iron, ASTM-A48, CL 35</t>
        </is>
      </c>
      <c r="G352" s="123" t="inlineStr">
        <is>
          <t>CaseMatl_Cast_Iron_ASTM-A48_CL35</t>
        </is>
      </c>
      <c r="H352" s="123" t="inlineStr">
        <is>
          <t>C35</t>
        </is>
      </c>
      <c r="I352" t="inlineStr">
        <is>
          <t>not Bronze, ASTM-B584, C93200</t>
        </is>
      </c>
      <c r="J352" s="123" t="inlineStr">
        <is>
          <t>125# ANSI Flange</t>
        </is>
      </c>
      <c r="K352" s="123" t="inlineStr">
        <is>
          <t>Coating_Standard</t>
        </is>
      </c>
      <c r="L352" s="123" t="inlineStr">
        <is>
          <t>:XA:</t>
        </is>
      </c>
      <c r="M352" s="123" t="inlineStr">
        <is>
          <t>96893935</t>
        </is>
      </c>
      <c r="N352" t="inlineStr">
        <is>
          <t>CASE,VL,80123,XA,125#,CI</t>
        </is>
      </c>
      <c r="O352" t="inlineStr">
        <is>
          <t>A300043</t>
        </is>
      </c>
      <c r="P352" s="123" t="inlineStr">
        <is>
          <t>LT027</t>
        </is>
      </c>
      <c r="Q352" s="13" t="n">
        <v>0</v>
      </c>
    </row>
    <row r="353" ht="13.15" customHeight="1">
      <c r="B353" s="13">
        <f>IF(AND(I353="not Bronze, ASTM-B584, C93200",K353="Coating_Standard"),"Y","N")</f>
        <v/>
      </c>
      <c r="C353" t="inlineStr">
        <is>
          <t>Price_BOM_VL_VLS_Case_347</t>
        </is>
      </c>
      <c r="D353">
        <f>IF(B353="Y",C353,"")</f>
        <v/>
      </c>
      <c r="E353" t="inlineStr">
        <is>
          <t>:8012-3_VL:</t>
        </is>
      </c>
      <c r="F353" s="123" t="inlineStr">
        <is>
          <t>Cast Iron, ASTM-A48, CL 35</t>
        </is>
      </c>
      <c r="G353" s="123" t="inlineStr">
        <is>
          <t>CaseMatl_Cast_Iron_ASTM-A48_CL35</t>
        </is>
      </c>
      <c r="H353" s="123" t="inlineStr">
        <is>
          <t>C35</t>
        </is>
      </c>
      <c r="I353" t="inlineStr">
        <is>
          <t>Bronze, ASTM-B584, C93200</t>
        </is>
      </c>
      <c r="J353" s="123" t="inlineStr">
        <is>
          <t>125# ANSI Flange</t>
        </is>
      </c>
      <c r="K353" s="123" t="inlineStr">
        <is>
          <t>Coating_Standard</t>
        </is>
      </c>
      <c r="L353" s="123" t="inlineStr">
        <is>
          <t>:X5:</t>
        </is>
      </c>
      <c r="M353" s="123" t="inlineStr">
        <is>
          <t>96794986</t>
        </is>
      </c>
      <c r="N353" t="inlineStr">
        <is>
          <t>CASE,VL,80123,X5,125#,CI,BRZ WR</t>
        </is>
      </c>
      <c r="O353" t="inlineStr">
        <is>
          <t>A300043</t>
        </is>
      </c>
      <c r="P353" s="123" t="inlineStr">
        <is>
          <t>LT027</t>
        </is>
      </c>
      <c r="Q353" s="13" t="n">
        <v>0</v>
      </c>
    </row>
    <row r="354" ht="13.15" customHeight="1">
      <c r="B354" s="13">
        <f>IF(AND(I354="not Bronze, ASTM-B584, C93200",K354="Coating_Standard"),"Y","N")</f>
        <v/>
      </c>
      <c r="C354" t="inlineStr">
        <is>
          <t>Price_BOM_VL_VLS_Case_348</t>
        </is>
      </c>
      <c r="D354">
        <f>IF(B354="Y",C354,"")</f>
        <v/>
      </c>
      <c r="E354" t="inlineStr">
        <is>
          <t>:8012-3_VL:</t>
        </is>
      </c>
      <c r="F354" s="123" t="inlineStr">
        <is>
          <t>Cast Iron, ASTM-A48, CL 35</t>
        </is>
      </c>
      <c r="G354" s="123" t="inlineStr">
        <is>
          <t>CaseMatl_Cast_Iron_ASTM-A48_CL35</t>
        </is>
      </c>
      <c r="H354" s="123" t="inlineStr">
        <is>
          <t>C35</t>
        </is>
      </c>
      <c r="I354" t="inlineStr">
        <is>
          <t>not Bronze, ASTM-B584, C93200</t>
        </is>
      </c>
      <c r="J354" s="123" t="inlineStr">
        <is>
          <t>125# ANSI Flange</t>
        </is>
      </c>
      <c r="K354" s="123" t="inlineStr">
        <is>
          <t>Coating_Standard</t>
        </is>
      </c>
      <c r="L354" s="123" t="inlineStr">
        <is>
          <t>:X5:</t>
        </is>
      </c>
      <c r="M354" s="123" t="inlineStr">
        <is>
          <t>96794983</t>
        </is>
      </c>
      <c r="N354" t="inlineStr">
        <is>
          <t>CASE,VL,80123,X5,125#,CI</t>
        </is>
      </c>
      <c r="O354" t="inlineStr">
        <is>
          <t>A300043</t>
        </is>
      </c>
      <c r="P354" s="123" t="inlineStr">
        <is>
          <t>LT027</t>
        </is>
      </c>
      <c r="Q354" s="13" t="n">
        <v>0</v>
      </c>
    </row>
    <row r="355" ht="13.15" customHeight="1">
      <c r="B355" s="13">
        <f>IF(AND(I355="not Bronze, ASTM-B584, C93200",K355="Coating_Standard"),"Y","N")</f>
        <v/>
      </c>
      <c r="C355" t="inlineStr">
        <is>
          <t>Price_BOM_VL_VLS_Case_349</t>
        </is>
      </c>
      <c r="D355">
        <f>IF(B355="Y",C355,"")</f>
        <v/>
      </c>
      <c r="E355" t="inlineStr">
        <is>
          <t>:8012-3_VL:</t>
        </is>
      </c>
      <c r="F355" s="123" t="inlineStr">
        <is>
          <t>Cast Iron, ASTM-A48, CL 35</t>
        </is>
      </c>
      <c r="G355" s="123" t="inlineStr">
        <is>
          <t>CaseMatl_Cast_Iron_ASTM-A48_CL35</t>
        </is>
      </c>
      <c r="H355" s="123" t="inlineStr">
        <is>
          <t>C35</t>
        </is>
      </c>
      <c r="I355" t="inlineStr">
        <is>
          <t>Bronze, ASTM-B584, C93200</t>
        </is>
      </c>
      <c r="J355" s="123" t="inlineStr">
        <is>
          <t>125# ANSI Flange</t>
        </is>
      </c>
      <c r="K355" s="123" t="inlineStr">
        <is>
          <t>Coating_Scotchkote134_interior</t>
        </is>
      </c>
      <c r="L355" s="123" t="inlineStr">
        <is>
          <t>:X5:</t>
        </is>
      </c>
      <c r="M355" s="123" t="inlineStr">
        <is>
          <t>RTF</t>
        </is>
      </c>
      <c r="O355" t="inlineStr">
        <is>
          <t>A300043</t>
        </is>
      </c>
      <c r="P355" s="123" t="inlineStr">
        <is>
          <t>LT027</t>
        </is>
      </c>
      <c r="Q355" s="13" t="n">
        <v>0</v>
      </c>
    </row>
    <row r="356" ht="13.15" customHeight="1">
      <c r="B356" s="13">
        <f>IF(AND(I356="not Bronze, ASTM-B584, C93200",K356="Coating_Standard"),"Y","N")</f>
        <v/>
      </c>
      <c r="C356" t="inlineStr">
        <is>
          <t>Price_BOM_VL_VLS_Case_350</t>
        </is>
      </c>
      <c r="D356">
        <f>IF(B356="Y",C356,"")</f>
        <v/>
      </c>
      <c r="E356" t="inlineStr">
        <is>
          <t>:8012-3_VL:</t>
        </is>
      </c>
      <c r="F356" s="123" t="inlineStr">
        <is>
          <t>Cast Iron, ASTM-A48, CL 35</t>
        </is>
      </c>
      <c r="G356" s="123" t="inlineStr">
        <is>
          <t>CaseMatl_Cast_Iron_ASTM-A48_CL35</t>
        </is>
      </c>
      <c r="H356" s="123" t="inlineStr">
        <is>
          <t>C35</t>
        </is>
      </c>
      <c r="I356" t="inlineStr">
        <is>
          <t>not Bronze, ASTM-B584, C93200</t>
        </is>
      </c>
      <c r="J356" s="123" t="inlineStr">
        <is>
          <t>125# ANSI Flange</t>
        </is>
      </c>
      <c r="K356" s="123" t="inlineStr">
        <is>
          <t>Coating_Scotchkote134_interior</t>
        </is>
      </c>
      <c r="L356" s="123" t="inlineStr">
        <is>
          <t>:X5:</t>
        </is>
      </c>
      <c r="M356" s="123" t="inlineStr">
        <is>
          <t>RTF</t>
        </is>
      </c>
      <c r="O356" t="inlineStr">
        <is>
          <t>A300043</t>
        </is>
      </c>
      <c r="P356" s="123" t="inlineStr">
        <is>
          <t>LT027</t>
        </is>
      </c>
      <c r="Q356" s="13" t="n">
        <v>0</v>
      </c>
    </row>
    <row r="357" ht="13.15" customHeight="1">
      <c r="B357" s="13">
        <f>IF(AND(I357="not Bronze, ASTM-B584, C93200",K357="Coating_Standard"),"Y","N")</f>
        <v/>
      </c>
      <c r="C357" t="inlineStr">
        <is>
          <t>Price_BOM_VL_VLS_Case_351</t>
        </is>
      </c>
      <c r="D357">
        <f>IF(B357="Y",C357,"")</f>
        <v/>
      </c>
      <c r="E357" t="inlineStr">
        <is>
          <t>:8012-3_VL:</t>
        </is>
      </c>
      <c r="F357" s="123" t="inlineStr">
        <is>
          <t>Cast Iron, ASTM-A48, CL 35</t>
        </is>
      </c>
      <c r="G357" s="123" t="inlineStr">
        <is>
          <t>CaseMatl_Cast_Iron_ASTM-A48_CL35</t>
        </is>
      </c>
      <c r="H357" s="123" t="inlineStr">
        <is>
          <t>C35</t>
        </is>
      </c>
      <c r="I357" t="inlineStr">
        <is>
          <t>Bronze, ASTM-B584, C93200</t>
        </is>
      </c>
      <c r="J357" s="123" t="inlineStr">
        <is>
          <t>125# ANSI Flange</t>
        </is>
      </c>
      <c r="K357" s="123" t="inlineStr">
        <is>
          <t>Coating_Scotchkote134_interior</t>
        </is>
      </c>
      <c r="L357" s="123" t="inlineStr">
        <is>
          <t>:XA:</t>
        </is>
      </c>
      <c r="M357" s="123" t="inlineStr">
        <is>
          <t>RTF</t>
        </is>
      </c>
      <c r="O357" t="inlineStr">
        <is>
          <t>A300043</t>
        </is>
      </c>
      <c r="P357" s="123" t="inlineStr">
        <is>
          <t>LT027</t>
        </is>
      </c>
      <c r="Q357" s="13" t="n">
        <v>0</v>
      </c>
    </row>
    <row r="358" ht="13.15" customHeight="1">
      <c r="B358" s="13">
        <f>IF(AND(I358="not Bronze, ASTM-B584, C93200",K358="Coating_Standard"),"Y","N")</f>
        <v/>
      </c>
      <c r="C358" t="inlineStr">
        <is>
          <t>Price_BOM_VL_VLS_Case_352</t>
        </is>
      </c>
      <c r="D358">
        <f>IF(B358="Y",C358,"")</f>
        <v/>
      </c>
      <c r="E358" t="inlineStr">
        <is>
          <t>:8012-3_VL:</t>
        </is>
      </c>
      <c r="F358" s="123" t="inlineStr">
        <is>
          <t>Cast Iron, ASTM-A48, CL 35</t>
        </is>
      </c>
      <c r="G358" s="123" t="inlineStr">
        <is>
          <t>CaseMatl_Cast_Iron_ASTM-A48_CL35</t>
        </is>
      </c>
      <c r="H358" s="123" t="inlineStr">
        <is>
          <t>C35</t>
        </is>
      </c>
      <c r="I358" t="inlineStr">
        <is>
          <t>not Bronze, ASTM-B584, C93200</t>
        </is>
      </c>
      <c r="J358" s="123" t="inlineStr">
        <is>
          <t>125# ANSI Flange</t>
        </is>
      </c>
      <c r="K358" s="123" t="inlineStr">
        <is>
          <t>Coating_Scotchkote134_interior</t>
        </is>
      </c>
      <c r="L358" s="123" t="inlineStr">
        <is>
          <t>:XA:</t>
        </is>
      </c>
      <c r="M358" s="123" t="inlineStr">
        <is>
          <t>RTF</t>
        </is>
      </c>
      <c r="O358" t="inlineStr">
        <is>
          <t>A300043</t>
        </is>
      </c>
      <c r="P358" s="123" t="inlineStr">
        <is>
          <t>LT027</t>
        </is>
      </c>
      <c r="Q358" s="13" t="n">
        <v>0</v>
      </c>
    </row>
    <row r="359" ht="13.15" customHeight="1">
      <c r="B359" s="13">
        <f>IF(AND(I359="not Bronze, ASTM-B584, C93200",K359="Coating_Standard"),"Y","N")</f>
        <v/>
      </c>
      <c r="C359" t="inlineStr">
        <is>
          <t>Price_BOM_VL_VLS_Case_353</t>
        </is>
      </c>
      <c r="D359">
        <f>IF(B359="Y",C359,"")</f>
        <v/>
      </c>
      <c r="E359" t="inlineStr">
        <is>
          <t>:8012-3_VL:</t>
        </is>
      </c>
      <c r="F359" s="123" t="inlineStr">
        <is>
          <t>Cast Iron, ASTM-A48, CL 35</t>
        </is>
      </c>
      <c r="G359" s="123" t="inlineStr">
        <is>
          <t>CaseMatl_Cast_Iron_ASTM-A48_CL35</t>
        </is>
      </c>
      <c r="H359" s="123" t="inlineStr">
        <is>
          <t>C35</t>
        </is>
      </c>
      <c r="I359" t="inlineStr">
        <is>
          <t>Bronze, ASTM-B584, C93200</t>
        </is>
      </c>
      <c r="J359" s="123" t="inlineStr">
        <is>
          <t>125# ANSI Flange</t>
        </is>
      </c>
      <c r="K359" s="123" t="inlineStr">
        <is>
          <t>Coating_Scotchkote134_interior_exterior</t>
        </is>
      </c>
      <c r="L359" s="123" t="inlineStr">
        <is>
          <t>:X5:</t>
        </is>
      </c>
      <c r="M359" s="123" t="inlineStr">
        <is>
          <t>RTF</t>
        </is>
      </c>
      <c r="O359" t="inlineStr">
        <is>
          <t>A300043</t>
        </is>
      </c>
      <c r="P359" s="123" t="inlineStr">
        <is>
          <t>LT027</t>
        </is>
      </c>
      <c r="Q359" s="13" t="n">
        <v>0</v>
      </c>
    </row>
    <row r="360" ht="13.15" customHeight="1">
      <c r="B360" s="13">
        <f>IF(AND(I360="not Bronze, ASTM-B584, C93200",K360="Coating_Standard"),"Y","N")</f>
        <v/>
      </c>
      <c r="C360" t="inlineStr">
        <is>
          <t>Price_BOM_VL_VLS_Case_354</t>
        </is>
      </c>
      <c r="D360">
        <f>IF(B360="Y",C360,"")</f>
        <v/>
      </c>
      <c r="E360" t="inlineStr">
        <is>
          <t>:8012-3_VL:</t>
        </is>
      </c>
      <c r="F360" s="123" t="inlineStr">
        <is>
          <t>Cast Iron, ASTM-A48, CL 35</t>
        </is>
      </c>
      <c r="G360" s="123" t="inlineStr">
        <is>
          <t>CaseMatl_Cast_Iron_ASTM-A48_CL35</t>
        </is>
      </c>
      <c r="H360" s="123" t="inlineStr">
        <is>
          <t>C35</t>
        </is>
      </c>
      <c r="I360" t="inlineStr">
        <is>
          <t>not Bronze, ASTM-B584, C93200</t>
        </is>
      </c>
      <c r="J360" s="123" t="inlineStr">
        <is>
          <t>125# ANSI Flange</t>
        </is>
      </c>
      <c r="K360" s="123" t="inlineStr">
        <is>
          <t>Coating_Scotchkote134_interior_exterior</t>
        </is>
      </c>
      <c r="L360" s="123" t="inlineStr">
        <is>
          <t>:X5:</t>
        </is>
      </c>
      <c r="M360" s="123" t="inlineStr">
        <is>
          <t>RTF</t>
        </is>
      </c>
      <c r="O360" t="inlineStr">
        <is>
          <t>A300043</t>
        </is>
      </c>
      <c r="P360" s="123" t="inlineStr">
        <is>
          <t>LT027</t>
        </is>
      </c>
      <c r="Q360" s="13" t="n">
        <v>0</v>
      </c>
    </row>
    <row r="361" ht="13.15" customHeight="1">
      <c r="B361" s="13">
        <f>IF(AND(I361="not Bronze, ASTM-B584, C93200",K361="Coating_Standard"),"Y","N")</f>
        <v/>
      </c>
      <c r="C361" t="inlineStr">
        <is>
          <t>Price_BOM_VL_VLS_Case_355</t>
        </is>
      </c>
      <c r="D361">
        <f>IF(B361="Y",C361,"")</f>
        <v/>
      </c>
      <c r="E361" t="inlineStr">
        <is>
          <t>:8012-3_VL:</t>
        </is>
      </c>
      <c r="F361" s="123" t="inlineStr">
        <is>
          <t>Cast Iron, ASTM-A48, CL 35</t>
        </is>
      </c>
      <c r="G361" s="123" t="inlineStr">
        <is>
          <t>CaseMatl_Cast_Iron_ASTM-A48_CL35</t>
        </is>
      </c>
      <c r="H361" s="123" t="inlineStr">
        <is>
          <t>C35</t>
        </is>
      </c>
      <c r="I361" t="inlineStr">
        <is>
          <t>Bronze, ASTM-B584, C93200</t>
        </is>
      </c>
      <c r="J361" s="123" t="inlineStr">
        <is>
          <t>125# ANSI Flange</t>
        </is>
      </c>
      <c r="K361" s="123" t="inlineStr">
        <is>
          <t>Coating_Scotchkote134_interior_exterior</t>
        </is>
      </c>
      <c r="L361" s="123" t="inlineStr">
        <is>
          <t>:XA:</t>
        </is>
      </c>
      <c r="M361" s="123" t="inlineStr">
        <is>
          <t>RTF</t>
        </is>
      </c>
      <c r="O361" t="inlineStr">
        <is>
          <t>A300043</t>
        </is>
      </c>
      <c r="P361" s="123" t="inlineStr">
        <is>
          <t>LT027</t>
        </is>
      </c>
      <c r="Q361" s="13" t="n">
        <v>0</v>
      </c>
    </row>
    <row r="362" ht="13.15" customHeight="1">
      <c r="B362" s="13">
        <f>IF(AND(I362="not Bronze, ASTM-B584, C93200",K362="Coating_Standard"),"Y","N")</f>
        <v/>
      </c>
      <c r="C362" t="inlineStr">
        <is>
          <t>Price_BOM_VL_VLS_Case_356</t>
        </is>
      </c>
      <c r="D362">
        <f>IF(B362="Y",C362,"")</f>
        <v/>
      </c>
      <c r="E362" t="inlineStr">
        <is>
          <t>:8012-3_VL:</t>
        </is>
      </c>
      <c r="F362" s="123" t="inlineStr">
        <is>
          <t>Cast Iron, ASTM-A48, CL 35</t>
        </is>
      </c>
      <c r="G362" s="123" t="inlineStr">
        <is>
          <t>CaseMatl_Cast_Iron_ASTM-A48_CL35</t>
        </is>
      </c>
      <c r="H362" s="123" t="inlineStr">
        <is>
          <t>C35</t>
        </is>
      </c>
      <c r="I362" t="inlineStr">
        <is>
          <t>not Bronze, ASTM-B584, C93200</t>
        </is>
      </c>
      <c r="J362" s="123" t="inlineStr">
        <is>
          <t>125# ANSI Flange</t>
        </is>
      </c>
      <c r="K362" s="123" t="inlineStr">
        <is>
          <t>Coating_Scotchkote134_interior_exterior</t>
        </is>
      </c>
      <c r="L362" s="123" t="inlineStr">
        <is>
          <t>:XA:</t>
        </is>
      </c>
      <c r="M362" s="123" t="inlineStr">
        <is>
          <t>RTF</t>
        </is>
      </c>
      <c r="O362" t="inlineStr">
        <is>
          <t>A300043</t>
        </is>
      </c>
      <c r="P362" s="123" t="inlineStr">
        <is>
          <t>LT027</t>
        </is>
      </c>
      <c r="Q362" s="13" t="n">
        <v>0</v>
      </c>
    </row>
    <row r="363" ht="13.15" customHeight="1">
      <c r="B363" s="13">
        <f>IF(AND(I363="not Bronze, ASTM-B584, C93200",K363="Coating_Standard"),"Y","N")</f>
        <v/>
      </c>
      <c r="C363" t="inlineStr">
        <is>
          <t>Price_BOM_VL_VLS_Case_357</t>
        </is>
      </c>
      <c r="D363">
        <f>IF(B363="Y",C363,"")</f>
        <v/>
      </c>
      <c r="E363" t="inlineStr">
        <is>
          <t>:8012-3_VL:</t>
        </is>
      </c>
      <c r="F363" s="123" t="inlineStr">
        <is>
          <t>Cast Iron, ASTM-A48, CL 35</t>
        </is>
      </c>
      <c r="G363" s="123" t="inlineStr">
        <is>
          <t>CaseMatl_Cast_Iron_ASTM-A48_CL35</t>
        </is>
      </c>
      <c r="H363" s="123" t="inlineStr">
        <is>
          <t>C35</t>
        </is>
      </c>
      <c r="I363" t="inlineStr">
        <is>
          <t>Bronze, ASTM-B584, C93200</t>
        </is>
      </c>
      <c r="J363" s="123" t="inlineStr">
        <is>
          <t>125# ANSI Flange</t>
        </is>
      </c>
      <c r="K363" s="123" t="inlineStr">
        <is>
          <t>Coating_Scotchkote134_interior_exterior_IncludeImpeller</t>
        </is>
      </c>
      <c r="L363" s="123" t="inlineStr">
        <is>
          <t>:X5:</t>
        </is>
      </c>
      <c r="M363" s="123" t="inlineStr">
        <is>
          <t>RTF</t>
        </is>
      </c>
      <c r="O363" t="inlineStr">
        <is>
          <t>A300043</t>
        </is>
      </c>
      <c r="P363" s="123" t="inlineStr">
        <is>
          <t>LT027</t>
        </is>
      </c>
      <c r="Q363" s="13" t="n">
        <v>0</v>
      </c>
    </row>
    <row r="364" ht="13.15" customHeight="1">
      <c r="B364" s="13">
        <f>IF(AND(I364="not Bronze, ASTM-B584, C93200",K364="Coating_Standard"),"Y","N")</f>
        <v/>
      </c>
      <c r="C364" t="inlineStr">
        <is>
          <t>Price_BOM_VL_VLS_Case_358</t>
        </is>
      </c>
      <c r="D364">
        <f>IF(B364="Y",C364,"")</f>
        <v/>
      </c>
      <c r="E364" t="inlineStr">
        <is>
          <t>:8012-3_VL:</t>
        </is>
      </c>
      <c r="F364" s="123" t="inlineStr">
        <is>
          <t>Cast Iron, ASTM-A48, CL 35</t>
        </is>
      </c>
      <c r="G364" s="123" t="inlineStr">
        <is>
          <t>CaseMatl_Cast_Iron_ASTM-A48_CL35</t>
        </is>
      </c>
      <c r="H364" s="123" t="inlineStr">
        <is>
          <t>C35</t>
        </is>
      </c>
      <c r="I364" t="inlineStr">
        <is>
          <t>not Bronze, ASTM-B584, C93200</t>
        </is>
      </c>
      <c r="J364" s="123" t="inlineStr">
        <is>
          <t>125# ANSI Flange</t>
        </is>
      </c>
      <c r="K364" s="123" t="inlineStr">
        <is>
          <t>Coating_Scotchkote134_interior_exterior_IncludeImpeller</t>
        </is>
      </c>
      <c r="L364" s="123" t="inlineStr">
        <is>
          <t>:X5:</t>
        </is>
      </c>
      <c r="M364" s="123" t="inlineStr">
        <is>
          <t>RTF</t>
        </is>
      </c>
      <c r="O364" t="inlineStr">
        <is>
          <t>A300043</t>
        </is>
      </c>
      <c r="P364" s="123" t="inlineStr">
        <is>
          <t>LT027</t>
        </is>
      </c>
      <c r="Q364" s="13" t="n">
        <v>0</v>
      </c>
    </row>
    <row r="365" ht="13.15" customHeight="1">
      <c r="B365" s="13">
        <f>IF(AND(I365="not Bronze, ASTM-B584, C93200",K365="Coating_Standard"),"Y","N")</f>
        <v/>
      </c>
      <c r="C365" t="inlineStr">
        <is>
          <t>Price_BOM_VL_VLS_Case_359</t>
        </is>
      </c>
      <c r="D365">
        <f>IF(B365="Y",C365,"")</f>
        <v/>
      </c>
      <c r="E365" t="inlineStr">
        <is>
          <t>:8012-3_VL:</t>
        </is>
      </c>
      <c r="F365" s="123" t="inlineStr">
        <is>
          <t>Cast Iron, ASTM-A48, CL 35</t>
        </is>
      </c>
      <c r="G365" s="123" t="inlineStr">
        <is>
          <t>CaseMatl_Cast_Iron_ASTM-A48_CL35</t>
        </is>
      </c>
      <c r="H365" s="123" t="inlineStr">
        <is>
          <t>C35</t>
        </is>
      </c>
      <c r="I365" t="inlineStr">
        <is>
          <t>Bronze, ASTM-B584, C93200</t>
        </is>
      </c>
      <c r="J365" s="123" t="inlineStr">
        <is>
          <t>125# ANSI Flange</t>
        </is>
      </c>
      <c r="K365" s="123" t="inlineStr">
        <is>
          <t>Coating_Scotchkote134_interior_exterior_IncludeImpeller</t>
        </is>
      </c>
      <c r="L365" s="123" t="inlineStr">
        <is>
          <t>:XA:</t>
        </is>
      </c>
      <c r="M365" s="123" t="inlineStr">
        <is>
          <t>RTF</t>
        </is>
      </c>
      <c r="O365" t="inlineStr">
        <is>
          <t>A300043</t>
        </is>
      </c>
      <c r="P365" s="123" t="inlineStr">
        <is>
          <t>LT027</t>
        </is>
      </c>
      <c r="Q365" s="13" t="n">
        <v>0</v>
      </c>
    </row>
    <row r="366" ht="13.15" customHeight="1">
      <c r="B366" s="13">
        <f>IF(AND(I366="not Bronze, ASTM-B584, C93200",K366="Coating_Standard"),"Y","N")</f>
        <v/>
      </c>
      <c r="C366" t="inlineStr">
        <is>
          <t>Price_BOM_VL_VLS_Case_360</t>
        </is>
      </c>
      <c r="D366">
        <f>IF(B366="Y",C366,"")</f>
        <v/>
      </c>
      <c r="E366" t="inlineStr">
        <is>
          <t>:8012-3_VL:</t>
        </is>
      </c>
      <c r="F366" s="123" t="inlineStr">
        <is>
          <t>Cast Iron, ASTM-A48, CL 35</t>
        </is>
      </c>
      <c r="G366" s="123" t="inlineStr">
        <is>
          <t>CaseMatl_Cast_Iron_ASTM-A48_CL35</t>
        </is>
      </c>
      <c r="H366" s="123" t="inlineStr">
        <is>
          <t>C35</t>
        </is>
      </c>
      <c r="I366" t="inlineStr">
        <is>
          <t>not Bronze, ASTM-B584, C93200</t>
        </is>
      </c>
      <c r="J366" s="123" t="inlineStr">
        <is>
          <t>125# ANSI Flange</t>
        </is>
      </c>
      <c r="K366" s="123" t="inlineStr">
        <is>
          <t>Coating_Scotchkote134_interior_exterior_IncludeImpeller</t>
        </is>
      </c>
      <c r="L366" s="123" t="inlineStr">
        <is>
          <t>:XA:</t>
        </is>
      </c>
      <c r="M366" s="123" t="inlineStr">
        <is>
          <t>RTF</t>
        </is>
      </c>
      <c r="O366" t="inlineStr">
        <is>
          <t>A300043</t>
        </is>
      </c>
      <c r="P366" s="123" t="inlineStr">
        <is>
          <t>LT027</t>
        </is>
      </c>
      <c r="Q366" s="13" t="n">
        <v>0</v>
      </c>
    </row>
    <row r="367" ht="13.15" customHeight="1">
      <c r="B367" s="13">
        <f>IF(AND(I367="not Bronze, ASTM-B584, C93200",K367="Coating_Standard"),"Y","N")</f>
        <v/>
      </c>
      <c r="C367" t="inlineStr">
        <is>
          <t>Price_BOM_VL_VLS_Case_361</t>
        </is>
      </c>
      <c r="D367">
        <f>IF(B367="Y",C367,"")</f>
        <v/>
      </c>
      <c r="E367" t="inlineStr">
        <is>
          <t>:8012-3_VL:</t>
        </is>
      </c>
      <c r="F367" s="123" t="inlineStr">
        <is>
          <t>Cast Iron, ASTM-A48, CL 35</t>
        </is>
      </c>
      <c r="G367" s="123" t="inlineStr">
        <is>
          <t>CaseMatl_Cast_Iron_ASTM-A48_CL35</t>
        </is>
      </c>
      <c r="H367" s="123" t="inlineStr">
        <is>
          <t>C35</t>
        </is>
      </c>
      <c r="I367" t="inlineStr">
        <is>
          <t>Bronze, ASTM-B584, C93200</t>
        </is>
      </c>
      <c r="J367" s="123" t="inlineStr">
        <is>
          <t>125# ANSI Flange</t>
        </is>
      </c>
      <c r="K367" s="123" t="inlineStr">
        <is>
          <t>Coating_Scotchkote134_interior_IncludeImpeller</t>
        </is>
      </c>
      <c r="L367" s="123" t="inlineStr">
        <is>
          <t>:X5:</t>
        </is>
      </c>
      <c r="M367" s="123" t="inlineStr">
        <is>
          <t>RTF</t>
        </is>
      </c>
      <c r="O367" t="inlineStr">
        <is>
          <t>A300043</t>
        </is>
      </c>
      <c r="P367" s="123" t="inlineStr">
        <is>
          <t>LT027</t>
        </is>
      </c>
      <c r="Q367" s="13" t="n">
        <v>0</v>
      </c>
    </row>
    <row r="368" ht="13.15" customHeight="1">
      <c r="B368" s="13">
        <f>IF(AND(I368="not Bronze, ASTM-B584, C93200",K368="Coating_Standard"),"Y","N")</f>
        <v/>
      </c>
      <c r="C368" t="inlineStr">
        <is>
          <t>Price_BOM_VL_VLS_Case_362</t>
        </is>
      </c>
      <c r="D368">
        <f>IF(B368="Y",C368,"")</f>
        <v/>
      </c>
      <c r="E368" t="inlineStr">
        <is>
          <t>:8012-3_VL:</t>
        </is>
      </c>
      <c r="F368" s="123" t="inlineStr">
        <is>
          <t>Cast Iron, ASTM-A48, CL 35</t>
        </is>
      </c>
      <c r="G368" s="123" t="inlineStr">
        <is>
          <t>CaseMatl_Cast_Iron_ASTM-A48_CL35</t>
        </is>
      </c>
      <c r="H368" s="123" t="inlineStr">
        <is>
          <t>C35</t>
        </is>
      </c>
      <c r="I368" t="inlineStr">
        <is>
          <t>not Bronze, ASTM-B584, C93200</t>
        </is>
      </c>
      <c r="J368" s="123" t="inlineStr">
        <is>
          <t>125# ANSI Flange</t>
        </is>
      </c>
      <c r="K368" s="123" t="inlineStr">
        <is>
          <t>Coating_Scotchkote134_interior_IncludeImpeller</t>
        </is>
      </c>
      <c r="L368" s="123" t="inlineStr">
        <is>
          <t>:X5:</t>
        </is>
      </c>
      <c r="M368" s="123" t="inlineStr">
        <is>
          <t>RTF</t>
        </is>
      </c>
      <c r="O368" t="inlineStr">
        <is>
          <t>A300043</t>
        </is>
      </c>
      <c r="P368" s="123" t="inlineStr">
        <is>
          <t>LT027</t>
        </is>
      </c>
      <c r="Q368" s="13" t="n">
        <v>0</v>
      </c>
    </row>
    <row r="369" ht="13.15" customHeight="1">
      <c r="B369" s="13">
        <f>IF(AND(I369="not Bronze, ASTM-B584, C93200",K369="Coating_Standard"),"Y","N")</f>
        <v/>
      </c>
      <c r="C369" t="inlineStr">
        <is>
          <t>Price_BOM_VL_VLS_Case_363</t>
        </is>
      </c>
      <c r="D369">
        <f>IF(B369="Y",C369,"")</f>
        <v/>
      </c>
      <c r="E369" t="inlineStr">
        <is>
          <t>:8012-3_VL:</t>
        </is>
      </c>
      <c r="F369" s="123" t="inlineStr">
        <is>
          <t>Cast Iron, ASTM-A48, CL 35</t>
        </is>
      </c>
      <c r="G369" s="123" t="inlineStr">
        <is>
          <t>CaseMatl_Cast_Iron_ASTM-A48_CL35</t>
        </is>
      </c>
      <c r="H369" s="123" t="inlineStr">
        <is>
          <t>C35</t>
        </is>
      </c>
      <c r="I369" t="inlineStr">
        <is>
          <t>Bronze, ASTM-B584, C93200</t>
        </is>
      </c>
      <c r="J369" s="123" t="inlineStr">
        <is>
          <t>125# ANSI Flange</t>
        </is>
      </c>
      <c r="K369" s="123" t="inlineStr">
        <is>
          <t>Coating_Scotchkote134_interior_IncludeImpeller</t>
        </is>
      </c>
      <c r="L369" s="123" t="inlineStr">
        <is>
          <t>:XA:</t>
        </is>
      </c>
      <c r="M369" s="123" t="inlineStr">
        <is>
          <t>RTF</t>
        </is>
      </c>
      <c r="O369" t="inlineStr">
        <is>
          <t>A300043</t>
        </is>
      </c>
      <c r="P369" s="123" t="inlineStr">
        <is>
          <t>LT027</t>
        </is>
      </c>
      <c r="Q369" s="13" t="n">
        <v>0</v>
      </c>
    </row>
    <row r="370" ht="13.15" customHeight="1">
      <c r="B370" s="13">
        <f>IF(AND(I370="not Bronze, ASTM-B584, C93200",K370="Coating_Standard"),"Y","N")</f>
        <v/>
      </c>
      <c r="C370" t="inlineStr">
        <is>
          <t>Price_BOM_VL_VLS_Case_364</t>
        </is>
      </c>
      <c r="D370">
        <f>IF(B370="Y",C370,"")</f>
        <v/>
      </c>
      <c r="E370" t="inlineStr">
        <is>
          <t>:8012-3_VL:</t>
        </is>
      </c>
      <c r="F370" s="123" t="inlineStr">
        <is>
          <t>Cast Iron, ASTM-A48, CL 35</t>
        </is>
      </c>
      <c r="G370" s="123" t="inlineStr">
        <is>
          <t>CaseMatl_Cast_Iron_ASTM-A48_CL35</t>
        </is>
      </c>
      <c r="H370" s="123" t="inlineStr">
        <is>
          <t>C35</t>
        </is>
      </c>
      <c r="I370" t="inlineStr">
        <is>
          <t>not Bronze, ASTM-B584, C93200</t>
        </is>
      </c>
      <c r="J370" s="123" t="inlineStr">
        <is>
          <t>125# ANSI Flange</t>
        </is>
      </c>
      <c r="K370" s="123" t="inlineStr">
        <is>
          <t>Coating_Scotchkote134_interior_IncludeImpeller</t>
        </is>
      </c>
      <c r="L370" s="123" t="inlineStr">
        <is>
          <t>:XA:</t>
        </is>
      </c>
      <c r="M370" s="123" t="inlineStr">
        <is>
          <t>RTF</t>
        </is>
      </c>
      <c r="O370" t="inlineStr">
        <is>
          <t>A300043</t>
        </is>
      </c>
      <c r="P370" s="123" t="inlineStr">
        <is>
          <t>LT027</t>
        </is>
      </c>
      <c r="Q370" s="13" t="n">
        <v>0</v>
      </c>
    </row>
    <row r="371" ht="13.15" customHeight="1">
      <c r="B371" s="13">
        <f>IF(AND(I371="not Bronze, ASTM-B584, C93200",K371="Coating_Standard"),"Y","N")</f>
        <v/>
      </c>
      <c r="C371" t="inlineStr">
        <is>
          <t>Price_BOM_VL_VLS_Case_365</t>
        </is>
      </c>
      <c r="D371">
        <f>IF(B371="Y",C371,"")</f>
        <v/>
      </c>
      <c r="E371" t="inlineStr">
        <is>
          <t>:8012-3_VL:</t>
        </is>
      </c>
      <c r="F371" s="123" t="inlineStr">
        <is>
          <t>Cast Iron, ASTM-A48, CL 35</t>
        </is>
      </c>
      <c r="G371" s="123" t="inlineStr">
        <is>
          <t>CaseMatl_Cast_Iron_ASTM-A48_CL35</t>
        </is>
      </c>
      <c r="H371" s="123" t="inlineStr">
        <is>
          <t>C35</t>
        </is>
      </c>
      <c r="I371" t="inlineStr">
        <is>
          <t>Bronze, ASTM-B584, C93200</t>
        </is>
      </c>
      <c r="J371" s="123" t="inlineStr">
        <is>
          <t>125# ANSI Flange</t>
        </is>
      </c>
      <c r="K371" s="123" t="inlineStr">
        <is>
          <t>Coating_Special</t>
        </is>
      </c>
      <c r="L371" s="123" t="inlineStr">
        <is>
          <t>:X5:</t>
        </is>
      </c>
      <c r="M371" s="123" t="inlineStr">
        <is>
          <t>RTF</t>
        </is>
      </c>
      <c r="O371" t="inlineStr">
        <is>
          <t>A300043</t>
        </is>
      </c>
      <c r="P371" s="123" t="inlineStr">
        <is>
          <t>LT027</t>
        </is>
      </c>
      <c r="Q371" s="13" t="n">
        <v>0</v>
      </c>
    </row>
    <row r="372" ht="13.15" customHeight="1">
      <c r="B372" s="13">
        <f>IF(AND(I372="not Bronze, ASTM-B584, C93200",K372="Coating_Standard"),"Y","N")</f>
        <v/>
      </c>
      <c r="C372" t="inlineStr">
        <is>
          <t>Price_BOM_VL_VLS_Case_366</t>
        </is>
      </c>
      <c r="D372">
        <f>IF(B372="Y",C372,"")</f>
        <v/>
      </c>
      <c r="E372" t="inlineStr">
        <is>
          <t>:8012-3_VL:</t>
        </is>
      </c>
      <c r="F372" s="123" t="inlineStr">
        <is>
          <t>Cast Iron, ASTM-A48, CL 35</t>
        </is>
      </c>
      <c r="G372" s="123" t="inlineStr">
        <is>
          <t>CaseMatl_Cast_Iron_ASTM-A48_CL35</t>
        </is>
      </c>
      <c r="H372" s="123" t="inlineStr">
        <is>
          <t>C35</t>
        </is>
      </c>
      <c r="I372" t="inlineStr">
        <is>
          <t>not Bronze, ASTM-B584, C93200</t>
        </is>
      </c>
      <c r="J372" s="123" t="inlineStr">
        <is>
          <t>125# ANSI Flange</t>
        </is>
      </c>
      <c r="K372" s="123" t="inlineStr">
        <is>
          <t>Coating_Special</t>
        </is>
      </c>
      <c r="L372" s="123" t="inlineStr">
        <is>
          <t>:X5:</t>
        </is>
      </c>
      <c r="M372" s="123" t="inlineStr">
        <is>
          <t>RTF</t>
        </is>
      </c>
      <c r="O372" t="inlineStr">
        <is>
          <t>A300043</t>
        </is>
      </c>
      <c r="P372" s="123" t="inlineStr">
        <is>
          <t>LT027</t>
        </is>
      </c>
      <c r="Q372" s="13" t="n">
        <v>0</v>
      </c>
    </row>
    <row r="373" ht="13.15" customHeight="1">
      <c r="B373" s="13">
        <f>IF(AND(I373="not Bronze, ASTM-B584, C93200",K373="Coating_Standard"),"Y","N")</f>
        <v/>
      </c>
      <c r="C373" t="inlineStr">
        <is>
          <t>Price_BOM_VL_VLS_Case_367</t>
        </is>
      </c>
      <c r="D373">
        <f>IF(B373="Y",C373,"")</f>
        <v/>
      </c>
      <c r="E373" t="inlineStr">
        <is>
          <t>:8012-3_VL:</t>
        </is>
      </c>
      <c r="F373" s="123" t="inlineStr">
        <is>
          <t>Cast Iron, ASTM-A48, CL 35</t>
        </is>
      </c>
      <c r="G373" s="123" t="inlineStr">
        <is>
          <t>CaseMatl_Cast_Iron_ASTM-A48_CL35</t>
        </is>
      </c>
      <c r="H373" s="123" t="inlineStr">
        <is>
          <t>C35</t>
        </is>
      </c>
      <c r="I373" t="inlineStr">
        <is>
          <t>Bronze, ASTM-B584, C93200</t>
        </is>
      </c>
      <c r="J373" s="123" t="inlineStr">
        <is>
          <t>125# ANSI Flange</t>
        </is>
      </c>
      <c r="K373" s="123" t="inlineStr">
        <is>
          <t>Coating_Special</t>
        </is>
      </c>
      <c r="L373" s="123" t="inlineStr">
        <is>
          <t>:XA:</t>
        </is>
      </c>
      <c r="M373" s="123" t="inlineStr">
        <is>
          <t>RTF</t>
        </is>
      </c>
      <c r="O373" t="inlineStr">
        <is>
          <t>A300043</t>
        </is>
      </c>
      <c r="P373" s="123" t="inlineStr">
        <is>
          <t>LT027</t>
        </is>
      </c>
      <c r="Q373" s="13" t="n">
        <v>0</v>
      </c>
    </row>
    <row r="374" ht="13.15" customHeight="1">
      <c r="B374" s="13">
        <f>IF(AND(I374="not Bronze, ASTM-B584, C93200",K374="Coating_Standard"),"Y","N")</f>
        <v/>
      </c>
      <c r="C374" t="inlineStr">
        <is>
          <t>Price_BOM_VL_VLS_Case_368</t>
        </is>
      </c>
      <c r="D374">
        <f>IF(B374="Y",C374,"")</f>
        <v/>
      </c>
      <c r="E374" t="inlineStr">
        <is>
          <t>:8012-3_VL:</t>
        </is>
      </c>
      <c r="F374" s="123" t="inlineStr">
        <is>
          <t>Cast Iron, ASTM-A48, CL 35</t>
        </is>
      </c>
      <c r="G374" s="123" t="inlineStr">
        <is>
          <t>CaseMatl_Cast_Iron_ASTM-A48_CL35</t>
        </is>
      </c>
      <c r="H374" s="123" t="inlineStr">
        <is>
          <t>C35</t>
        </is>
      </c>
      <c r="I374" t="inlineStr">
        <is>
          <t>not Bronze, ASTM-B584, C93200</t>
        </is>
      </c>
      <c r="J374" s="123" t="inlineStr">
        <is>
          <t>125# ANSI Flange</t>
        </is>
      </c>
      <c r="K374" s="123" t="inlineStr">
        <is>
          <t>Coating_Special</t>
        </is>
      </c>
      <c r="L374" s="123" t="inlineStr">
        <is>
          <t>:XA:</t>
        </is>
      </c>
      <c r="M374" s="123" t="inlineStr">
        <is>
          <t>RTF</t>
        </is>
      </c>
      <c r="O374" t="inlineStr">
        <is>
          <t>A300043</t>
        </is>
      </c>
      <c r="P374" s="123" t="inlineStr">
        <is>
          <t>LT027</t>
        </is>
      </c>
      <c r="Q374" s="13" t="n">
        <v>0</v>
      </c>
    </row>
    <row r="375" ht="13.15" customHeight="1">
      <c r="B375" s="13">
        <f>IF(AND(I375="not Bronze, ASTM-B584, C93200",K375="Coating_Standard"),"Y","N")</f>
        <v/>
      </c>
      <c r="C375" t="inlineStr">
        <is>
          <t>Price_BOM_VL_VLS_Case_369</t>
        </is>
      </c>
      <c r="D375">
        <f>IF(B375="Y",C375,"")</f>
        <v/>
      </c>
      <c r="E375" t="inlineStr">
        <is>
          <t>:8012-3_VL:</t>
        </is>
      </c>
      <c r="F375" s="123" t="inlineStr">
        <is>
          <t>Cast Iron, ASTM-A48, CL 35</t>
        </is>
      </c>
      <c r="G375" s="123" t="inlineStr">
        <is>
          <t>CaseMatl_Cast_Iron_ASTM-A48_CL35</t>
        </is>
      </c>
      <c r="H375" s="123" t="inlineStr">
        <is>
          <t>C35</t>
        </is>
      </c>
      <c r="I375" t="inlineStr">
        <is>
          <t>Bronze, ASTM-B584, C93200</t>
        </is>
      </c>
      <c r="J375" s="123" t="inlineStr">
        <is>
          <t>125# ANSI Flange</t>
        </is>
      </c>
      <c r="K375" s="123" t="inlineStr">
        <is>
          <t>Coating_Epoxy</t>
        </is>
      </c>
      <c r="L375" s="123" t="inlineStr">
        <is>
          <t>:X5:</t>
        </is>
      </c>
      <c r="M375" s="123" t="inlineStr">
        <is>
          <t>RTF</t>
        </is>
      </c>
      <c r="O375" t="inlineStr">
        <is>
          <t>A300043</t>
        </is>
      </c>
      <c r="P375" s="123" t="inlineStr">
        <is>
          <t>LT027</t>
        </is>
      </c>
      <c r="Q375" s="13" t="n">
        <v>0</v>
      </c>
    </row>
    <row r="376" ht="13.15" customHeight="1">
      <c r="B376" s="13">
        <f>IF(AND(I376="not Bronze, ASTM-B584, C93200",K376="Coating_Standard"),"Y","N")</f>
        <v/>
      </c>
      <c r="C376" t="inlineStr">
        <is>
          <t>Price_BOM_VL_VLS_Case_370</t>
        </is>
      </c>
      <c r="D376">
        <f>IF(B376="Y",C376,"")</f>
        <v/>
      </c>
      <c r="E376" t="inlineStr">
        <is>
          <t>:8012-3_VL:</t>
        </is>
      </c>
      <c r="F376" s="123" t="inlineStr">
        <is>
          <t>Cast Iron, ASTM-A48, CL 35</t>
        </is>
      </c>
      <c r="G376" s="123" t="inlineStr">
        <is>
          <t>CaseMatl_Cast_Iron_ASTM-A48_CL35</t>
        </is>
      </c>
      <c r="H376" s="123" t="inlineStr">
        <is>
          <t>C35</t>
        </is>
      </c>
      <c r="I376" t="inlineStr">
        <is>
          <t>not Bronze, ASTM-B584, C93200</t>
        </is>
      </c>
      <c r="J376" s="123" t="inlineStr">
        <is>
          <t>125# ANSI Flange</t>
        </is>
      </c>
      <c r="K376" s="123" t="inlineStr">
        <is>
          <t>Coating_Epoxy</t>
        </is>
      </c>
      <c r="L376" s="123" t="inlineStr">
        <is>
          <t>:X5:</t>
        </is>
      </c>
      <c r="M376" s="123" t="inlineStr">
        <is>
          <t>RTF</t>
        </is>
      </c>
      <c r="O376" t="inlineStr">
        <is>
          <t>A300043</t>
        </is>
      </c>
      <c r="P376" s="123" t="inlineStr">
        <is>
          <t>LT027</t>
        </is>
      </c>
      <c r="Q376" s="13" t="n">
        <v>0</v>
      </c>
    </row>
    <row r="377" ht="13.15" customHeight="1">
      <c r="B377" s="13">
        <f>IF(AND(I377="not Bronze, ASTM-B584, C93200",K377="Coating_Standard"),"Y","N")</f>
        <v/>
      </c>
      <c r="C377" t="inlineStr">
        <is>
          <t>Price_BOM_VL_VLS_Case_371</t>
        </is>
      </c>
      <c r="D377">
        <f>IF(B377="Y",C377,"")</f>
        <v/>
      </c>
      <c r="E377" t="inlineStr">
        <is>
          <t>:8012-3_VL:</t>
        </is>
      </c>
      <c r="F377" s="123" t="inlineStr">
        <is>
          <t>Cast Iron, ASTM-A48, CL 35</t>
        </is>
      </c>
      <c r="G377" s="123" t="inlineStr">
        <is>
          <t>CaseMatl_Cast_Iron_ASTM-A48_CL35</t>
        </is>
      </c>
      <c r="H377" s="123" t="inlineStr">
        <is>
          <t>C35</t>
        </is>
      </c>
      <c r="I377" t="inlineStr">
        <is>
          <t>Bronze, ASTM-B584, C93200</t>
        </is>
      </c>
      <c r="J377" s="123" t="inlineStr">
        <is>
          <t>125# ANSI Flange</t>
        </is>
      </c>
      <c r="K377" s="123" t="inlineStr">
        <is>
          <t>Coating_Epoxy</t>
        </is>
      </c>
      <c r="L377" s="123" t="inlineStr">
        <is>
          <t>:XA:</t>
        </is>
      </c>
      <c r="M377" s="123" t="inlineStr">
        <is>
          <t>RTF</t>
        </is>
      </c>
      <c r="O377" t="inlineStr">
        <is>
          <t>A300043</t>
        </is>
      </c>
      <c r="P377" s="123" t="inlineStr">
        <is>
          <t>LT027</t>
        </is>
      </c>
      <c r="Q377" s="13" t="n">
        <v>0</v>
      </c>
    </row>
    <row r="378" ht="13.15" customHeight="1">
      <c r="B378" s="13">
        <f>IF(AND(I378="not Bronze, ASTM-B584, C93200",K378="Coating_Standard"),"Y","N")</f>
        <v/>
      </c>
      <c r="C378" t="inlineStr">
        <is>
          <t>Price_BOM_VL_VLS_Case_372</t>
        </is>
      </c>
      <c r="D378">
        <f>IF(B378="Y",C378,"")</f>
        <v/>
      </c>
      <c r="E378" t="inlineStr">
        <is>
          <t>:8012-3_VL:</t>
        </is>
      </c>
      <c r="F378" s="123" t="inlineStr">
        <is>
          <t>Cast Iron, ASTM-A48, CL 35</t>
        </is>
      </c>
      <c r="G378" s="123" t="inlineStr">
        <is>
          <t>CaseMatl_Cast_Iron_ASTM-A48_CL35</t>
        </is>
      </c>
      <c r="H378" s="123" t="inlineStr">
        <is>
          <t>C35</t>
        </is>
      </c>
      <c r="I378" t="inlineStr">
        <is>
          <t>not Bronze, ASTM-B584, C93200</t>
        </is>
      </c>
      <c r="J378" s="123" t="inlineStr">
        <is>
          <t>125# ANSI Flange</t>
        </is>
      </c>
      <c r="K378" s="123" t="inlineStr">
        <is>
          <t>Coating_Epoxy</t>
        </is>
      </c>
      <c r="L378" s="123" t="inlineStr">
        <is>
          <t>:XA:</t>
        </is>
      </c>
      <c r="M378" s="123" t="inlineStr">
        <is>
          <t>RTF</t>
        </is>
      </c>
      <c r="O378" t="inlineStr">
        <is>
          <t>A300043</t>
        </is>
      </c>
      <c r="P378" s="123" t="inlineStr">
        <is>
          <t>LT027</t>
        </is>
      </c>
      <c r="Q378" s="13" t="n">
        <v>0</v>
      </c>
    </row>
    <row r="379" ht="13.15" customHeight="1">
      <c r="B379" s="13">
        <f>IF(AND(I379="not Bronze, ASTM-B584, C93200",K379="Coating_Standard"),"Y","N")</f>
        <v/>
      </c>
      <c r="C379" t="inlineStr">
        <is>
          <t>Price_BOM_VL_VLS_Case_373</t>
        </is>
      </c>
      <c r="D379">
        <f>IF(B379="Y",C379,"")</f>
        <v/>
      </c>
      <c r="E379" t="inlineStr">
        <is>
          <t>:8012-3_VLS:</t>
        </is>
      </c>
      <c r="F379" s="123" t="inlineStr">
        <is>
          <t>Cast Iron, ASTM-A48, CL 35</t>
        </is>
      </c>
      <c r="G379" s="123" t="inlineStr">
        <is>
          <t>CaseMatl_Cast_Iron_ASTM-A48_CL35</t>
        </is>
      </c>
      <c r="H379" s="123" t="inlineStr">
        <is>
          <t>C35</t>
        </is>
      </c>
      <c r="I379" t="inlineStr">
        <is>
          <t>Bronze, ASTM-B584, C93200</t>
        </is>
      </c>
      <c r="J379" s="123" t="inlineStr">
        <is>
          <t>125# ANSI Flange</t>
        </is>
      </c>
      <c r="K379" s="123" t="inlineStr">
        <is>
          <t>Coating_Standard</t>
        </is>
      </c>
      <c r="L379" s="123" t="inlineStr">
        <is>
          <t>:X5:</t>
        </is>
      </c>
      <c r="M379" s="123" t="inlineStr">
        <is>
          <t>96936129RTF</t>
        </is>
      </c>
      <c r="N379" t="inlineStr">
        <is>
          <t>CASE,VLS,80123,X5,125#,CI,BRZ WR</t>
        </is>
      </c>
      <c r="O379" t="inlineStr">
        <is>
          <t>A300043</t>
        </is>
      </c>
      <c r="P379" s="123" t="inlineStr">
        <is>
          <t>LT027</t>
        </is>
      </c>
      <c r="Q379" s="13" t="n">
        <v>0</v>
      </c>
    </row>
    <row r="380" ht="13.15" customHeight="1">
      <c r="B380" s="13">
        <f>IF(AND(I380="not Bronze, ASTM-B584, C93200",K380="Coating_Standard"),"Y","N")</f>
        <v/>
      </c>
      <c r="C380" t="inlineStr">
        <is>
          <t>Price_BOM_VL_VLS_Case_374</t>
        </is>
      </c>
      <c r="D380">
        <f>IF(B380="Y",C380,"")</f>
        <v/>
      </c>
      <c r="E380" t="inlineStr">
        <is>
          <t>:8012-3_VLS:</t>
        </is>
      </c>
      <c r="F380" s="123" t="inlineStr">
        <is>
          <t>Cast Iron, ASTM-A48, CL 35</t>
        </is>
      </c>
      <c r="G380" s="123" t="inlineStr">
        <is>
          <t>CaseMatl_Cast_Iron_ASTM-A48_CL35</t>
        </is>
      </c>
      <c r="H380" s="123" t="inlineStr">
        <is>
          <t>C35</t>
        </is>
      </c>
      <c r="I380" t="inlineStr">
        <is>
          <t>not Bronze, ASTM-B584, C93200</t>
        </is>
      </c>
      <c r="J380" s="123" t="inlineStr">
        <is>
          <t>125# ANSI Flange</t>
        </is>
      </c>
      <c r="K380" s="123" t="inlineStr">
        <is>
          <t>Coating_Standard</t>
        </is>
      </c>
      <c r="L380" s="123" t="inlineStr">
        <is>
          <t>:X5:</t>
        </is>
      </c>
      <c r="M380" s="68" t="n">
        <v>98389064</v>
      </c>
      <c r="N380" s="69" t="inlineStr">
        <is>
          <t>CASE,VLS,80123,XA,125#,CI</t>
        </is>
      </c>
      <c r="O380" t="inlineStr">
        <is>
          <t>A300043</t>
        </is>
      </c>
      <c r="P380" s="123" t="inlineStr">
        <is>
          <t>LT027</t>
        </is>
      </c>
      <c r="Q380" s="13" t="n">
        <v>0</v>
      </c>
    </row>
    <row r="381" ht="13.15" customHeight="1">
      <c r="B381" s="13">
        <f>IF(AND(I381="not Bronze, ASTM-B584, C93200",K381="Coating_Standard"),"Y","N")</f>
        <v/>
      </c>
      <c r="C381" t="inlineStr">
        <is>
          <t>Price_BOM_VL_VLS_Case_375</t>
        </is>
      </c>
      <c r="D381">
        <f>IF(B381="Y",C381,"")</f>
        <v/>
      </c>
      <c r="E381" t="inlineStr">
        <is>
          <t>:8012-3_VLS:</t>
        </is>
      </c>
      <c r="F381" s="123" t="inlineStr">
        <is>
          <t>Cast Iron, ASTM-A48, CL 35</t>
        </is>
      </c>
      <c r="G381" s="123" t="inlineStr">
        <is>
          <t>CaseMatl_Cast_Iron_ASTM-A48_CL35</t>
        </is>
      </c>
      <c r="H381" s="123" t="inlineStr">
        <is>
          <t>C35</t>
        </is>
      </c>
      <c r="I381" t="inlineStr">
        <is>
          <t>Bronze, ASTM-B584, C93200</t>
        </is>
      </c>
      <c r="J381" s="123" t="inlineStr">
        <is>
          <t>125# ANSI Flange</t>
        </is>
      </c>
      <c r="K381" s="123" t="inlineStr">
        <is>
          <t>Coating_Scotchkote134_interior</t>
        </is>
      </c>
      <c r="L381" s="123" t="inlineStr">
        <is>
          <t>:X5:</t>
        </is>
      </c>
      <c r="M381" s="123" t="inlineStr">
        <is>
          <t>RTF</t>
        </is>
      </c>
      <c r="O381" t="inlineStr">
        <is>
          <t>A300043</t>
        </is>
      </c>
      <c r="P381" s="123" t="inlineStr">
        <is>
          <t>LT027</t>
        </is>
      </c>
      <c r="Q381" s="13" t="n">
        <v>0</v>
      </c>
    </row>
    <row r="382" ht="13.15" customHeight="1">
      <c r="B382" s="13">
        <f>IF(AND(I382="not Bronze, ASTM-B584, C93200",K382="Coating_Standard"),"Y","N")</f>
        <v/>
      </c>
      <c r="C382" t="inlineStr">
        <is>
          <t>Price_BOM_VL_VLS_Case_376</t>
        </is>
      </c>
      <c r="D382">
        <f>IF(B382="Y",C382,"")</f>
        <v/>
      </c>
      <c r="E382" t="inlineStr">
        <is>
          <t>:8012-3_VLS:</t>
        </is>
      </c>
      <c r="F382" s="123" t="inlineStr">
        <is>
          <t>Cast Iron, ASTM-A48, CL 35</t>
        </is>
      </c>
      <c r="G382" s="123" t="inlineStr">
        <is>
          <t>CaseMatl_Cast_Iron_ASTM-A48_CL35</t>
        </is>
      </c>
      <c r="H382" s="123" t="inlineStr">
        <is>
          <t>C35</t>
        </is>
      </c>
      <c r="I382" t="inlineStr">
        <is>
          <t>not Bronze, ASTM-B584, C93200</t>
        </is>
      </c>
      <c r="J382" s="123" t="inlineStr">
        <is>
          <t>125# ANSI Flange</t>
        </is>
      </c>
      <c r="K382" s="123" t="inlineStr">
        <is>
          <t>Coating_Scotchkote134_interior</t>
        </is>
      </c>
      <c r="L382" s="123" t="inlineStr">
        <is>
          <t>:X5:</t>
        </is>
      </c>
      <c r="M382" s="123" t="inlineStr">
        <is>
          <t>RTF</t>
        </is>
      </c>
      <c r="O382" t="inlineStr">
        <is>
          <t>A300043</t>
        </is>
      </c>
      <c r="P382" s="123" t="inlineStr">
        <is>
          <t>LT027</t>
        </is>
      </c>
      <c r="Q382" s="13" t="n">
        <v>0</v>
      </c>
    </row>
    <row r="383" ht="13.15" customHeight="1">
      <c r="B383" s="13">
        <f>IF(AND(I383="not Bronze, ASTM-B584, C93200",K383="Coating_Standard"),"Y","N")</f>
        <v/>
      </c>
      <c r="C383" t="inlineStr">
        <is>
          <t>Price_BOM_VL_VLS_Case_377</t>
        </is>
      </c>
      <c r="D383">
        <f>IF(B383="Y",C383,"")</f>
        <v/>
      </c>
      <c r="E383" t="inlineStr">
        <is>
          <t>:8012-3_VLS:</t>
        </is>
      </c>
      <c r="F383" s="123" t="inlineStr">
        <is>
          <t>Cast Iron, ASTM-A48, CL 35</t>
        </is>
      </c>
      <c r="G383" s="123" t="inlineStr">
        <is>
          <t>CaseMatl_Cast_Iron_ASTM-A48_CL35</t>
        </is>
      </c>
      <c r="H383" s="123" t="inlineStr">
        <is>
          <t>C35</t>
        </is>
      </c>
      <c r="I383" t="inlineStr">
        <is>
          <t>Bronze, ASTM-B584, C93200</t>
        </is>
      </c>
      <c r="J383" s="123" t="inlineStr">
        <is>
          <t>125# ANSI Flange</t>
        </is>
      </c>
      <c r="K383" s="123" t="inlineStr">
        <is>
          <t>Coating_Scotchkote134_interior_exterior</t>
        </is>
      </c>
      <c r="L383" s="123" t="inlineStr">
        <is>
          <t>:X5:</t>
        </is>
      </c>
      <c r="M383" s="123" t="inlineStr">
        <is>
          <t>RTF</t>
        </is>
      </c>
      <c r="O383" t="inlineStr">
        <is>
          <t>A300043</t>
        </is>
      </c>
      <c r="P383" s="123" t="inlineStr">
        <is>
          <t>LT027</t>
        </is>
      </c>
      <c r="Q383" s="13" t="n">
        <v>0</v>
      </c>
    </row>
    <row r="384" ht="13.15" customHeight="1">
      <c r="B384" s="13">
        <f>IF(AND(I384="not Bronze, ASTM-B584, C93200",K384="Coating_Standard"),"Y","N")</f>
        <v/>
      </c>
      <c r="C384" t="inlineStr">
        <is>
          <t>Price_BOM_VL_VLS_Case_378</t>
        </is>
      </c>
      <c r="D384">
        <f>IF(B384="Y",C384,"")</f>
        <v/>
      </c>
      <c r="E384" t="inlineStr">
        <is>
          <t>:8012-3_VLS:</t>
        </is>
      </c>
      <c r="F384" s="123" t="inlineStr">
        <is>
          <t>Cast Iron, ASTM-A48, CL 35</t>
        </is>
      </c>
      <c r="G384" s="123" t="inlineStr">
        <is>
          <t>CaseMatl_Cast_Iron_ASTM-A48_CL35</t>
        </is>
      </c>
      <c r="H384" s="123" t="inlineStr">
        <is>
          <t>C35</t>
        </is>
      </c>
      <c r="I384" t="inlineStr">
        <is>
          <t>not Bronze, ASTM-B584, C93200</t>
        </is>
      </c>
      <c r="J384" s="123" t="inlineStr">
        <is>
          <t>125# ANSI Flange</t>
        </is>
      </c>
      <c r="K384" s="123" t="inlineStr">
        <is>
          <t>Coating_Scotchkote134_interior_exterior</t>
        </is>
      </c>
      <c r="L384" s="123" t="inlineStr">
        <is>
          <t>:X5:</t>
        </is>
      </c>
      <c r="M384" s="123" t="inlineStr">
        <is>
          <t>RTF</t>
        </is>
      </c>
      <c r="O384" t="inlineStr">
        <is>
          <t>A300043</t>
        </is>
      </c>
      <c r="P384" s="123" t="inlineStr">
        <is>
          <t>LT027</t>
        </is>
      </c>
      <c r="Q384" s="13" t="n">
        <v>0</v>
      </c>
    </row>
    <row r="385" ht="13.15" customHeight="1">
      <c r="B385" s="13">
        <f>IF(AND(I385="not Bronze, ASTM-B584, C93200",K385="Coating_Standard"),"Y","N")</f>
        <v/>
      </c>
      <c r="C385" t="inlineStr">
        <is>
          <t>Price_BOM_VL_VLS_Case_379</t>
        </is>
      </c>
      <c r="D385">
        <f>IF(B385="Y",C385,"")</f>
        <v/>
      </c>
      <c r="E385" t="inlineStr">
        <is>
          <t>:8012-3_VLS:</t>
        </is>
      </c>
      <c r="F385" s="123" t="inlineStr">
        <is>
          <t>Cast Iron, ASTM-A48, CL 35</t>
        </is>
      </c>
      <c r="G385" s="123" t="inlineStr">
        <is>
          <t>CaseMatl_Cast_Iron_ASTM-A48_CL35</t>
        </is>
      </c>
      <c r="H385" s="123" t="inlineStr">
        <is>
          <t>C35</t>
        </is>
      </c>
      <c r="I385" t="inlineStr">
        <is>
          <t>Bronze, ASTM-B584, C93200</t>
        </is>
      </c>
      <c r="J385" s="123" t="inlineStr">
        <is>
          <t>125# ANSI Flange</t>
        </is>
      </c>
      <c r="K385" s="123" t="inlineStr">
        <is>
          <t>Coating_Scotchkote134_interior_exterior_IncludeImpeller</t>
        </is>
      </c>
      <c r="L385" s="123" t="inlineStr">
        <is>
          <t>:X5:</t>
        </is>
      </c>
      <c r="M385" s="123" t="inlineStr">
        <is>
          <t>RTF</t>
        </is>
      </c>
      <c r="O385" t="inlineStr">
        <is>
          <t>A300043</t>
        </is>
      </c>
      <c r="P385" s="123" t="inlineStr">
        <is>
          <t>LT027</t>
        </is>
      </c>
      <c r="Q385" s="13" t="n">
        <v>0</v>
      </c>
    </row>
    <row r="386" ht="13.15" customHeight="1">
      <c r="B386" s="13">
        <f>IF(AND(I386="not Bronze, ASTM-B584, C93200",K386="Coating_Standard"),"Y","N")</f>
        <v/>
      </c>
      <c r="C386" t="inlineStr">
        <is>
          <t>Price_BOM_VL_VLS_Case_380</t>
        </is>
      </c>
      <c r="D386">
        <f>IF(B386="Y",C386,"")</f>
        <v/>
      </c>
      <c r="E386" t="inlineStr">
        <is>
          <t>:8012-3_VLS:</t>
        </is>
      </c>
      <c r="F386" s="123" t="inlineStr">
        <is>
          <t>Cast Iron, ASTM-A48, CL 35</t>
        </is>
      </c>
      <c r="G386" s="123" t="inlineStr">
        <is>
          <t>CaseMatl_Cast_Iron_ASTM-A48_CL35</t>
        </is>
      </c>
      <c r="H386" s="123" t="inlineStr">
        <is>
          <t>C35</t>
        </is>
      </c>
      <c r="I386" t="inlineStr">
        <is>
          <t>not Bronze, ASTM-B584, C93200</t>
        </is>
      </c>
      <c r="J386" s="123" t="inlineStr">
        <is>
          <t>125# ANSI Flange</t>
        </is>
      </c>
      <c r="K386" s="123" t="inlineStr">
        <is>
          <t>Coating_Scotchkote134_interior_exterior_IncludeImpeller</t>
        </is>
      </c>
      <c r="L386" s="123" t="inlineStr">
        <is>
          <t>:X5:</t>
        </is>
      </c>
      <c r="M386" s="123" t="inlineStr">
        <is>
          <t>RTF</t>
        </is>
      </c>
      <c r="O386" t="inlineStr">
        <is>
          <t>A300043</t>
        </is>
      </c>
      <c r="P386" s="123" t="inlineStr">
        <is>
          <t>LT027</t>
        </is>
      </c>
      <c r="Q386" s="13" t="n">
        <v>0</v>
      </c>
    </row>
    <row r="387" ht="13.15" customHeight="1">
      <c r="B387" s="13">
        <f>IF(AND(I387="not Bronze, ASTM-B584, C93200",K387="Coating_Standard"),"Y","N")</f>
        <v/>
      </c>
      <c r="C387" t="inlineStr">
        <is>
          <t>Price_BOM_VL_VLS_Case_381</t>
        </is>
      </c>
      <c r="D387">
        <f>IF(B387="Y",C387,"")</f>
        <v/>
      </c>
      <c r="E387" t="inlineStr">
        <is>
          <t>:8012-3_VLS:</t>
        </is>
      </c>
      <c r="F387" s="123" t="inlineStr">
        <is>
          <t>Cast Iron, ASTM-A48, CL 35</t>
        </is>
      </c>
      <c r="G387" s="123" t="inlineStr">
        <is>
          <t>CaseMatl_Cast_Iron_ASTM-A48_CL35</t>
        </is>
      </c>
      <c r="H387" s="123" t="inlineStr">
        <is>
          <t>C35</t>
        </is>
      </c>
      <c r="I387" t="inlineStr">
        <is>
          <t>Bronze, ASTM-B584, C93200</t>
        </is>
      </c>
      <c r="J387" s="123" t="inlineStr">
        <is>
          <t>125# ANSI Flange</t>
        </is>
      </c>
      <c r="K387" s="123" t="inlineStr">
        <is>
          <t>Coating_Scotchkote134_interior_IncludeImpeller</t>
        </is>
      </c>
      <c r="L387" s="123" t="inlineStr">
        <is>
          <t>:X5:</t>
        </is>
      </c>
      <c r="M387" s="123" t="inlineStr">
        <is>
          <t>RTF</t>
        </is>
      </c>
      <c r="O387" t="inlineStr">
        <is>
          <t>A300043</t>
        </is>
      </c>
      <c r="P387" s="123" t="inlineStr">
        <is>
          <t>LT027</t>
        </is>
      </c>
      <c r="Q387" s="13" t="n">
        <v>0</v>
      </c>
    </row>
    <row r="388" ht="13.15" customHeight="1">
      <c r="B388" s="13">
        <f>IF(AND(I388="not Bronze, ASTM-B584, C93200",K388="Coating_Standard"),"Y","N")</f>
        <v/>
      </c>
      <c r="C388" t="inlineStr">
        <is>
          <t>Price_BOM_VL_VLS_Case_382</t>
        </is>
      </c>
      <c r="D388">
        <f>IF(B388="Y",C388,"")</f>
        <v/>
      </c>
      <c r="E388" t="inlineStr">
        <is>
          <t>:8012-3_VLS:</t>
        </is>
      </c>
      <c r="F388" s="123" t="inlineStr">
        <is>
          <t>Cast Iron, ASTM-A48, CL 35</t>
        </is>
      </c>
      <c r="G388" s="123" t="inlineStr">
        <is>
          <t>CaseMatl_Cast_Iron_ASTM-A48_CL35</t>
        </is>
      </c>
      <c r="H388" s="123" t="inlineStr">
        <is>
          <t>C35</t>
        </is>
      </c>
      <c r="I388" t="inlineStr">
        <is>
          <t>not Bronze, ASTM-B584, C93200</t>
        </is>
      </c>
      <c r="J388" s="123" t="inlineStr">
        <is>
          <t>125# ANSI Flange</t>
        </is>
      </c>
      <c r="K388" s="123" t="inlineStr">
        <is>
          <t>Coating_Scotchkote134_interior_IncludeImpeller</t>
        </is>
      </c>
      <c r="L388" s="123" t="inlineStr">
        <is>
          <t>:X5:</t>
        </is>
      </c>
      <c r="M388" s="123" t="inlineStr">
        <is>
          <t>RTF</t>
        </is>
      </c>
      <c r="O388" t="inlineStr">
        <is>
          <t>A300043</t>
        </is>
      </c>
      <c r="P388" s="123" t="inlineStr">
        <is>
          <t>LT027</t>
        </is>
      </c>
      <c r="Q388" s="13" t="n">
        <v>0</v>
      </c>
    </row>
    <row r="389" ht="13.15" customHeight="1">
      <c r="B389" s="13">
        <f>IF(AND(I389="not Bronze, ASTM-B584, C93200",K389="Coating_Standard"),"Y","N")</f>
        <v/>
      </c>
      <c r="C389" t="inlineStr">
        <is>
          <t>Price_BOM_VL_VLS_Case_383</t>
        </is>
      </c>
      <c r="D389">
        <f>IF(B389="Y",C389,"")</f>
        <v/>
      </c>
      <c r="E389" t="inlineStr">
        <is>
          <t>:8012-3_VLS:</t>
        </is>
      </c>
      <c r="F389" s="123" t="inlineStr">
        <is>
          <t>Cast Iron, ASTM-A48, CL 35</t>
        </is>
      </c>
      <c r="G389" s="123" t="inlineStr">
        <is>
          <t>CaseMatl_Cast_Iron_ASTM-A48_CL35</t>
        </is>
      </c>
      <c r="H389" s="123" t="inlineStr">
        <is>
          <t>C35</t>
        </is>
      </c>
      <c r="I389" t="inlineStr">
        <is>
          <t>Bronze, ASTM-B584, C93200</t>
        </is>
      </c>
      <c r="J389" s="123" t="inlineStr">
        <is>
          <t>125# ANSI Flange</t>
        </is>
      </c>
      <c r="K389" s="123" t="inlineStr">
        <is>
          <t>Coating_Special</t>
        </is>
      </c>
      <c r="L389" s="123" t="inlineStr">
        <is>
          <t>:X5:</t>
        </is>
      </c>
      <c r="M389" s="123" t="inlineStr">
        <is>
          <t>RTF</t>
        </is>
      </c>
      <c r="O389" t="inlineStr">
        <is>
          <t>A300043</t>
        </is>
      </c>
      <c r="P389" s="123" t="inlineStr">
        <is>
          <t>LT027</t>
        </is>
      </c>
      <c r="Q389" s="13" t="n">
        <v>0</v>
      </c>
    </row>
    <row r="390" ht="13.15" customHeight="1">
      <c r="B390" s="13">
        <f>IF(AND(I390="not Bronze, ASTM-B584, C93200",K390="Coating_Standard"),"Y","N")</f>
        <v/>
      </c>
      <c r="C390" t="inlineStr">
        <is>
          <t>Price_BOM_VL_VLS_Case_384</t>
        </is>
      </c>
      <c r="D390">
        <f>IF(B390="Y",C390,"")</f>
        <v/>
      </c>
      <c r="E390" t="inlineStr">
        <is>
          <t>:8012-3_VLS:</t>
        </is>
      </c>
      <c r="F390" s="123" t="inlineStr">
        <is>
          <t>Cast Iron, ASTM-A48, CL 35</t>
        </is>
      </c>
      <c r="G390" s="123" t="inlineStr">
        <is>
          <t>CaseMatl_Cast_Iron_ASTM-A48_CL35</t>
        </is>
      </c>
      <c r="H390" s="123" t="inlineStr">
        <is>
          <t>C35</t>
        </is>
      </c>
      <c r="I390" t="inlineStr">
        <is>
          <t>not Bronze, ASTM-B584, C93200</t>
        </is>
      </c>
      <c r="J390" s="123" t="inlineStr">
        <is>
          <t>125# ANSI Flange</t>
        </is>
      </c>
      <c r="K390" s="123" t="inlineStr">
        <is>
          <t>Coating_Special</t>
        </is>
      </c>
      <c r="L390" s="123" t="inlineStr">
        <is>
          <t>:X5:</t>
        </is>
      </c>
      <c r="M390" s="123" t="inlineStr">
        <is>
          <t>RTF</t>
        </is>
      </c>
      <c r="O390" t="inlineStr">
        <is>
          <t>A300043</t>
        </is>
      </c>
      <c r="P390" s="123" t="inlineStr">
        <is>
          <t>LT027</t>
        </is>
      </c>
      <c r="Q390" s="13" t="n">
        <v>0</v>
      </c>
    </row>
    <row r="391" ht="13.15" customHeight="1">
      <c r="B391" s="13">
        <f>IF(AND(I391="not Bronze, ASTM-B584, C93200",K391="Coating_Standard"),"Y","N")</f>
        <v/>
      </c>
      <c r="C391" t="inlineStr">
        <is>
          <t>Price_BOM_VL_VLS_Case_385</t>
        </is>
      </c>
      <c r="D391">
        <f>IF(B391="Y",C391,"")</f>
        <v/>
      </c>
      <c r="E391" t="inlineStr">
        <is>
          <t>:8012-3_VLS:</t>
        </is>
      </c>
      <c r="F391" s="123" t="inlineStr">
        <is>
          <t>Cast Iron, ASTM-A48, CL 35</t>
        </is>
      </c>
      <c r="G391" s="123" t="inlineStr">
        <is>
          <t>CaseMatl_Cast_Iron_ASTM-A48_CL35</t>
        </is>
      </c>
      <c r="H391" s="123" t="inlineStr">
        <is>
          <t>C35</t>
        </is>
      </c>
      <c r="I391" t="inlineStr">
        <is>
          <t>Bronze, ASTM-B584, C93200</t>
        </is>
      </c>
      <c r="J391" s="123" t="inlineStr">
        <is>
          <t>125# ANSI Flange</t>
        </is>
      </c>
      <c r="K391" s="123" t="inlineStr">
        <is>
          <t>Coating_Epoxy</t>
        </is>
      </c>
      <c r="L391" s="123" t="inlineStr">
        <is>
          <t>:X5:</t>
        </is>
      </c>
      <c r="M391" s="123" t="inlineStr">
        <is>
          <t>RTF</t>
        </is>
      </c>
      <c r="O391" t="inlineStr">
        <is>
          <t>A300043</t>
        </is>
      </c>
      <c r="P391" s="123" t="inlineStr">
        <is>
          <t>LT027</t>
        </is>
      </c>
      <c r="Q391" s="13" t="n">
        <v>0</v>
      </c>
    </row>
    <row r="392" ht="13.15" customHeight="1">
      <c r="B392" s="13">
        <f>IF(AND(I392="not Bronze, ASTM-B584, C93200",K392="Coating_Standard"),"Y","N")</f>
        <v/>
      </c>
      <c r="C392" t="inlineStr">
        <is>
          <t>Price_BOM_VL_VLS_Case_386</t>
        </is>
      </c>
      <c r="D392">
        <f>IF(B392="Y",C392,"")</f>
        <v/>
      </c>
      <c r="E392" t="inlineStr">
        <is>
          <t>:8012-3_VLS:</t>
        </is>
      </c>
      <c r="F392" s="123" t="inlineStr">
        <is>
          <t>Cast Iron, ASTM-A48, CL 35</t>
        </is>
      </c>
      <c r="G392" s="123" t="inlineStr">
        <is>
          <t>CaseMatl_Cast_Iron_ASTM-A48_CL35</t>
        </is>
      </c>
      <c r="H392" s="123" t="inlineStr">
        <is>
          <t>C35</t>
        </is>
      </c>
      <c r="I392" t="inlineStr">
        <is>
          <t>not Bronze, ASTM-B584, C93200</t>
        </is>
      </c>
      <c r="J392" s="123" t="inlineStr">
        <is>
          <t>125# ANSI Flange</t>
        </is>
      </c>
      <c r="K392" s="123" t="inlineStr">
        <is>
          <t>Coating_Epoxy</t>
        </is>
      </c>
      <c r="L392" s="123" t="inlineStr">
        <is>
          <t>:X5:</t>
        </is>
      </c>
      <c r="M392" s="123" t="inlineStr">
        <is>
          <t>RTF</t>
        </is>
      </c>
      <c r="O392" t="inlineStr">
        <is>
          <t>A300043</t>
        </is>
      </c>
      <c r="P392" s="123" t="inlineStr">
        <is>
          <t>LT027</t>
        </is>
      </c>
      <c r="Q392" s="13" t="n">
        <v>0</v>
      </c>
    </row>
    <row r="393" ht="13.15" customHeight="1">
      <c r="B393" s="13">
        <f>IF(AND(I393="not Bronze, ASTM-B584, C93200",K393="Coating_Standard"),"Y","N")</f>
        <v/>
      </c>
      <c r="C393" t="inlineStr">
        <is>
          <t>Price_BOM_VL_VLS_Case_387</t>
        </is>
      </c>
      <c r="D393">
        <f>IF(B393="Y",C393,"")</f>
        <v/>
      </c>
      <c r="E393" s="6" t="inlineStr">
        <is>
          <t>:8012-3_VLS:</t>
        </is>
      </c>
      <c r="F393" s="123" t="inlineStr">
        <is>
          <t>Cast Iron, ASTM-A48, CL 35</t>
        </is>
      </c>
      <c r="G393" s="123" t="inlineStr">
        <is>
          <t>CaseMatl_Cast_Iron_ASTM-A48_CL35</t>
        </is>
      </c>
      <c r="H393" s="123" t="inlineStr">
        <is>
          <t>C35</t>
        </is>
      </c>
      <c r="I393" t="inlineStr">
        <is>
          <t>not Bronze, ASTM-B584, C93200</t>
        </is>
      </c>
      <c r="J393" s="123" t="inlineStr">
        <is>
          <t>125# ANSI Flange</t>
        </is>
      </c>
      <c r="K393" s="123" t="inlineStr">
        <is>
          <t>Coating_Standard</t>
        </is>
      </c>
      <c r="L393" s="123" t="inlineStr">
        <is>
          <t>:XA:</t>
        </is>
      </c>
      <c r="M393" s="68" t="n">
        <v>98389064</v>
      </c>
      <c r="N393" s="69" t="inlineStr">
        <is>
          <t>CASE,VLS,80123,XA,125#,CI</t>
        </is>
      </c>
      <c r="O393" t="inlineStr">
        <is>
          <t>A300043</t>
        </is>
      </c>
      <c r="P393" s="123" t="inlineStr">
        <is>
          <t>LT027</t>
        </is>
      </c>
      <c r="Q393" s="13" t="n">
        <v>0</v>
      </c>
    </row>
    <row r="394" ht="13.15" customHeight="1">
      <c r="B394" s="13">
        <f>IF(AND(I394="not Bronze, ASTM-B584, C93200",K394="Coating_Standard"),"Y","N")</f>
        <v/>
      </c>
      <c r="C394" t="inlineStr">
        <is>
          <t>Price_BOM_VL_VLS_Case_388</t>
        </is>
      </c>
      <c r="D394">
        <f>IF(B394="Y",C394,"")</f>
        <v/>
      </c>
      <c r="E394" t="inlineStr">
        <is>
          <t>:8012-3_VLS:</t>
        </is>
      </c>
      <c r="F394" s="123" t="inlineStr">
        <is>
          <t>Cast Iron, ASTM-A48, CL 35</t>
        </is>
      </c>
      <c r="G394" s="123" t="inlineStr">
        <is>
          <t>CaseMatl_Cast_Iron_ASTM-A48_CL35</t>
        </is>
      </c>
      <c r="H394" s="123" t="inlineStr">
        <is>
          <t>C35</t>
        </is>
      </c>
      <c r="I394" t="inlineStr">
        <is>
          <t>Bronze, ASTM-B584, C93200</t>
        </is>
      </c>
      <c r="J394" s="123" t="inlineStr">
        <is>
          <t>125# ANSI Flange</t>
        </is>
      </c>
      <c r="K394" s="123" t="inlineStr">
        <is>
          <t>Coating_Scotchkote134_interior</t>
        </is>
      </c>
      <c r="L394" s="123" t="inlineStr">
        <is>
          <t>:XA:</t>
        </is>
      </c>
      <c r="M394" s="123" t="inlineStr">
        <is>
          <t>RTF</t>
        </is>
      </c>
      <c r="O394" t="inlineStr">
        <is>
          <t>A300043</t>
        </is>
      </c>
      <c r="P394" s="123" t="inlineStr">
        <is>
          <t>LT027</t>
        </is>
      </c>
      <c r="Q394" s="13" t="n">
        <v>0</v>
      </c>
    </row>
    <row r="395" ht="13.15" customHeight="1">
      <c r="B395" s="13">
        <f>IF(AND(I395="not Bronze, ASTM-B584, C93200",K395="Coating_Standard"),"Y","N")</f>
        <v/>
      </c>
      <c r="C395" t="inlineStr">
        <is>
          <t>Price_BOM_VL_VLS_Case_389</t>
        </is>
      </c>
      <c r="D395">
        <f>IF(B395="Y",C395,"")</f>
        <v/>
      </c>
      <c r="E395" t="inlineStr">
        <is>
          <t>:8012-3_VLS:</t>
        </is>
      </c>
      <c r="F395" s="123" t="inlineStr">
        <is>
          <t>Cast Iron, ASTM-A48, CL 35</t>
        </is>
      </c>
      <c r="G395" s="123" t="inlineStr">
        <is>
          <t>CaseMatl_Cast_Iron_ASTM-A48_CL35</t>
        </is>
      </c>
      <c r="H395" s="123" t="inlineStr">
        <is>
          <t>C35</t>
        </is>
      </c>
      <c r="I395" t="inlineStr">
        <is>
          <t>not Bronze, ASTM-B584, C93200</t>
        </is>
      </c>
      <c r="J395" s="123" t="inlineStr">
        <is>
          <t>125# ANSI Flange</t>
        </is>
      </c>
      <c r="K395" s="123" t="inlineStr">
        <is>
          <t>Coating_Scotchkote134_interior</t>
        </is>
      </c>
      <c r="L395" s="123" t="inlineStr">
        <is>
          <t>:XA:</t>
        </is>
      </c>
      <c r="M395" s="123" t="inlineStr">
        <is>
          <t>RTF</t>
        </is>
      </c>
      <c r="O395" t="inlineStr">
        <is>
          <t>A300043</t>
        </is>
      </c>
      <c r="P395" s="123" t="inlineStr">
        <is>
          <t>LT027</t>
        </is>
      </c>
      <c r="Q395" s="13" t="n">
        <v>0</v>
      </c>
    </row>
    <row r="396" ht="13.15" customHeight="1">
      <c r="B396" s="13">
        <f>IF(AND(I396="not Bronze, ASTM-B584, C93200",K396="Coating_Standard"),"Y","N")</f>
        <v/>
      </c>
      <c r="C396" t="inlineStr">
        <is>
          <t>Price_BOM_VL_VLS_Case_390</t>
        </is>
      </c>
      <c r="D396">
        <f>IF(B396="Y",C396,"")</f>
        <v/>
      </c>
      <c r="E396" t="inlineStr">
        <is>
          <t>:8012-3_VLS:</t>
        </is>
      </c>
      <c r="F396" s="123" t="inlineStr">
        <is>
          <t>Cast Iron, ASTM-A48, CL 35</t>
        </is>
      </c>
      <c r="G396" s="123" t="inlineStr">
        <is>
          <t>CaseMatl_Cast_Iron_ASTM-A48_CL35</t>
        </is>
      </c>
      <c r="H396" s="123" t="inlineStr">
        <is>
          <t>C35</t>
        </is>
      </c>
      <c r="I396" t="inlineStr">
        <is>
          <t>Bronze, ASTM-B584, C93200</t>
        </is>
      </c>
      <c r="J396" s="123" t="inlineStr">
        <is>
          <t>125# ANSI Flange</t>
        </is>
      </c>
      <c r="K396" s="123" t="inlineStr">
        <is>
          <t>Coating_Scotchkote134_interior_exterior</t>
        </is>
      </c>
      <c r="L396" s="123" t="inlineStr">
        <is>
          <t>:XA:</t>
        </is>
      </c>
      <c r="M396" s="123" t="inlineStr">
        <is>
          <t>RTF</t>
        </is>
      </c>
      <c r="O396" t="inlineStr">
        <is>
          <t>A300043</t>
        </is>
      </c>
      <c r="P396" s="123" t="inlineStr">
        <is>
          <t>LT027</t>
        </is>
      </c>
      <c r="Q396" s="13" t="n">
        <v>0</v>
      </c>
    </row>
    <row r="397" ht="13.15" customHeight="1">
      <c r="B397" s="13">
        <f>IF(AND(I397="not Bronze, ASTM-B584, C93200",K397="Coating_Standard"),"Y","N")</f>
        <v/>
      </c>
      <c r="C397" t="inlineStr">
        <is>
          <t>Price_BOM_VL_VLS_Case_391</t>
        </is>
      </c>
      <c r="D397">
        <f>IF(B397="Y",C397,"")</f>
        <v/>
      </c>
      <c r="E397" t="inlineStr">
        <is>
          <t>:8012-3_VLS:</t>
        </is>
      </c>
      <c r="F397" s="123" t="inlineStr">
        <is>
          <t>Cast Iron, ASTM-A48, CL 35</t>
        </is>
      </c>
      <c r="G397" s="123" t="inlineStr">
        <is>
          <t>CaseMatl_Cast_Iron_ASTM-A48_CL35</t>
        </is>
      </c>
      <c r="H397" s="123" t="inlineStr">
        <is>
          <t>C35</t>
        </is>
      </c>
      <c r="I397" t="inlineStr">
        <is>
          <t>not Bronze, ASTM-B584, C93200</t>
        </is>
      </c>
      <c r="J397" s="123" t="inlineStr">
        <is>
          <t>125# ANSI Flange</t>
        </is>
      </c>
      <c r="K397" s="123" t="inlineStr">
        <is>
          <t>Coating_Scotchkote134_interior_exterior</t>
        </is>
      </c>
      <c r="L397" s="123" t="inlineStr">
        <is>
          <t>:XA:</t>
        </is>
      </c>
      <c r="M397" s="123" t="inlineStr">
        <is>
          <t>RTF</t>
        </is>
      </c>
      <c r="O397" t="inlineStr">
        <is>
          <t>A300043</t>
        </is>
      </c>
      <c r="P397" s="123" t="inlineStr">
        <is>
          <t>LT027</t>
        </is>
      </c>
      <c r="Q397" s="13" t="n">
        <v>0</v>
      </c>
    </row>
    <row r="398" ht="13.15" customHeight="1">
      <c r="B398" s="13">
        <f>IF(AND(I398="not Bronze, ASTM-B584, C93200",K398="Coating_Standard"),"Y","N")</f>
        <v/>
      </c>
      <c r="C398" t="inlineStr">
        <is>
          <t>Price_BOM_VL_VLS_Case_392</t>
        </is>
      </c>
      <c r="D398">
        <f>IF(B398="Y",C398,"")</f>
        <v/>
      </c>
      <c r="E398" t="inlineStr">
        <is>
          <t>:8012-3_VLS:</t>
        </is>
      </c>
      <c r="F398" s="123" t="inlineStr">
        <is>
          <t>Cast Iron, ASTM-A48, CL 35</t>
        </is>
      </c>
      <c r="G398" s="123" t="inlineStr">
        <is>
          <t>CaseMatl_Cast_Iron_ASTM-A48_CL35</t>
        </is>
      </c>
      <c r="H398" s="123" t="inlineStr">
        <is>
          <t>C35</t>
        </is>
      </c>
      <c r="I398" t="inlineStr">
        <is>
          <t>Bronze, ASTM-B584, C93200</t>
        </is>
      </c>
      <c r="J398" s="123" t="inlineStr">
        <is>
          <t>125# ANSI Flange</t>
        </is>
      </c>
      <c r="K398" s="123" t="inlineStr">
        <is>
          <t>Coating_Scotchkote134_interior_exterior_IncludeImpeller</t>
        </is>
      </c>
      <c r="L398" s="123" t="inlineStr">
        <is>
          <t>:XA:</t>
        </is>
      </c>
      <c r="M398" s="123" t="inlineStr">
        <is>
          <t>RTF</t>
        </is>
      </c>
      <c r="O398" t="inlineStr">
        <is>
          <t>A300043</t>
        </is>
      </c>
      <c r="P398" s="123" t="inlineStr">
        <is>
          <t>LT027</t>
        </is>
      </c>
      <c r="Q398" s="13" t="n">
        <v>0</v>
      </c>
    </row>
    <row r="399" ht="13.15" customHeight="1">
      <c r="B399" s="13">
        <f>IF(AND(I399="not Bronze, ASTM-B584, C93200",K399="Coating_Standard"),"Y","N")</f>
        <v/>
      </c>
      <c r="C399" t="inlineStr">
        <is>
          <t>Price_BOM_VL_VLS_Case_393</t>
        </is>
      </c>
      <c r="D399">
        <f>IF(B399="Y",C399,"")</f>
        <v/>
      </c>
      <c r="E399" t="inlineStr">
        <is>
          <t>:8012-3_VLS:</t>
        </is>
      </c>
      <c r="F399" s="123" t="inlineStr">
        <is>
          <t>Cast Iron, ASTM-A48, CL 35</t>
        </is>
      </c>
      <c r="G399" s="123" t="inlineStr">
        <is>
          <t>CaseMatl_Cast_Iron_ASTM-A48_CL35</t>
        </is>
      </c>
      <c r="H399" s="123" t="inlineStr">
        <is>
          <t>C35</t>
        </is>
      </c>
      <c r="I399" t="inlineStr">
        <is>
          <t>not Bronze, ASTM-B584, C93200</t>
        </is>
      </c>
      <c r="J399" s="123" t="inlineStr">
        <is>
          <t>125# ANSI Flange</t>
        </is>
      </c>
      <c r="K399" s="123" t="inlineStr">
        <is>
          <t>Coating_Scotchkote134_interior_exterior_IncludeImpeller</t>
        </is>
      </c>
      <c r="L399" s="123" t="inlineStr">
        <is>
          <t>:XA:</t>
        </is>
      </c>
      <c r="M399" s="123" t="inlineStr">
        <is>
          <t>RTF</t>
        </is>
      </c>
      <c r="O399" t="inlineStr">
        <is>
          <t>A300043</t>
        </is>
      </c>
      <c r="P399" s="123" t="inlineStr">
        <is>
          <t>LT027</t>
        </is>
      </c>
      <c r="Q399" s="13" t="n">
        <v>0</v>
      </c>
    </row>
    <row r="400" ht="13.15" customHeight="1">
      <c r="B400" s="13">
        <f>IF(AND(I400="not Bronze, ASTM-B584, C93200",K400="Coating_Standard"),"Y","N")</f>
        <v/>
      </c>
      <c r="C400" t="inlineStr">
        <is>
          <t>Price_BOM_VL_VLS_Case_394</t>
        </is>
      </c>
      <c r="D400">
        <f>IF(B400="Y",C400,"")</f>
        <v/>
      </c>
      <c r="E400" t="inlineStr">
        <is>
          <t>:8012-3_VLS:</t>
        </is>
      </c>
      <c r="F400" s="123" t="inlineStr">
        <is>
          <t>Cast Iron, ASTM-A48, CL 35</t>
        </is>
      </c>
      <c r="G400" s="123" t="inlineStr">
        <is>
          <t>CaseMatl_Cast_Iron_ASTM-A48_CL35</t>
        </is>
      </c>
      <c r="H400" s="123" t="inlineStr">
        <is>
          <t>C35</t>
        </is>
      </c>
      <c r="I400" t="inlineStr">
        <is>
          <t>Bronze, ASTM-B584, C93200</t>
        </is>
      </c>
      <c r="J400" s="123" t="inlineStr">
        <is>
          <t>125# ANSI Flange</t>
        </is>
      </c>
      <c r="K400" s="123" t="inlineStr">
        <is>
          <t>Coating_Scotchkote134_interior_IncludeImpeller</t>
        </is>
      </c>
      <c r="L400" s="123" t="inlineStr">
        <is>
          <t>:XA:</t>
        </is>
      </c>
      <c r="M400" s="123" t="inlineStr">
        <is>
          <t>RTF</t>
        </is>
      </c>
      <c r="O400" t="inlineStr">
        <is>
          <t>A300043</t>
        </is>
      </c>
      <c r="P400" s="123" t="inlineStr">
        <is>
          <t>LT027</t>
        </is>
      </c>
      <c r="Q400" s="13" t="n">
        <v>0</v>
      </c>
    </row>
    <row r="401" ht="13.15" customHeight="1">
      <c r="B401" s="13">
        <f>IF(AND(I401="not Bronze, ASTM-B584, C93200",K401="Coating_Standard"),"Y","N")</f>
        <v/>
      </c>
      <c r="C401" t="inlineStr">
        <is>
          <t>Price_BOM_VL_VLS_Case_395</t>
        </is>
      </c>
      <c r="D401">
        <f>IF(B401="Y",C401,"")</f>
        <v/>
      </c>
      <c r="E401" t="inlineStr">
        <is>
          <t>:8012-3_VLS:</t>
        </is>
      </c>
      <c r="F401" s="123" t="inlineStr">
        <is>
          <t>Cast Iron, ASTM-A48, CL 35</t>
        </is>
      </c>
      <c r="G401" s="123" t="inlineStr">
        <is>
          <t>CaseMatl_Cast_Iron_ASTM-A48_CL35</t>
        </is>
      </c>
      <c r="H401" s="123" t="inlineStr">
        <is>
          <t>C35</t>
        </is>
      </c>
      <c r="I401" t="inlineStr">
        <is>
          <t>not Bronze, ASTM-B584, C93200</t>
        </is>
      </c>
      <c r="J401" s="123" t="inlineStr">
        <is>
          <t>125# ANSI Flange</t>
        </is>
      </c>
      <c r="K401" s="123" t="inlineStr">
        <is>
          <t>Coating_Scotchkote134_interior_IncludeImpeller</t>
        </is>
      </c>
      <c r="L401" s="123" t="inlineStr">
        <is>
          <t>:XA:</t>
        </is>
      </c>
      <c r="M401" s="123" t="inlineStr">
        <is>
          <t>RTF</t>
        </is>
      </c>
      <c r="O401" t="inlineStr">
        <is>
          <t>A300043</t>
        </is>
      </c>
      <c r="P401" s="123" t="inlineStr">
        <is>
          <t>LT027</t>
        </is>
      </c>
      <c r="Q401" s="13" t="n">
        <v>0</v>
      </c>
    </row>
    <row r="402" ht="13.15" customHeight="1">
      <c r="B402" s="13">
        <f>IF(AND(I402="not Bronze, ASTM-B584, C93200",K402="Coating_Standard"),"Y","N")</f>
        <v/>
      </c>
      <c r="C402" t="inlineStr">
        <is>
          <t>Price_BOM_VL_VLS_Case_396</t>
        </is>
      </c>
      <c r="D402">
        <f>IF(B402="Y",C402,"")</f>
        <v/>
      </c>
      <c r="E402" t="inlineStr">
        <is>
          <t>:8012-3_VLS:</t>
        </is>
      </c>
      <c r="F402" s="123" t="inlineStr">
        <is>
          <t>Cast Iron, ASTM-A48, CL 35</t>
        </is>
      </c>
      <c r="G402" s="123" t="inlineStr">
        <is>
          <t>CaseMatl_Cast_Iron_ASTM-A48_CL35</t>
        </is>
      </c>
      <c r="H402" s="123" t="inlineStr">
        <is>
          <t>C35</t>
        </is>
      </c>
      <c r="I402" t="inlineStr">
        <is>
          <t>Bronze, ASTM-B584, C93200</t>
        </is>
      </c>
      <c r="J402" s="123" t="inlineStr">
        <is>
          <t>125# ANSI Flange</t>
        </is>
      </c>
      <c r="K402" s="123" t="inlineStr">
        <is>
          <t>Coating_Special</t>
        </is>
      </c>
      <c r="L402" s="123" t="inlineStr">
        <is>
          <t>:XA:</t>
        </is>
      </c>
      <c r="M402" s="123" t="inlineStr">
        <is>
          <t>RTF</t>
        </is>
      </c>
      <c r="O402" t="inlineStr">
        <is>
          <t>A300043</t>
        </is>
      </c>
      <c r="P402" s="123" t="inlineStr">
        <is>
          <t>LT027</t>
        </is>
      </c>
      <c r="Q402" s="13" t="n">
        <v>0</v>
      </c>
    </row>
    <row r="403" ht="13.15" customHeight="1">
      <c r="B403" s="13">
        <f>IF(AND(I403="not Bronze, ASTM-B584, C93200",K403="Coating_Standard"),"Y","N")</f>
        <v/>
      </c>
      <c r="C403" t="inlineStr">
        <is>
          <t>Price_BOM_VL_VLS_Case_397</t>
        </is>
      </c>
      <c r="D403">
        <f>IF(B403="Y",C403,"")</f>
        <v/>
      </c>
      <c r="E403" t="inlineStr">
        <is>
          <t>:8012-3_VLS:</t>
        </is>
      </c>
      <c r="F403" s="123" t="inlineStr">
        <is>
          <t>Cast Iron, ASTM-A48, CL 35</t>
        </is>
      </c>
      <c r="G403" s="123" t="inlineStr">
        <is>
          <t>CaseMatl_Cast_Iron_ASTM-A48_CL35</t>
        </is>
      </c>
      <c r="H403" s="123" t="inlineStr">
        <is>
          <t>C35</t>
        </is>
      </c>
      <c r="I403" t="inlineStr">
        <is>
          <t>not Bronze, ASTM-B584, C93200</t>
        </is>
      </c>
      <c r="J403" s="123" t="inlineStr">
        <is>
          <t>125# ANSI Flange</t>
        </is>
      </c>
      <c r="K403" s="123" t="inlineStr">
        <is>
          <t>Coating_Special</t>
        </is>
      </c>
      <c r="L403" s="123" t="inlineStr">
        <is>
          <t>:XA:</t>
        </is>
      </c>
      <c r="M403" s="123" t="inlineStr">
        <is>
          <t>RTF</t>
        </is>
      </c>
      <c r="O403" t="inlineStr">
        <is>
          <t>A300043</t>
        </is>
      </c>
      <c r="P403" s="123" t="inlineStr">
        <is>
          <t>LT027</t>
        </is>
      </c>
      <c r="Q403" s="13" t="n">
        <v>0</v>
      </c>
    </row>
    <row r="404" ht="13.15" customHeight="1">
      <c r="B404" s="13">
        <f>IF(AND(I404="not Bronze, ASTM-B584, C93200",K404="Coating_Standard"),"Y","N")</f>
        <v/>
      </c>
      <c r="C404" t="inlineStr">
        <is>
          <t>Price_BOM_VL_VLS_Case_398</t>
        </is>
      </c>
      <c r="D404">
        <f>IF(B404="Y",C404,"")</f>
        <v/>
      </c>
      <c r="E404" t="inlineStr">
        <is>
          <t>:8012-3_VLS:</t>
        </is>
      </c>
      <c r="F404" s="123" t="inlineStr">
        <is>
          <t>Cast Iron, ASTM-A48, CL 35</t>
        </is>
      </c>
      <c r="G404" s="123" t="inlineStr">
        <is>
          <t>CaseMatl_Cast_Iron_ASTM-A48_CL35</t>
        </is>
      </c>
      <c r="H404" s="123" t="inlineStr">
        <is>
          <t>C35</t>
        </is>
      </c>
      <c r="I404" t="inlineStr">
        <is>
          <t>Bronze, ASTM-B584, C93200</t>
        </is>
      </c>
      <c r="J404" s="123" t="inlineStr">
        <is>
          <t>125# ANSI Flange</t>
        </is>
      </c>
      <c r="K404" s="123" t="inlineStr">
        <is>
          <t>Coating_Epoxy</t>
        </is>
      </c>
      <c r="L404" s="123" t="inlineStr">
        <is>
          <t>:XA:</t>
        </is>
      </c>
      <c r="M404" s="123" t="inlineStr">
        <is>
          <t>RTF</t>
        </is>
      </c>
      <c r="O404" t="inlineStr">
        <is>
          <t>A300043</t>
        </is>
      </c>
      <c r="P404" s="123" t="inlineStr">
        <is>
          <t>LT027</t>
        </is>
      </c>
      <c r="Q404" s="13" t="n">
        <v>0</v>
      </c>
    </row>
    <row r="405" ht="13.15" customHeight="1">
      <c r="B405" s="13">
        <f>IF(AND(I405="not Bronze, ASTM-B584, C93200",K405="Coating_Standard"),"Y","N")</f>
        <v/>
      </c>
      <c r="C405" t="inlineStr">
        <is>
          <t>Price_BOM_VL_VLS_Case_399</t>
        </is>
      </c>
      <c r="D405">
        <f>IF(B405="Y",C405,"")</f>
        <v/>
      </c>
      <c r="E405" t="inlineStr">
        <is>
          <t>:8012-3_VLS:</t>
        </is>
      </c>
      <c r="F405" s="123" t="inlineStr">
        <is>
          <t>Cast Iron, ASTM-A48, CL 35</t>
        </is>
      </c>
      <c r="G405" s="123" t="inlineStr">
        <is>
          <t>CaseMatl_Cast_Iron_ASTM-A48_CL35</t>
        </is>
      </c>
      <c r="H405" s="123" t="inlineStr">
        <is>
          <t>C35</t>
        </is>
      </c>
      <c r="I405" t="inlineStr">
        <is>
          <t>not Bronze, ASTM-B584, C93200</t>
        </is>
      </c>
      <c r="J405" s="123" t="inlineStr">
        <is>
          <t>125# ANSI Flange</t>
        </is>
      </c>
      <c r="K405" s="123" t="inlineStr">
        <is>
          <t>Coating_Epoxy</t>
        </is>
      </c>
      <c r="L405" s="123" t="inlineStr">
        <is>
          <t>:XA:</t>
        </is>
      </c>
      <c r="M405" s="123" t="inlineStr">
        <is>
          <t>RTF</t>
        </is>
      </c>
      <c r="O405" t="inlineStr">
        <is>
          <t>A300043</t>
        </is>
      </c>
      <c r="P405" s="123" t="inlineStr">
        <is>
          <t>LT027</t>
        </is>
      </c>
      <c r="Q405" s="13" t="n">
        <v>0</v>
      </c>
    </row>
    <row r="406" ht="13.15" customHeight="1">
      <c r="B406" s="13">
        <f>IF(AND(I406="not Bronze, ASTM-B584, C93200",K406="Coating_Standard"),"Y","N")</f>
        <v/>
      </c>
      <c r="C406" t="inlineStr">
        <is>
          <t>Price_BOM_VL_VLS_Case_400</t>
        </is>
      </c>
      <c r="D406">
        <f>IF(B406="Y",C406,"")</f>
        <v/>
      </c>
      <c r="E406" t="inlineStr">
        <is>
          <t>:8015-7_VL:</t>
        </is>
      </c>
      <c r="F406" s="65" t="inlineStr">
        <is>
          <t>Ductile Iron, ASTM-A536-65</t>
        </is>
      </c>
      <c r="G406" t="inlineStr">
        <is>
          <t>CaseMatl_Ductile_Iron_ASTM-A536-65</t>
        </is>
      </c>
      <c r="H406" s="123" t="inlineStr">
        <is>
          <t>J</t>
        </is>
      </c>
      <c r="I406" t="inlineStr">
        <is>
          <t>all</t>
        </is>
      </c>
      <c r="J406" s="123" t="inlineStr">
        <is>
          <t>125# ANSI Flange</t>
        </is>
      </c>
      <c r="K406" s="123" t="inlineStr">
        <is>
          <t>Coating_Standard</t>
        </is>
      </c>
      <c r="L406" s="123" t="inlineStr">
        <is>
          <t>:X5:</t>
        </is>
      </c>
      <c r="M406" s="123" t="n">
        <v>97688186</v>
      </c>
      <c r="N406" s="123" t="inlineStr">
        <is>
          <t>CASE,VL,80157,125#,DI</t>
        </is>
      </c>
      <c r="O406" t="inlineStr">
        <is>
          <t>A300043</t>
        </is>
      </c>
      <c r="P406" s="123" t="inlineStr">
        <is>
          <t>LT034</t>
        </is>
      </c>
      <c r="Q406" s="13" t="n">
        <v>0</v>
      </c>
    </row>
    <row r="407" ht="13.15" customHeight="1">
      <c r="B407" s="13">
        <f>IF(AND(I407="not Bronze, ASTM-B584, C93200",K407="Coating_Standard"),"Y","N")</f>
        <v/>
      </c>
      <c r="C407" t="inlineStr">
        <is>
          <t>Price_BOM_VL_VLS_Case_401</t>
        </is>
      </c>
      <c r="D407">
        <f>IF(B407="Y",C407,"")</f>
        <v/>
      </c>
      <c r="E407" t="inlineStr">
        <is>
          <t>:8015-7_VL:</t>
        </is>
      </c>
      <c r="F407" s="65" t="inlineStr">
        <is>
          <t>Ductile Iron, ASTM-A536-65</t>
        </is>
      </c>
      <c r="G407" t="inlineStr">
        <is>
          <t>CaseMatl_Ductile_Iron_ASTM-A536-65</t>
        </is>
      </c>
      <c r="H407" s="123" t="inlineStr">
        <is>
          <t>J</t>
        </is>
      </c>
      <c r="I407" t="inlineStr">
        <is>
          <t>all</t>
        </is>
      </c>
      <c r="J407" s="123" t="inlineStr">
        <is>
          <t>250# ANSI Flange</t>
        </is>
      </c>
      <c r="K407" s="123" t="inlineStr">
        <is>
          <t>Coating_Standard</t>
        </is>
      </c>
      <c r="L407" s="123" t="inlineStr">
        <is>
          <t>:X5:</t>
        </is>
      </c>
      <c r="M407" s="123" t="n">
        <v>97688191</v>
      </c>
      <c r="N407" s="123" t="inlineStr">
        <is>
          <t>CASE,VL,80157,250#,DI</t>
        </is>
      </c>
      <c r="O407" t="inlineStr">
        <is>
          <t>A300160</t>
        </is>
      </c>
      <c r="P407" s="123" t="inlineStr">
        <is>
          <t>LT034</t>
        </is>
      </c>
      <c r="Q407" s="13" t="n">
        <v>14</v>
      </c>
    </row>
    <row r="408" ht="13.15" customHeight="1">
      <c r="B408" s="13">
        <f>IF(AND(I408="not Bronze, ASTM-B584, C93200",K408="Coating_Standard"),"Y","N")</f>
        <v/>
      </c>
      <c r="C408" t="inlineStr">
        <is>
          <t>Price_BOM_VL_VLS_Case_402</t>
        </is>
      </c>
      <c r="D408">
        <f>IF(B408="Y",C408,"")</f>
        <v/>
      </c>
      <c r="E408" t="inlineStr">
        <is>
          <t>:8015-7_VL:</t>
        </is>
      </c>
      <c r="F408" s="65" t="inlineStr">
        <is>
          <t>Ductile Iron, ASTM-A536-65</t>
        </is>
      </c>
      <c r="G408" t="inlineStr">
        <is>
          <t>CaseMatl_Ductile_Iron_ASTM-A536-65</t>
        </is>
      </c>
      <c r="H408" s="123" t="inlineStr">
        <is>
          <t>J</t>
        </is>
      </c>
      <c r="I408" t="inlineStr">
        <is>
          <t>all</t>
        </is>
      </c>
      <c r="J408" s="123" t="inlineStr">
        <is>
          <t>125# ANSI Flange</t>
        </is>
      </c>
      <c r="K408" s="123" t="inlineStr">
        <is>
          <t>Coating_Scotchkote134_interior</t>
        </is>
      </c>
      <c r="L408" s="123" t="inlineStr">
        <is>
          <t>:X5:</t>
        </is>
      </c>
      <c r="M408" s="123" t="inlineStr">
        <is>
          <t>RTF</t>
        </is>
      </c>
      <c r="N408" s="123" t="n"/>
      <c r="O408" t="inlineStr">
        <is>
          <t>A300043</t>
        </is>
      </c>
      <c r="P408" s="123" t="inlineStr">
        <is>
          <t>LT034</t>
        </is>
      </c>
      <c r="Q408" s="13" t="n">
        <v>0</v>
      </c>
    </row>
    <row r="409" ht="13.15" customHeight="1">
      <c r="B409" s="13">
        <f>IF(AND(I409="not Bronze, ASTM-B584, C93200",K409="Coating_Standard"),"Y","N")</f>
        <v/>
      </c>
      <c r="C409" t="inlineStr">
        <is>
          <t>Price_BOM_VL_VLS_Case_403</t>
        </is>
      </c>
      <c r="D409">
        <f>IF(B409="Y",C409,"")</f>
        <v/>
      </c>
      <c r="E409" t="inlineStr">
        <is>
          <t>:8015-7_VL:</t>
        </is>
      </c>
      <c r="F409" s="65" t="inlineStr">
        <is>
          <t>Ductile Iron, ASTM-A536-65</t>
        </is>
      </c>
      <c r="G409" t="inlineStr">
        <is>
          <t>CaseMatl_Ductile_Iron_ASTM-A536-65</t>
        </is>
      </c>
      <c r="H409" s="123" t="inlineStr">
        <is>
          <t>J</t>
        </is>
      </c>
      <c r="I409" t="inlineStr">
        <is>
          <t>all</t>
        </is>
      </c>
      <c r="J409" s="123" t="inlineStr">
        <is>
          <t>250# ANSI Flange</t>
        </is>
      </c>
      <c r="K409" s="123" t="inlineStr">
        <is>
          <t>Coating_Scotchkote134_interior</t>
        </is>
      </c>
      <c r="L409" s="123" t="inlineStr">
        <is>
          <t>:X5:</t>
        </is>
      </c>
      <c r="M409" s="123" t="inlineStr">
        <is>
          <t>RTF</t>
        </is>
      </c>
      <c r="N409" s="123" t="n"/>
      <c r="O409" t="inlineStr">
        <is>
          <t>A300160</t>
        </is>
      </c>
      <c r="P409" s="123" t="inlineStr">
        <is>
          <t>LT034</t>
        </is>
      </c>
      <c r="Q409" s="13" t="n">
        <v>14</v>
      </c>
    </row>
    <row r="410" ht="13.15" customHeight="1">
      <c r="B410" s="13">
        <f>IF(AND(I410="not Bronze, ASTM-B584, C93200",K410="Coating_Standard"),"Y","N")</f>
        <v/>
      </c>
      <c r="C410" t="inlineStr">
        <is>
          <t>Price_BOM_VL_VLS_Case_404</t>
        </is>
      </c>
      <c r="D410">
        <f>IF(B410="Y",C410,"")</f>
        <v/>
      </c>
      <c r="E410" t="inlineStr">
        <is>
          <t>:8015-7_VL:</t>
        </is>
      </c>
      <c r="F410" s="65" t="inlineStr">
        <is>
          <t>Ductile Iron, ASTM-A536-65</t>
        </is>
      </c>
      <c r="G410" t="inlineStr">
        <is>
          <t>CaseMatl_Ductile_Iron_ASTM-A536-65</t>
        </is>
      </c>
      <c r="H410" s="123" t="inlineStr">
        <is>
          <t>J</t>
        </is>
      </c>
      <c r="I410" t="inlineStr">
        <is>
          <t>all</t>
        </is>
      </c>
      <c r="J410" s="123" t="inlineStr">
        <is>
          <t>125# ANSI Flange</t>
        </is>
      </c>
      <c r="K410" s="123" t="inlineStr">
        <is>
          <t>Coating_Scotchkote134_interior_exterior</t>
        </is>
      </c>
      <c r="L410" s="123" t="inlineStr">
        <is>
          <t>:X5:</t>
        </is>
      </c>
      <c r="M410" s="123" t="inlineStr">
        <is>
          <t>RTF</t>
        </is>
      </c>
      <c r="N410" s="123" t="n"/>
      <c r="O410" t="inlineStr">
        <is>
          <t>A300043</t>
        </is>
      </c>
      <c r="P410" s="123" t="inlineStr">
        <is>
          <t>LT034</t>
        </is>
      </c>
      <c r="Q410" s="13" t="n">
        <v>0</v>
      </c>
    </row>
    <row r="411" ht="13.15" customHeight="1">
      <c r="B411" s="13">
        <f>IF(AND(I411="not Bronze, ASTM-B584, C93200",K411="Coating_Standard"),"Y","N")</f>
        <v/>
      </c>
      <c r="C411" t="inlineStr">
        <is>
          <t>Price_BOM_VL_VLS_Case_405</t>
        </is>
      </c>
      <c r="D411">
        <f>IF(B411="Y",C411,"")</f>
        <v/>
      </c>
      <c r="E411" t="inlineStr">
        <is>
          <t>:8015-7_VL:</t>
        </is>
      </c>
      <c r="F411" s="65" t="inlineStr">
        <is>
          <t>Ductile Iron, ASTM-A536-65</t>
        </is>
      </c>
      <c r="G411" t="inlineStr">
        <is>
          <t>CaseMatl_Ductile_Iron_ASTM-A536-65</t>
        </is>
      </c>
      <c r="H411" s="123" t="inlineStr">
        <is>
          <t>J</t>
        </is>
      </c>
      <c r="I411" t="inlineStr">
        <is>
          <t>all</t>
        </is>
      </c>
      <c r="J411" s="123" t="inlineStr">
        <is>
          <t>250# ANSI Flange</t>
        </is>
      </c>
      <c r="K411" s="123" t="inlineStr">
        <is>
          <t>Coating_Scotchkote134_interior_exterior</t>
        </is>
      </c>
      <c r="L411" s="123" t="inlineStr">
        <is>
          <t>:X5:</t>
        </is>
      </c>
      <c r="M411" s="123" t="inlineStr">
        <is>
          <t>RTF</t>
        </is>
      </c>
      <c r="N411" s="123" t="n"/>
      <c r="O411" t="inlineStr">
        <is>
          <t>A300160</t>
        </is>
      </c>
      <c r="P411" s="123" t="inlineStr">
        <is>
          <t>LT034</t>
        </is>
      </c>
      <c r="Q411" s="13" t="n">
        <v>14</v>
      </c>
    </row>
    <row r="412" ht="13.15" customHeight="1">
      <c r="B412" s="13">
        <f>IF(AND(I412="not Bronze, ASTM-B584, C93200",K412="Coating_Standard"),"Y","N")</f>
        <v/>
      </c>
      <c r="C412" t="inlineStr">
        <is>
          <t>Price_BOM_VL_VLS_Case_406</t>
        </is>
      </c>
      <c r="D412">
        <f>IF(B412="Y",C412,"")</f>
        <v/>
      </c>
      <c r="E412" t="inlineStr">
        <is>
          <t>:8015-7_VL:</t>
        </is>
      </c>
      <c r="F412" s="65" t="inlineStr">
        <is>
          <t>Ductile Iron, ASTM-A536-65</t>
        </is>
      </c>
      <c r="G412" t="inlineStr">
        <is>
          <t>CaseMatl_Ductile_Iron_ASTM-A536-65</t>
        </is>
      </c>
      <c r="H412" s="123" t="inlineStr">
        <is>
          <t>J</t>
        </is>
      </c>
      <c r="I412" t="inlineStr">
        <is>
          <t>all</t>
        </is>
      </c>
      <c r="J412" s="123" t="inlineStr">
        <is>
          <t>125# ANSI Flange</t>
        </is>
      </c>
      <c r="K412" s="123" t="inlineStr">
        <is>
          <t>Coating_Scotchkote134_interior_exterior_IncludeImpeller</t>
        </is>
      </c>
      <c r="L412" s="123" t="inlineStr">
        <is>
          <t>:X5:</t>
        </is>
      </c>
      <c r="M412" s="123" t="inlineStr">
        <is>
          <t>RTF</t>
        </is>
      </c>
      <c r="N412" s="123" t="n"/>
      <c r="O412" t="inlineStr">
        <is>
          <t>A300043</t>
        </is>
      </c>
      <c r="P412" s="123" t="inlineStr">
        <is>
          <t>LT034</t>
        </is>
      </c>
      <c r="Q412" s="13" t="n">
        <v>0</v>
      </c>
    </row>
    <row r="413" ht="13.15" customHeight="1">
      <c r="B413" s="13">
        <f>IF(AND(I413="not Bronze, ASTM-B584, C93200",K413="Coating_Standard"),"Y","N")</f>
        <v/>
      </c>
      <c r="C413" t="inlineStr">
        <is>
          <t>Price_BOM_VL_VLS_Case_407</t>
        </is>
      </c>
      <c r="D413">
        <f>IF(B413="Y",C413,"")</f>
        <v/>
      </c>
      <c r="E413" t="inlineStr">
        <is>
          <t>:8015-7_VL:</t>
        </is>
      </c>
      <c r="F413" s="65" t="inlineStr">
        <is>
          <t>Ductile Iron, ASTM-A536-65</t>
        </is>
      </c>
      <c r="G413" t="inlineStr">
        <is>
          <t>CaseMatl_Ductile_Iron_ASTM-A536-65</t>
        </is>
      </c>
      <c r="H413" s="123" t="inlineStr">
        <is>
          <t>J</t>
        </is>
      </c>
      <c r="I413" t="inlineStr">
        <is>
          <t>all</t>
        </is>
      </c>
      <c r="J413" s="123" t="inlineStr">
        <is>
          <t>250# ANSI Flange</t>
        </is>
      </c>
      <c r="K413" s="123" t="inlineStr">
        <is>
          <t>Coating_Scotchkote134_interior_exterior_IncludeImpeller</t>
        </is>
      </c>
      <c r="L413" s="123" t="inlineStr">
        <is>
          <t>:X5:</t>
        </is>
      </c>
      <c r="M413" s="123" t="inlineStr">
        <is>
          <t>RTF</t>
        </is>
      </c>
      <c r="N413" s="123" t="n"/>
      <c r="O413" t="inlineStr">
        <is>
          <t>A300160</t>
        </is>
      </c>
      <c r="P413" s="123" t="inlineStr">
        <is>
          <t>LT034</t>
        </is>
      </c>
      <c r="Q413" s="13" t="n">
        <v>14</v>
      </c>
    </row>
    <row r="414" ht="13.15" customHeight="1">
      <c r="B414" s="13">
        <f>IF(AND(I414="not Bronze, ASTM-B584, C93200",K414="Coating_Standard"),"Y","N")</f>
        <v/>
      </c>
      <c r="C414" t="inlineStr">
        <is>
          <t>Price_BOM_VL_VLS_Case_408</t>
        </is>
      </c>
      <c r="D414">
        <f>IF(B414="Y",C414,"")</f>
        <v/>
      </c>
      <c r="E414" t="inlineStr">
        <is>
          <t>:8015-7_VL:</t>
        </is>
      </c>
      <c r="F414" s="65" t="inlineStr">
        <is>
          <t>Ductile Iron, ASTM-A536-65</t>
        </is>
      </c>
      <c r="G414" t="inlineStr">
        <is>
          <t>CaseMatl_Ductile_Iron_ASTM-A536-65</t>
        </is>
      </c>
      <c r="H414" s="123" t="inlineStr">
        <is>
          <t>J</t>
        </is>
      </c>
      <c r="I414" t="inlineStr">
        <is>
          <t>all</t>
        </is>
      </c>
      <c r="J414" s="123" t="inlineStr">
        <is>
          <t>125# ANSI Flange</t>
        </is>
      </c>
      <c r="K414" s="123" t="inlineStr">
        <is>
          <t>Coating_Scotchkote134_interior_IncludeImpeller</t>
        </is>
      </c>
      <c r="L414" s="123" t="inlineStr">
        <is>
          <t>:X5:</t>
        </is>
      </c>
      <c r="M414" s="123" t="inlineStr">
        <is>
          <t>RTF</t>
        </is>
      </c>
      <c r="N414" s="123" t="n"/>
      <c r="O414" t="inlineStr">
        <is>
          <t>A300043</t>
        </is>
      </c>
      <c r="P414" s="123" t="inlineStr">
        <is>
          <t>LT034</t>
        </is>
      </c>
      <c r="Q414" s="13" t="n">
        <v>0</v>
      </c>
    </row>
    <row r="415" ht="13.15" customHeight="1">
      <c r="B415" s="13">
        <f>IF(AND(I415="not Bronze, ASTM-B584, C93200",K415="Coating_Standard"),"Y","N")</f>
        <v/>
      </c>
      <c r="C415" t="inlineStr">
        <is>
          <t>Price_BOM_VL_VLS_Case_409</t>
        </is>
      </c>
      <c r="D415">
        <f>IF(B415="Y",C415,"")</f>
        <v/>
      </c>
      <c r="E415" t="inlineStr">
        <is>
          <t>:8015-7_VL:</t>
        </is>
      </c>
      <c r="F415" s="65" t="inlineStr">
        <is>
          <t>Ductile Iron, ASTM-A536-65</t>
        </is>
      </c>
      <c r="G415" t="inlineStr">
        <is>
          <t>CaseMatl_Ductile_Iron_ASTM-A536-65</t>
        </is>
      </c>
      <c r="H415" s="123" t="inlineStr">
        <is>
          <t>J</t>
        </is>
      </c>
      <c r="I415" t="inlineStr">
        <is>
          <t>all</t>
        </is>
      </c>
      <c r="J415" s="123" t="inlineStr">
        <is>
          <t>250# ANSI Flange</t>
        </is>
      </c>
      <c r="K415" s="123" t="inlineStr">
        <is>
          <t>Coating_Scotchkote134_interior_IncludeImpeller</t>
        </is>
      </c>
      <c r="L415" s="123" t="inlineStr">
        <is>
          <t>:X5:</t>
        </is>
      </c>
      <c r="M415" s="123" t="inlineStr">
        <is>
          <t>RTF</t>
        </is>
      </c>
      <c r="N415" s="123" t="n"/>
      <c r="O415" t="inlineStr">
        <is>
          <t>A300160</t>
        </is>
      </c>
      <c r="P415" s="123" t="inlineStr">
        <is>
          <t>LT034</t>
        </is>
      </c>
      <c r="Q415" s="13" t="n">
        <v>14</v>
      </c>
    </row>
    <row r="416" ht="13.15" customHeight="1">
      <c r="B416" s="13">
        <f>IF(AND(I416="not Bronze, ASTM-B584, C93200",K416="Coating_Standard"),"Y","N")</f>
        <v/>
      </c>
      <c r="C416" t="inlineStr">
        <is>
          <t>Price_BOM_VL_VLS_Case_410</t>
        </is>
      </c>
      <c r="D416">
        <f>IF(B416="Y",C416,"")</f>
        <v/>
      </c>
      <c r="E416" t="inlineStr">
        <is>
          <t>:8015-7_VL:</t>
        </is>
      </c>
      <c r="F416" s="65" t="inlineStr">
        <is>
          <t>Ductile Iron, ASTM-A536-65</t>
        </is>
      </c>
      <c r="G416" t="inlineStr">
        <is>
          <t>CaseMatl_Ductile_Iron_ASTM-A536-65</t>
        </is>
      </c>
      <c r="H416" s="123" t="inlineStr">
        <is>
          <t>J</t>
        </is>
      </c>
      <c r="I416" t="inlineStr">
        <is>
          <t>all</t>
        </is>
      </c>
      <c r="J416" s="123" t="inlineStr">
        <is>
          <t>125# ANSI Flange</t>
        </is>
      </c>
      <c r="K416" s="123" t="inlineStr">
        <is>
          <t>Coating_Special</t>
        </is>
      </c>
      <c r="L416" s="123" t="inlineStr">
        <is>
          <t>:X5:</t>
        </is>
      </c>
      <c r="M416" s="123" t="inlineStr">
        <is>
          <t>RTF</t>
        </is>
      </c>
      <c r="N416" s="123" t="n"/>
      <c r="O416" t="inlineStr">
        <is>
          <t>A300043</t>
        </is>
      </c>
      <c r="P416" s="123" t="inlineStr">
        <is>
          <t>LT029</t>
        </is>
      </c>
      <c r="Q416" s="13" t="n">
        <v>143</v>
      </c>
      <c r="S416" s="6" t="n"/>
    </row>
    <row r="417" ht="13.15" customHeight="1">
      <c r="B417" s="13">
        <f>IF(AND(I417="not Bronze, ASTM-B584, C93200",K417="Coating_Standard"),"Y","N")</f>
        <v/>
      </c>
      <c r="C417" t="inlineStr">
        <is>
          <t>Price_BOM_VL_VLS_Case_411</t>
        </is>
      </c>
      <c r="D417">
        <f>IF(B417="Y",C417,"")</f>
        <v/>
      </c>
      <c r="E417" t="inlineStr">
        <is>
          <t>:8015-7_VL:</t>
        </is>
      </c>
      <c r="F417" s="65" t="inlineStr">
        <is>
          <t>Ductile Iron, ASTM-A536-65</t>
        </is>
      </c>
      <c r="G417" t="inlineStr">
        <is>
          <t>CaseMatl_Ductile_Iron_ASTM-A536-65</t>
        </is>
      </c>
      <c r="H417" s="123" t="inlineStr">
        <is>
          <t>J</t>
        </is>
      </c>
      <c r="I417" t="inlineStr">
        <is>
          <t>all</t>
        </is>
      </c>
      <c r="J417" s="123" t="inlineStr">
        <is>
          <t>250# ANSI Flange</t>
        </is>
      </c>
      <c r="K417" s="123" t="inlineStr">
        <is>
          <t>Coating_Special</t>
        </is>
      </c>
      <c r="L417" s="123" t="inlineStr">
        <is>
          <t>:X5:</t>
        </is>
      </c>
      <c r="M417" s="123" t="inlineStr">
        <is>
          <t>RTF</t>
        </is>
      </c>
      <c r="N417" s="123" t="n"/>
      <c r="O417" t="inlineStr">
        <is>
          <t>A300160</t>
        </is>
      </c>
      <c r="P417" s="123" t="inlineStr">
        <is>
          <t>LT029</t>
        </is>
      </c>
      <c r="Q417" s="13" t="n">
        <v>143</v>
      </c>
      <c r="S417" s="6" t="n"/>
    </row>
    <row r="418" ht="13.15" customHeight="1">
      <c r="B418" s="13">
        <f>IF(AND(I418="not Bronze, ASTM-B584, C93200",K418="Coating_Standard"),"Y","N")</f>
        <v/>
      </c>
      <c r="C418" t="inlineStr">
        <is>
          <t>Price_BOM_VL_VLS_Case_412</t>
        </is>
      </c>
      <c r="D418">
        <f>IF(B418="Y",C418,"")</f>
        <v/>
      </c>
      <c r="E418" t="inlineStr">
        <is>
          <t>:8015-7_VL:</t>
        </is>
      </c>
      <c r="F418" s="65" t="inlineStr">
        <is>
          <t>Ductile Iron, ASTM-A536-65</t>
        </is>
      </c>
      <c r="G418" t="inlineStr">
        <is>
          <t>CaseMatl_Ductile_Iron_ASTM-A536-65</t>
        </is>
      </c>
      <c r="H418" s="123" t="inlineStr">
        <is>
          <t>J</t>
        </is>
      </c>
      <c r="I418" t="inlineStr">
        <is>
          <t>all</t>
        </is>
      </c>
      <c r="J418" s="123" t="inlineStr">
        <is>
          <t>125# ANSI Flange</t>
        </is>
      </c>
      <c r="K418" s="123" t="inlineStr">
        <is>
          <t>Coating_Epoxy</t>
        </is>
      </c>
      <c r="L418" s="123" t="inlineStr">
        <is>
          <t>:X5:</t>
        </is>
      </c>
      <c r="M418" s="123" t="inlineStr">
        <is>
          <t>RTF</t>
        </is>
      </c>
      <c r="N418" s="123" t="n"/>
      <c r="O418" t="inlineStr">
        <is>
          <t>A300043</t>
        </is>
      </c>
      <c r="P418" s="123" t="inlineStr">
        <is>
          <t>LT034</t>
        </is>
      </c>
      <c r="Q418" s="13" t="n">
        <v>0</v>
      </c>
    </row>
    <row r="419" ht="13.15" customHeight="1">
      <c r="B419" s="13">
        <f>IF(AND(I419="not Bronze, ASTM-B584, C93200",K419="Coating_Standard"),"Y","N")</f>
        <v/>
      </c>
      <c r="C419" t="inlineStr">
        <is>
          <t>Price_BOM_VL_VLS_Case_413</t>
        </is>
      </c>
      <c r="D419">
        <f>IF(B419="Y",C419,"")</f>
        <v/>
      </c>
      <c r="E419" t="inlineStr">
        <is>
          <t>:8015-7_VL:</t>
        </is>
      </c>
      <c r="F419" s="65" t="inlineStr">
        <is>
          <t>Ductile Iron, ASTM-A536-65</t>
        </is>
      </c>
      <c r="G419" t="inlineStr">
        <is>
          <t>CaseMatl_Ductile_Iron_ASTM-A536-65</t>
        </is>
      </c>
      <c r="H419" s="123" t="inlineStr">
        <is>
          <t>J</t>
        </is>
      </c>
      <c r="I419" t="inlineStr">
        <is>
          <t>all</t>
        </is>
      </c>
      <c r="J419" s="123" t="inlineStr">
        <is>
          <t>250# ANSI Flange</t>
        </is>
      </c>
      <c r="K419" s="123" t="inlineStr">
        <is>
          <t>Coating_Epoxy</t>
        </is>
      </c>
      <c r="L419" s="123" t="inlineStr">
        <is>
          <t>:X5:</t>
        </is>
      </c>
      <c r="M419" s="123" t="inlineStr">
        <is>
          <t>RTF</t>
        </is>
      </c>
      <c r="N419" s="123" t="n"/>
      <c r="O419" t="inlineStr">
        <is>
          <t>A300160</t>
        </is>
      </c>
      <c r="P419" s="123" t="inlineStr">
        <is>
          <t>LT034</t>
        </is>
      </c>
      <c r="Q419" s="13" t="n">
        <v>14</v>
      </c>
    </row>
    <row r="420">
      <c r="B420" s="13">
        <f>IF(AND(I420="not Bronze, ASTM-B584, C93200",K420="Coating_Standard"),"Y","N")</f>
        <v/>
      </c>
      <c r="C420" t="inlineStr">
        <is>
          <t>Price_BOM_VL_VLS_Case_414</t>
        </is>
      </c>
      <c r="D420">
        <f>IF(B420="Y",C420,"")</f>
        <v/>
      </c>
      <c r="E420" t="inlineStr">
        <is>
          <t>:8015-7_VLS:</t>
        </is>
      </c>
      <c r="F420" s="65" t="inlineStr">
        <is>
          <t>Ductile Iron, ASTM-A536-65</t>
        </is>
      </c>
      <c r="G420" t="inlineStr">
        <is>
          <t>CaseMatl_Ductile_Iron_ASTM-A536-65</t>
        </is>
      </c>
      <c r="H420" s="123" t="inlineStr">
        <is>
          <t>J</t>
        </is>
      </c>
      <c r="I420" t="inlineStr">
        <is>
          <t>all</t>
        </is>
      </c>
      <c r="J420" s="123" t="inlineStr">
        <is>
          <t>125# ANSI Flange</t>
        </is>
      </c>
      <c r="K420" s="123" t="inlineStr">
        <is>
          <t>Coating_Standard</t>
        </is>
      </c>
      <c r="L420" s="123" t="inlineStr">
        <is>
          <t>:X5:X6:</t>
        </is>
      </c>
      <c r="M420" s="123" t="n">
        <v>96774853</v>
      </c>
      <c r="O420" t="inlineStr">
        <is>
          <t>A300043</t>
        </is>
      </c>
      <c r="P420" s="123" t="inlineStr">
        <is>
          <t>LT034</t>
        </is>
      </c>
      <c r="Q420" s="13" t="n">
        <v>0</v>
      </c>
    </row>
    <row r="421">
      <c r="B421" s="13">
        <f>IF(AND(I421="not Bronze, ASTM-B584, C93200",K421="Coating_Standard"),"Y","N")</f>
        <v/>
      </c>
      <c r="C421" t="inlineStr">
        <is>
          <t>Price_BOM_VL_VLS_Case_415</t>
        </is>
      </c>
      <c r="D421">
        <f>IF(B421="Y",C421,"")</f>
        <v/>
      </c>
      <c r="E421" t="inlineStr">
        <is>
          <t>:8015-7_VLS:</t>
        </is>
      </c>
      <c r="F421" s="65" t="inlineStr">
        <is>
          <t>Ductile Iron, ASTM-A536-65</t>
        </is>
      </c>
      <c r="G421" t="inlineStr">
        <is>
          <t>CaseMatl_Ductile_Iron_ASTM-A536-65</t>
        </is>
      </c>
      <c r="H421" s="123" t="inlineStr">
        <is>
          <t>J</t>
        </is>
      </c>
      <c r="I421" t="inlineStr">
        <is>
          <t>all</t>
        </is>
      </c>
      <c r="J421" s="123" t="inlineStr">
        <is>
          <t>250# ANSI Flange</t>
        </is>
      </c>
      <c r="K421" s="123" t="inlineStr">
        <is>
          <t>Coating_Standard</t>
        </is>
      </c>
      <c r="L421" s="123" t="inlineStr">
        <is>
          <t>:X5:X6:</t>
        </is>
      </c>
      <c r="M421" s="123" t="inlineStr">
        <is>
          <t>RTF</t>
        </is>
      </c>
      <c r="O421" t="inlineStr">
        <is>
          <t>A300161</t>
        </is>
      </c>
      <c r="P421" s="123" t="inlineStr">
        <is>
          <t>LT034</t>
        </is>
      </c>
      <c r="Q421" s="13" t="n">
        <v>14</v>
      </c>
    </row>
    <row r="422" ht="13.15" customHeight="1">
      <c r="B422" s="13">
        <f>IF(AND(I422="not Bronze, ASTM-B584, C93200",K422="Coating_Standard"),"Y","N")</f>
        <v/>
      </c>
      <c r="C422" t="inlineStr">
        <is>
          <t>Price_BOM_VL_VLS_Case_416</t>
        </is>
      </c>
      <c r="D422">
        <f>IF(B422="Y",C422,"")</f>
        <v/>
      </c>
      <c r="E422" t="inlineStr">
        <is>
          <t>:8015-7_VLS:</t>
        </is>
      </c>
      <c r="F422" s="65" t="inlineStr">
        <is>
          <t>Ductile Iron, ASTM-A536-65</t>
        </is>
      </c>
      <c r="G422" t="inlineStr">
        <is>
          <t>CaseMatl_Ductile_Iron_ASTM-A536-65</t>
        </is>
      </c>
      <c r="H422" s="123" t="inlineStr">
        <is>
          <t>J</t>
        </is>
      </c>
      <c r="I422" t="inlineStr">
        <is>
          <t>all</t>
        </is>
      </c>
      <c r="J422" s="123" t="inlineStr">
        <is>
          <t>125# ANSI Flange</t>
        </is>
      </c>
      <c r="K422" s="123" t="inlineStr">
        <is>
          <t>Coating_Scotchkote134_interior</t>
        </is>
      </c>
      <c r="L422" s="123" t="inlineStr">
        <is>
          <t>:X5:X6:</t>
        </is>
      </c>
      <c r="M422" s="123" t="inlineStr">
        <is>
          <t>RTF</t>
        </is>
      </c>
      <c r="O422" t="inlineStr">
        <is>
          <t>A300043</t>
        </is>
      </c>
      <c r="P422" s="123" t="inlineStr">
        <is>
          <t>LT034</t>
        </is>
      </c>
      <c r="Q422" s="13" t="n">
        <v>0</v>
      </c>
    </row>
    <row r="423" ht="13.15" customHeight="1">
      <c r="B423" s="13">
        <f>IF(AND(I423="not Bronze, ASTM-B584, C93200",K423="Coating_Standard"),"Y","N")</f>
        <v/>
      </c>
      <c r="C423" t="inlineStr">
        <is>
          <t>Price_BOM_VL_VLS_Case_417</t>
        </is>
      </c>
      <c r="D423">
        <f>IF(B423="Y",C423,"")</f>
        <v/>
      </c>
      <c r="E423" t="inlineStr">
        <is>
          <t>:8015-7_VLS:</t>
        </is>
      </c>
      <c r="F423" s="65" t="inlineStr">
        <is>
          <t>Ductile Iron, ASTM-A536-65</t>
        </is>
      </c>
      <c r="G423" t="inlineStr">
        <is>
          <t>CaseMatl_Ductile_Iron_ASTM-A536-65</t>
        </is>
      </c>
      <c r="H423" s="123" t="inlineStr">
        <is>
          <t>J</t>
        </is>
      </c>
      <c r="I423" t="inlineStr">
        <is>
          <t>all</t>
        </is>
      </c>
      <c r="J423" s="123" t="inlineStr">
        <is>
          <t>250# ANSI Flange</t>
        </is>
      </c>
      <c r="K423" s="123" t="inlineStr">
        <is>
          <t>Coating_Scotchkote134_interior</t>
        </is>
      </c>
      <c r="L423" s="123" t="inlineStr">
        <is>
          <t>:X5:X6:</t>
        </is>
      </c>
      <c r="M423" s="123" t="inlineStr">
        <is>
          <t>RTF</t>
        </is>
      </c>
      <c r="O423" t="inlineStr">
        <is>
          <t>A300161</t>
        </is>
      </c>
      <c r="P423" s="123" t="inlineStr">
        <is>
          <t>LT034</t>
        </is>
      </c>
      <c r="Q423" s="13" t="n">
        <v>14</v>
      </c>
    </row>
    <row r="424" ht="13.15" customHeight="1">
      <c r="B424" s="13">
        <f>IF(AND(I424="not Bronze, ASTM-B584, C93200",K424="Coating_Standard"),"Y","N")</f>
        <v/>
      </c>
      <c r="C424" t="inlineStr">
        <is>
          <t>Price_BOM_VL_VLS_Case_418</t>
        </is>
      </c>
      <c r="D424">
        <f>IF(B424="Y",C424,"")</f>
        <v/>
      </c>
      <c r="E424" t="inlineStr">
        <is>
          <t>:8015-7_VLS:</t>
        </is>
      </c>
      <c r="F424" s="65" t="inlineStr">
        <is>
          <t>Ductile Iron, ASTM-A536-65</t>
        </is>
      </c>
      <c r="G424" t="inlineStr">
        <is>
          <t>CaseMatl_Ductile_Iron_ASTM-A536-65</t>
        </is>
      </c>
      <c r="H424" s="123" t="inlineStr">
        <is>
          <t>J</t>
        </is>
      </c>
      <c r="I424" t="inlineStr">
        <is>
          <t>all</t>
        </is>
      </c>
      <c r="J424" s="123" t="inlineStr">
        <is>
          <t>125# ANSI Flange</t>
        </is>
      </c>
      <c r="K424" s="123" t="inlineStr">
        <is>
          <t>Coating_Scotchkote134_interior_exterior</t>
        </is>
      </c>
      <c r="L424" s="123" t="inlineStr">
        <is>
          <t>:X5:X6:</t>
        </is>
      </c>
      <c r="M424" s="123" t="inlineStr">
        <is>
          <t>RTF</t>
        </is>
      </c>
      <c r="O424" t="inlineStr">
        <is>
          <t>A300043</t>
        </is>
      </c>
      <c r="P424" s="123" t="inlineStr">
        <is>
          <t>LT034</t>
        </is>
      </c>
      <c r="Q424" s="13" t="n">
        <v>0</v>
      </c>
    </row>
    <row r="425" ht="13.15" customHeight="1">
      <c r="B425" s="13">
        <f>IF(AND(I425="not Bronze, ASTM-B584, C93200",K425="Coating_Standard"),"Y","N")</f>
        <v/>
      </c>
      <c r="C425" t="inlineStr">
        <is>
          <t>Price_BOM_VL_VLS_Case_419</t>
        </is>
      </c>
      <c r="D425">
        <f>IF(B425="Y",C425,"")</f>
        <v/>
      </c>
      <c r="E425" t="inlineStr">
        <is>
          <t>:8015-7_VLS:</t>
        </is>
      </c>
      <c r="F425" s="65" t="inlineStr">
        <is>
          <t>Ductile Iron, ASTM-A536-65</t>
        </is>
      </c>
      <c r="G425" t="inlineStr">
        <is>
          <t>CaseMatl_Ductile_Iron_ASTM-A536-65</t>
        </is>
      </c>
      <c r="H425" s="123" t="inlineStr">
        <is>
          <t>J</t>
        </is>
      </c>
      <c r="I425" t="inlineStr">
        <is>
          <t>all</t>
        </is>
      </c>
      <c r="J425" s="123" t="inlineStr">
        <is>
          <t>250# ANSI Flange</t>
        </is>
      </c>
      <c r="K425" s="123" t="inlineStr">
        <is>
          <t>Coating_Scotchkote134_interior_exterior</t>
        </is>
      </c>
      <c r="L425" s="123" t="inlineStr">
        <is>
          <t>:X5:X6:</t>
        </is>
      </c>
      <c r="M425" s="123" t="inlineStr">
        <is>
          <t>RTF</t>
        </is>
      </c>
      <c r="O425" t="inlineStr">
        <is>
          <t>A300161</t>
        </is>
      </c>
      <c r="P425" s="123" t="inlineStr">
        <is>
          <t>LT034</t>
        </is>
      </c>
      <c r="Q425" s="13" t="n">
        <v>14</v>
      </c>
    </row>
    <row r="426" ht="13.15" customHeight="1">
      <c r="B426" s="13">
        <f>IF(AND(I426="not Bronze, ASTM-B584, C93200",K426="Coating_Standard"),"Y","N")</f>
        <v/>
      </c>
      <c r="C426" t="inlineStr">
        <is>
          <t>Price_BOM_VL_VLS_Case_420</t>
        </is>
      </c>
      <c r="D426">
        <f>IF(B426="Y",C426,"")</f>
        <v/>
      </c>
      <c r="E426" t="inlineStr">
        <is>
          <t>:8015-7_VLS:</t>
        </is>
      </c>
      <c r="F426" s="65" t="inlineStr">
        <is>
          <t>Ductile Iron, ASTM-A536-65</t>
        </is>
      </c>
      <c r="G426" t="inlineStr">
        <is>
          <t>CaseMatl_Ductile_Iron_ASTM-A536-65</t>
        </is>
      </c>
      <c r="H426" s="123" t="inlineStr">
        <is>
          <t>J</t>
        </is>
      </c>
      <c r="I426" t="inlineStr">
        <is>
          <t>all</t>
        </is>
      </c>
      <c r="J426" s="123" t="inlineStr">
        <is>
          <t>125# ANSI Flange</t>
        </is>
      </c>
      <c r="K426" s="123" t="inlineStr">
        <is>
          <t>Coating_Scotchkote134_interior_exterior_IncludeImpeller</t>
        </is>
      </c>
      <c r="L426" s="123" t="inlineStr">
        <is>
          <t>:X5:X6:</t>
        </is>
      </c>
      <c r="M426" s="123" t="inlineStr">
        <is>
          <t>RTF</t>
        </is>
      </c>
      <c r="O426" t="inlineStr">
        <is>
          <t>A300043</t>
        </is>
      </c>
      <c r="P426" s="123" t="inlineStr">
        <is>
          <t>LT034</t>
        </is>
      </c>
      <c r="Q426" s="13" t="n">
        <v>0</v>
      </c>
    </row>
    <row r="427" ht="13.15" customHeight="1">
      <c r="B427" s="13">
        <f>IF(AND(I427="not Bronze, ASTM-B584, C93200",K427="Coating_Standard"),"Y","N")</f>
        <v/>
      </c>
      <c r="C427" t="inlineStr">
        <is>
          <t>Price_BOM_VL_VLS_Case_421</t>
        </is>
      </c>
      <c r="D427">
        <f>IF(B427="Y",C427,"")</f>
        <v/>
      </c>
      <c r="E427" t="inlineStr">
        <is>
          <t>:8015-7_VLS:</t>
        </is>
      </c>
      <c r="F427" s="65" t="inlineStr">
        <is>
          <t>Ductile Iron, ASTM-A536-65</t>
        </is>
      </c>
      <c r="G427" t="inlineStr">
        <is>
          <t>CaseMatl_Ductile_Iron_ASTM-A536-65</t>
        </is>
      </c>
      <c r="H427" s="123" t="inlineStr">
        <is>
          <t>J</t>
        </is>
      </c>
      <c r="I427" t="inlineStr">
        <is>
          <t>all</t>
        </is>
      </c>
      <c r="J427" s="123" t="inlineStr">
        <is>
          <t>250# ANSI Flange</t>
        </is>
      </c>
      <c r="K427" s="123" t="inlineStr">
        <is>
          <t>Coating_Scotchkote134_interior_exterior_IncludeImpeller</t>
        </is>
      </c>
      <c r="L427" s="123" t="inlineStr">
        <is>
          <t>:X5:X6:</t>
        </is>
      </c>
      <c r="M427" s="123" t="inlineStr">
        <is>
          <t>RTF</t>
        </is>
      </c>
      <c r="O427" t="inlineStr">
        <is>
          <t>A300161</t>
        </is>
      </c>
      <c r="P427" s="123" t="inlineStr">
        <is>
          <t>LT034</t>
        </is>
      </c>
      <c r="Q427" s="13" t="n">
        <v>14</v>
      </c>
    </row>
    <row r="428" ht="13.15" customHeight="1">
      <c r="B428" s="13">
        <f>IF(AND(I428="not Bronze, ASTM-B584, C93200",K428="Coating_Standard"),"Y","N")</f>
        <v/>
      </c>
      <c r="C428" t="inlineStr">
        <is>
          <t>Price_BOM_VL_VLS_Case_422</t>
        </is>
      </c>
      <c r="D428">
        <f>IF(B428="Y",C428,"")</f>
        <v/>
      </c>
      <c r="E428" t="inlineStr">
        <is>
          <t>:8015-7_VLS:</t>
        </is>
      </c>
      <c r="F428" s="65" t="inlineStr">
        <is>
          <t>Ductile Iron, ASTM-A536-65</t>
        </is>
      </c>
      <c r="G428" t="inlineStr">
        <is>
          <t>CaseMatl_Ductile_Iron_ASTM-A536-65</t>
        </is>
      </c>
      <c r="H428" s="123" t="inlineStr">
        <is>
          <t>J</t>
        </is>
      </c>
      <c r="I428" t="inlineStr">
        <is>
          <t>all</t>
        </is>
      </c>
      <c r="J428" s="123" t="inlineStr">
        <is>
          <t>125# ANSI Flange</t>
        </is>
      </c>
      <c r="K428" s="123" t="inlineStr">
        <is>
          <t>Coating_Scotchkote134_interior_IncludeImpeller</t>
        </is>
      </c>
      <c r="L428" s="123" t="inlineStr">
        <is>
          <t>:X5:X6:</t>
        </is>
      </c>
      <c r="M428" s="123" t="inlineStr">
        <is>
          <t>RTF</t>
        </is>
      </c>
      <c r="O428" t="inlineStr">
        <is>
          <t>A300043</t>
        </is>
      </c>
      <c r="P428" s="123" t="inlineStr">
        <is>
          <t>LT034</t>
        </is>
      </c>
      <c r="Q428" s="13" t="n">
        <v>0</v>
      </c>
    </row>
    <row r="429" ht="13.15" customHeight="1">
      <c r="B429" s="13">
        <f>IF(AND(I429="not Bronze, ASTM-B584, C93200",K429="Coating_Standard"),"Y","N")</f>
        <v/>
      </c>
      <c r="C429" t="inlineStr">
        <is>
          <t>Price_BOM_VL_VLS_Case_423</t>
        </is>
      </c>
      <c r="D429">
        <f>IF(B429="Y",C429,"")</f>
        <v/>
      </c>
      <c r="E429" t="inlineStr">
        <is>
          <t>:8015-7_VLS:</t>
        </is>
      </c>
      <c r="F429" s="65" t="inlineStr">
        <is>
          <t>Ductile Iron, ASTM-A536-65</t>
        </is>
      </c>
      <c r="G429" t="inlineStr">
        <is>
          <t>CaseMatl_Ductile_Iron_ASTM-A536-65</t>
        </is>
      </c>
      <c r="H429" s="123" t="inlineStr">
        <is>
          <t>J</t>
        </is>
      </c>
      <c r="I429" t="inlineStr">
        <is>
          <t>all</t>
        </is>
      </c>
      <c r="J429" s="123" t="inlineStr">
        <is>
          <t>250# ANSI Flange</t>
        </is>
      </c>
      <c r="K429" s="123" t="inlineStr">
        <is>
          <t>Coating_Scotchkote134_interior_IncludeImpeller</t>
        </is>
      </c>
      <c r="L429" s="123" t="inlineStr">
        <is>
          <t>:X5:X6:</t>
        </is>
      </c>
      <c r="M429" s="123" t="inlineStr">
        <is>
          <t>RTF</t>
        </is>
      </c>
      <c r="O429" t="inlineStr">
        <is>
          <t>A300161</t>
        </is>
      </c>
      <c r="P429" s="123" t="inlineStr">
        <is>
          <t>LT034</t>
        </is>
      </c>
      <c r="Q429" s="13" t="n">
        <v>14</v>
      </c>
    </row>
    <row r="430" ht="13.15" customHeight="1">
      <c r="B430" s="13">
        <f>IF(AND(I430="not Bronze, ASTM-B584, C93200",K430="Coating_Standard"),"Y","N")</f>
        <v/>
      </c>
      <c r="C430" t="inlineStr">
        <is>
          <t>Price_BOM_VL_VLS_Case_424</t>
        </is>
      </c>
      <c r="D430">
        <f>IF(B430="Y",C430,"")</f>
        <v/>
      </c>
      <c r="E430" t="inlineStr">
        <is>
          <t>:8015-7_VLS:</t>
        </is>
      </c>
      <c r="F430" s="65" t="inlineStr">
        <is>
          <t>Ductile Iron, ASTM-A536-65</t>
        </is>
      </c>
      <c r="G430" t="inlineStr">
        <is>
          <t>CaseMatl_Ductile_Iron_ASTM-A536-65</t>
        </is>
      </c>
      <c r="H430" s="123" t="inlineStr">
        <is>
          <t>J</t>
        </is>
      </c>
      <c r="I430" t="inlineStr">
        <is>
          <t>all</t>
        </is>
      </c>
      <c r="J430" s="65" t="inlineStr">
        <is>
          <t>125# ANSI Flange</t>
        </is>
      </c>
      <c r="K430" s="123" t="inlineStr">
        <is>
          <t>Coating_Special</t>
        </is>
      </c>
      <c r="L430" s="123" t="inlineStr">
        <is>
          <t>:X5:X6:</t>
        </is>
      </c>
      <c r="M430" s="123" t="inlineStr">
        <is>
          <t>RTF</t>
        </is>
      </c>
      <c r="O430" t="inlineStr">
        <is>
          <t>A300043</t>
        </is>
      </c>
      <c r="P430" s="123" t="inlineStr">
        <is>
          <t>LT029</t>
        </is>
      </c>
      <c r="Q430" s="13" t="n">
        <v>143</v>
      </c>
      <c r="S430" s="6" t="n"/>
    </row>
    <row r="431" ht="13.15" customHeight="1">
      <c r="B431" s="13">
        <f>IF(AND(I431="not Bronze, ASTM-B584, C93200",K431="Coating_Standard"),"Y","N")</f>
        <v/>
      </c>
      <c r="C431" t="inlineStr">
        <is>
          <t>Price_BOM_VL_VLS_Case_425</t>
        </is>
      </c>
      <c r="D431">
        <f>IF(B431="Y",C431,"")</f>
        <v/>
      </c>
      <c r="E431" t="inlineStr">
        <is>
          <t>:8015-7_VLS:</t>
        </is>
      </c>
      <c r="F431" s="65" t="inlineStr">
        <is>
          <t>Ductile Iron, ASTM-A536-65</t>
        </is>
      </c>
      <c r="G431" t="inlineStr">
        <is>
          <t>CaseMatl_Ductile_Iron_ASTM-A536-65</t>
        </is>
      </c>
      <c r="H431" s="123" t="inlineStr">
        <is>
          <t>J</t>
        </is>
      </c>
      <c r="I431" t="inlineStr">
        <is>
          <t>all</t>
        </is>
      </c>
      <c r="J431" s="123" t="inlineStr">
        <is>
          <t>250# ANSI Flange</t>
        </is>
      </c>
      <c r="K431" s="123" t="inlineStr">
        <is>
          <t>Coating_Special</t>
        </is>
      </c>
      <c r="L431" s="123" t="inlineStr">
        <is>
          <t>:X5:X6:</t>
        </is>
      </c>
      <c r="M431" s="123" t="inlineStr">
        <is>
          <t>RTF</t>
        </is>
      </c>
      <c r="O431" t="inlineStr">
        <is>
          <t>A300161</t>
        </is>
      </c>
      <c r="P431" s="123" t="inlineStr">
        <is>
          <t>LT029</t>
        </is>
      </c>
      <c r="Q431" s="13" t="n">
        <v>143</v>
      </c>
      <c r="S431" s="6" t="n"/>
    </row>
    <row r="432" ht="13.15" customHeight="1">
      <c r="B432" s="13">
        <f>IF(AND(I432="not Bronze, ASTM-B584, C93200",K432="Coating_Standard"),"Y","N")</f>
        <v/>
      </c>
      <c r="C432" t="inlineStr">
        <is>
          <t>Price_BOM_VL_VLS_Case_426</t>
        </is>
      </c>
      <c r="D432">
        <f>IF(B432="Y",C432,"")</f>
        <v/>
      </c>
      <c r="E432" t="inlineStr">
        <is>
          <t>:8015-7_VLS:</t>
        </is>
      </c>
      <c r="F432" s="65" t="inlineStr">
        <is>
          <t>Ductile Iron, ASTM-A536-65</t>
        </is>
      </c>
      <c r="G432" t="inlineStr">
        <is>
          <t>CaseMatl_Ductile_Iron_ASTM-A536-65</t>
        </is>
      </c>
      <c r="H432" s="123" t="inlineStr">
        <is>
          <t>J</t>
        </is>
      </c>
      <c r="I432" t="inlineStr">
        <is>
          <t>all</t>
        </is>
      </c>
      <c r="J432" s="123" t="inlineStr">
        <is>
          <t>125# ANSI Flange</t>
        </is>
      </c>
      <c r="K432" s="123" t="inlineStr">
        <is>
          <t>Coating_Epoxy</t>
        </is>
      </c>
      <c r="L432" s="123" t="inlineStr">
        <is>
          <t>:X5:X6:</t>
        </is>
      </c>
      <c r="M432" s="123" t="inlineStr">
        <is>
          <t>RTF</t>
        </is>
      </c>
      <c r="O432" t="inlineStr">
        <is>
          <t>A300043</t>
        </is>
      </c>
      <c r="P432" s="123" t="inlineStr">
        <is>
          <t>LT034</t>
        </is>
      </c>
      <c r="Q432" s="13" t="n">
        <v>0</v>
      </c>
    </row>
    <row r="433" ht="13.15" customHeight="1">
      <c r="B433" s="13">
        <f>IF(AND(I433="not Bronze, ASTM-B584, C93200",K433="Coating_Standard"),"Y","N")</f>
        <v/>
      </c>
      <c r="C433" t="inlineStr">
        <is>
          <t>Price_BOM_VL_VLS_Case_427</t>
        </is>
      </c>
      <c r="D433">
        <f>IF(B433="Y",C433,"")</f>
        <v/>
      </c>
      <c r="E433" t="inlineStr">
        <is>
          <t>:8015-7_VLS:</t>
        </is>
      </c>
      <c r="F433" s="65" t="inlineStr">
        <is>
          <t>Ductile Iron, ASTM-A536-65</t>
        </is>
      </c>
      <c r="G433" t="inlineStr">
        <is>
          <t>CaseMatl_Ductile_Iron_ASTM-A536-65</t>
        </is>
      </c>
      <c r="H433" s="123" t="inlineStr">
        <is>
          <t>J</t>
        </is>
      </c>
      <c r="I433" t="inlineStr">
        <is>
          <t>all</t>
        </is>
      </c>
      <c r="J433" s="123" t="inlineStr">
        <is>
          <t>250# ANSI Flange</t>
        </is>
      </c>
      <c r="K433" s="123" t="inlineStr">
        <is>
          <t>Coating_Epoxy</t>
        </is>
      </c>
      <c r="L433" s="123" t="inlineStr">
        <is>
          <t>:X5:X6:</t>
        </is>
      </c>
      <c r="M433" s="123" t="inlineStr">
        <is>
          <t>RTF</t>
        </is>
      </c>
      <c r="O433" t="inlineStr">
        <is>
          <t>A300161</t>
        </is>
      </c>
      <c r="P433" s="123" t="inlineStr">
        <is>
          <t>LT034</t>
        </is>
      </c>
      <c r="Q433" s="13" t="n">
        <v>14</v>
      </c>
    </row>
    <row r="434" ht="13.15" customHeight="1">
      <c r="B434" s="13">
        <f>IF(AND(I434="not Bronze, ASTM-B584, C93200",K434="Coating_Standard"),"Y","N")</f>
        <v/>
      </c>
      <c r="C434" t="inlineStr">
        <is>
          <t>Price_BOM_VL_VLS_Case_428</t>
        </is>
      </c>
      <c r="D434">
        <f>IF(B434="Y",C434,"")</f>
        <v/>
      </c>
      <c r="E434" t="inlineStr">
        <is>
          <t>:8095-1_VL:</t>
        </is>
      </c>
      <c r="F434" s="123" t="inlineStr">
        <is>
          <t>Cast Iron, ASTM-A48, CL 35</t>
        </is>
      </c>
      <c r="G434" s="123" t="inlineStr">
        <is>
          <t>CaseMatl_Cast_Iron_ASTM-A48_CL35</t>
        </is>
      </c>
      <c r="H434" s="123" t="inlineStr">
        <is>
          <t>C35</t>
        </is>
      </c>
      <c r="I434" t="inlineStr">
        <is>
          <t>Bronze, ASTM-B584, C93200</t>
        </is>
      </c>
      <c r="J434" s="123" t="inlineStr">
        <is>
          <t>125# ANSI Flange</t>
        </is>
      </c>
      <c r="K434" s="123" t="inlineStr">
        <is>
          <t>Coating_Standard</t>
        </is>
      </c>
      <c r="L434" s="123" t="inlineStr">
        <is>
          <t>:XA:</t>
        </is>
      </c>
      <c r="M434" s="123" t="n">
        <v>96772267</v>
      </c>
      <c r="N434" t="inlineStr">
        <is>
          <t>CASE,VL,80951,125#,CI,BRZ WR</t>
        </is>
      </c>
      <c r="O434" t="inlineStr">
        <is>
          <t>A300043</t>
        </is>
      </c>
      <c r="P434" s="123" t="inlineStr">
        <is>
          <t>LT027</t>
        </is>
      </c>
      <c r="Q434" s="13" t="n">
        <v>0</v>
      </c>
    </row>
    <row r="435" ht="13.15" customHeight="1">
      <c r="B435" s="13">
        <f>IF(AND(I435="not Bronze, ASTM-B584, C93200",K435="Coating_Standard"),"Y","N")</f>
        <v/>
      </c>
      <c r="C435" t="inlineStr">
        <is>
          <t>Price_BOM_VL_VLS_Case_429</t>
        </is>
      </c>
      <c r="D435">
        <f>IF(B435="Y",C435,"")</f>
        <v/>
      </c>
      <c r="E435" t="inlineStr">
        <is>
          <t>:8095-1_VL:</t>
        </is>
      </c>
      <c r="F435" s="123" t="inlineStr">
        <is>
          <t>Cast Iron, ASTM-A48, CL 35</t>
        </is>
      </c>
      <c r="G435" s="123" t="inlineStr">
        <is>
          <t>CaseMatl_Cast_Iron_ASTM-A48_CL35</t>
        </is>
      </c>
      <c r="H435" s="123" t="inlineStr">
        <is>
          <t>C35</t>
        </is>
      </c>
      <c r="I435" t="inlineStr">
        <is>
          <t>not Bronze, ASTM-B584, C93200</t>
        </is>
      </c>
      <c r="J435" s="123" t="inlineStr">
        <is>
          <t>125# ANSI Flange</t>
        </is>
      </c>
      <c r="K435" s="123" t="inlineStr">
        <is>
          <t>Coating_Standard</t>
        </is>
      </c>
      <c r="L435" s="123" t="inlineStr">
        <is>
          <t>:XA:</t>
        </is>
      </c>
      <c r="M435" s="123" t="n">
        <v>98151699</v>
      </c>
      <c r="O435" t="inlineStr">
        <is>
          <t>A300043</t>
        </is>
      </c>
      <c r="P435" s="123" t="inlineStr">
        <is>
          <t>LT027</t>
        </is>
      </c>
      <c r="Q435" s="13" t="n">
        <v>0</v>
      </c>
    </row>
    <row r="436" ht="13.15" customHeight="1">
      <c r="B436" s="13">
        <f>IF(AND(I436="not Bronze, ASTM-B584, C93200",K436="Coating_Standard"),"Y","N")</f>
        <v/>
      </c>
      <c r="C436" t="inlineStr">
        <is>
          <t>Price_BOM_VL_VLS_Case_430</t>
        </is>
      </c>
      <c r="D436">
        <f>IF(B436="Y",C436,"")</f>
        <v/>
      </c>
      <c r="E436" t="inlineStr">
        <is>
          <t>:8095-1_VL:</t>
        </is>
      </c>
      <c r="F436" s="123" t="inlineStr">
        <is>
          <t>Cast Iron, ASTM-A48, CL 35</t>
        </is>
      </c>
      <c r="G436" s="123" t="inlineStr">
        <is>
          <t>CaseMatl_Cast_Iron_ASTM-A48_CL35</t>
        </is>
      </c>
      <c r="H436" s="123" t="inlineStr">
        <is>
          <t>C35</t>
        </is>
      </c>
      <c r="I436" t="inlineStr">
        <is>
          <t>Bronze, ASTM-B584, C93200</t>
        </is>
      </c>
      <c r="J436" s="123" t="inlineStr">
        <is>
          <t>125# ANSI Flange</t>
        </is>
      </c>
      <c r="K436" s="123" t="inlineStr">
        <is>
          <t>Coating_Scotchkote134_interior</t>
        </is>
      </c>
      <c r="L436" s="123" t="inlineStr">
        <is>
          <t>:XA:</t>
        </is>
      </c>
      <c r="M436" s="123" t="inlineStr">
        <is>
          <t>RTF</t>
        </is>
      </c>
      <c r="O436" t="inlineStr">
        <is>
          <t>A300043</t>
        </is>
      </c>
      <c r="P436" s="123" t="inlineStr">
        <is>
          <t>LT027</t>
        </is>
      </c>
      <c r="Q436" s="13" t="n">
        <v>0</v>
      </c>
    </row>
    <row r="437" ht="13.15" customHeight="1">
      <c r="B437" s="13">
        <f>IF(AND(I437="not Bronze, ASTM-B584, C93200",K437="Coating_Standard"),"Y","N")</f>
        <v/>
      </c>
      <c r="C437" t="inlineStr">
        <is>
          <t>Price_BOM_VL_VLS_Case_431</t>
        </is>
      </c>
      <c r="D437">
        <f>IF(B437="Y",C437,"")</f>
        <v/>
      </c>
      <c r="E437" t="inlineStr">
        <is>
          <t>:8095-1_VL:</t>
        </is>
      </c>
      <c r="F437" s="123" t="inlineStr">
        <is>
          <t>Cast Iron, ASTM-A48, CL 35</t>
        </is>
      </c>
      <c r="G437" s="123" t="inlineStr">
        <is>
          <t>CaseMatl_Cast_Iron_ASTM-A48_CL35</t>
        </is>
      </c>
      <c r="H437" s="123" t="inlineStr">
        <is>
          <t>C35</t>
        </is>
      </c>
      <c r="I437" t="inlineStr">
        <is>
          <t>not Bronze, ASTM-B584, C93200</t>
        </is>
      </c>
      <c r="J437" s="123" t="inlineStr">
        <is>
          <t>125# ANSI Flange</t>
        </is>
      </c>
      <c r="K437" s="123" t="inlineStr">
        <is>
          <t>Coating_Scotchkote134_interior</t>
        </is>
      </c>
      <c r="L437" s="123" t="inlineStr">
        <is>
          <t>:XA:</t>
        </is>
      </c>
      <c r="M437" s="123" t="inlineStr">
        <is>
          <t>RTF</t>
        </is>
      </c>
      <c r="O437" t="inlineStr">
        <is>
          <t>A300043</t>
        </is>
      </c>
      <c r="P437" s="123" t="inlineStr">
        <is>
          <t>LT027</t>
        </is>
      </c>
      <c r="Q437" s="13" t="n">
        <v>0</v>
      </c>
    </row>
    <row r="438" ht="13.15" customHeight="1">
      <c r="B438" s="13">
        <f>IF(AND(I438="not Bronze, ASTM-B584, C93200",K438="Coating_Standard"),"Y","N")</f>
        <v/>
      </c>
      <c r="C438" t="inlineStr">
        <is>
          <t>Price_BOM_VL_VLS_Case_432</t>
        </is>
      </c>
      <c r="D438">
        <f>IF(B438="Y",C438,"")</f>
        <v/>
      </c>
      <c r="E438" t="inlineStr">
        <is>
          <t>:8095-1_VL:</t>
        </is>
      </c>
      <c r="F438" s="123" t="inlineStr">
        <is>
          <t>Cast Iron, ASTM-A48, CL 35</t>
        </is>
      </c>
      <c r="G438" s="123" t="inlineStr">
        <is>
          <t>CaseMatl_Cast_Iron_ASTM-A48_CL35</t>
        </is>
      </c>
      <c r="H438" s="123" t="inlineStr">
        <is>
          <t>C35</t>
        </is>
      </c>
      <c r="I438" t="inlineStr">
        <is>
          <t>Bronze, ASTM-B584, C93200</t>
        </is>
      </c>
      <c r="J438" s="123" t="inlineStr">
        <is>
          <t>125# ANSI Flange</t>
        </is>
      </c>
      <c r="K438" s="123" t="inlineStr">
        <is>
          <t>Coating_Scotchkote134_interior_exterior</t>
        </is>
      </c>
      <c r="L438" s="123" t="inlineStr">
        <is>
          <t>:XA:</t>
        </is>
      </c>
      <c r="M438" s="123" t="inlineStr">
        <is>
          <t>RTF</t>
        </is>
      </c>
      <c r="O438" t="inlineStr">
        <is>
          <t>A300043</t>
        </is>
      </c>
      <c r="P438" s="123" t="inlineStr">
        <is>
          <t>LT027</t>
        </is>
      </c>
      <c r="Q438" s="13" t="n">
        <v>0</v>
      </c>
    </row>
    <row r="439" ht="13.15" customHeight="1">
      <c r="B439" s="13">
        <f>IF(AND(I439="not Bronze, ASTM-B584, C93200",K439="Coating_Standard"),"Y","N")</f>
        <v/>
      </c>
      <c r="C439" t="inlineStr">
        <is>
          <t>Price_BOM_VL_VLS_Case_433</t>
        </is>
      </c>
      <c r="D439">
        <f>IF(B439="Y",C439,"")</f>
        <v/>
      </c>
      <c r="E439" t="inlineStr">
        <is>
          <t>:8095-1_VL:</t>
        </is>
      </c>
      <c r="F439" s="123" t="inlineStr">
        <is>
          <t>Cast Iron, ASTM-A48, CL 35</t>
        </is>
      </c>
      <c r="G439" s="123" t="inlineStr">
        <is>
          <t>CaseMatl_Cast_Iron_ASTM-A48_CL35</t>
        </is>
      </c>
      <c r="H439" s="123" t="inlineStr">
        <is>
          <t>C35</t>
        </is>
      </c>
      <c r="I439" t="inlineStr">
        <is>
          <t>not Bronze, ASTM-B584, C93200</t>
        </is>
      </c>
      <c r="J439" s="123" t="inlineStr">
        <is>
          <t>125# ANSI Flange</t>
        </is>
      </c>
      <c r="K439" s="123" t="inlineStr">
        <is>
          <t>Coating_Scotchkote134_interior_exterior</t>
        </is>
      </c>
      <c r="L439" s="123" t="inlineStr">
        <is>
          <t>:XA:</t>
        </is>
      </c>
      <c r="M439" s="123" t="inlineStr">
        <is>
          <t>RTF</t>
        </is>
      </c>
      <c r="O439" t="inlineStr">
        <is>
          <t>A300043</t>
        </is>
      </c>
      <c r="P439" s="123" t="inlineStr">
        <is>
          <t>LT027</t>
        </is>
      </c>
      <c r="Q439" s="13" t="n">
        <v>0</v>
      </c>
    </row>
    <row r="440" ht="13.15" customHeight="1">
      <c r="B440" s="13">
        <f>IF(AND(I440="not Bronze, ASTM-B584, C93200",K440="Coating_Standard"),"Y","N")</f>
        <v/>
      </c>
      <c r="C440" t="inlineStr">
        <is>
          <t>Price_BOM_VL_VLS_Case_434</t>
        </is>
      </c>
      <c r="D440">
        <f>IF(B440="Y",C440,"")</f>
        <v/>
      </c>
      <c r="E440" t="inlineStr">
        <is>
          <t>:8095-1_VL:</t>
        </is>
      </c>
      <c r="F440" s="123" t="inlineStr">
        <is>
          <t>Cast Iron, ASTM-A48, CL 35</t>
        </is>
      </c>
      <c r="G440" s="123" t="inlineStr">
        <is>
          <t>CaseMatl_Cast_Iron_ASTM-A48_CL35</t>
        </is>
      </c>
      <c r="H440" s="123" t="inlineStr">
        <is>
          <t>C35</t>
        </is>
      </c>
      <c r="I440" t="inlineStr">
        <is>
          <t>Bronze, ASTM-B584, C93200</t>
        </is>
      </c>
      <c r="J440" s="123" t="inlineStr">
        <is>
          <t>125# ANSI Flange</t>
        </is>
      </c>
      <c r="K440" s="123" t="inlineStr">
        <is>
          <t>Coating_Scotchkote134_interior_exterior_IncludeImpeller</t>
        </is>
      </c>
      <c r="L440" s="123" t="inlineStr">
        <is>
          <t>:XA:</t>
        </is>
      </c>
      <c r="M440" s="123" t="inlineStr">
        <is>
          <t>RTF</t>
        </is>
      </c>
      <c r="O440" t="inlineStr">
        <is>
          <t>A300043</t>
        </is>
      </c>
      <c r="P440" s="123" t="inlineStr">
        <is>
          <t>LT027</t>
        </is>
      </c>
      <c r="Q440" s="13" t="n">
        <v>0</v>
      </c>
    </row>
    <row r="441" ht="13.15" customHeight="1">
      <c r="B441" s="13">
        <f>IF(AND(I441="not Bronze, ASTM-B584, C93200",K441="Coating_Standard"),"Y","N")</f>
        <v/>
      </c>
      <c r="C441" t="inlineStr">
        <is>
          <t>Price_BOM_VL_VLS_Case_435</t>
        </is>
      </c>
      <c r="D441">
        <f>IF(B441="Y",C441,"")</f>
        <v/>
      </c>
      <c r="E441" t="inlineStr">
        <is>
          <t>:8095-1_VL:</t>
        </is>
      </c>
      <c r="F441" s="123" t="inlineStr">
        <is>
          <t>Cast Iron, ASTM-A48, CL 35</t>
        </is>
      </c>
      <c r="G441" s="123" t="inlineStr">
        <is>
          <t>CaseMatl_Cast_Iron_ASTM-A48_CL35</t>
        </is>
      </c>
      <c r="H441" s="123" t="inlineStr">
        <is>
          <t>C35</t>
        </is>
      </c>
      <c r="I441" t="inlineStr">
        <is>
          <t>not Bronze, ASTM-B584, C93200</t>
        </is>
      </c>
      <c r="J441" s="123" t="inlineStr">
        <is>
          <t>125# ANSI Flange</t>
        </is>
      </c>
      <c r="K441" s="123" t="inlineStr">
        <is>
          <t>Coating_Scotchkote134_interior_exterior_IncludeImpeller</t>
        </is>
      </c>
      <c r="L441" s="123" t="inlineStr">
        <is>
          <t>:XA:</t>
        </is>
      </c>
      <c r="M441" s="123" t="inlineStr">
        <is>
          <t>RTF</t>
        </is>
      </c>
      <c r="O441" t="inlineStr">
        <is>
          <t>A300043</t>
        </is>
      </c>
      <c r="P441" s="123" t="inlineStr">
        <is>
          <t>LT027</t>
        </is>
      </c>
      <c r="Q441" s="13" t="n">
        <v>0</v>
      </c>
    </row>
    <row r="442" ht="13.15" customHeight="1">
      <c r="B442" s="13">
        <f>IF(AND(I442="not Bronze, ASTM-B584, C93200",K442="Coating_Standard"),"Y","N")</f>
        <v/>
      </c>
      <c r="C442" t="inlineStr">
        <is>
          <t>Price_BOM_VL_VLS_Case_436</t>
        </is>
      </c>
      <c r="D442">
        <f>IF(B442="Y",C442,"")</f>
        <v/>
      </c>
      <c r="E442" t="inlineStr">
        <is>
          <t>:8095-1_VL:</t>
        </is>
      </c>
      <c r="F442" s="123" t="inlineStr">
        <is>
          <t>Cast Iron, ASTM-A48, CL 35</t>
        </is>
      </c>
      <c r="G442" s="123" t="inlineStr">
        <is>
          <t>CaseMatl_Cast_Iron_ASTM-A48_CL35</t>
        </is>
      </c>
      <c r="H442" s="123" t="inlineStr">
        <is>
          <t>C35</t>
        </is>
      </c>
      <c r="I442" t="inlineStr">
        <is>
          <t>Bronze, ASTM-B584, C93200</t>
        </is>
      </c>
      <c r="J442" s="123" t="inlineStr">
        <is>
          <t>125# ANSI Flange</t>
        </is>
      </c>
      <c r="K442" s="123" t="inlineStr">
        <is>
          <t>Coating_Scotchkote134_interior_IncludeImpeller</t>
        </is>
      </c>
      <c r="L442" s="123" t="inlineStr">
        <is>
          <t>:XA:</t>
        </is>
      </c>
      <c r="M442" s="123" t="inlineStr">
        <is>
          <t>RTF</t>
        </is>
      </c>
      <c r="O442" t="inlineStr">
        <is>
          <t>A300043</t>
        </is>
      </c>
      <c r="P442" s="123" t="inlineStr">
        <is>
          <t>LT027</t>
        </is>
      </c>
      <c r="Q442" s="13" t="n">
        <v>0</v>
      </c>
    </row>
    <row r="443" ht="13.15" customHeight="1">
      <c r="B443" s="13">
        <f>IF(AND(I443="not Bronze, ASTM-B584, C93200",K443="Coating_Standard"),"Y","N")</f>
        <v/>
      </c>
      <c r="C443" t="inlineStr">
        <is>
          <t>Price_BOM_VL_VLS_Case_437</t>
        </is>
      </c>
      <c r="D443">
        <f>IF(B443="Y",C443,"")</f>
        <v/>
      </c>
      <c r="E443" t="inlineStr">
        <is>
          <t>:8095-1_VL:</t>
        </is>
      </c>
      <c r="F443" s="123" t="inlineStr">
        <is>
          <t>Cast Iron, ASTM-A48, CL 35</t>
        </is>
      </c>
      <c r="G443" s="123" t="inlineStr">
        <is>
          <t>CaseMatl_Cast_Iron_ASTM-A48_CL35</t>
        </is>
      </c>
      <c r="H443" s="123" t="inlineStr">
        <is>
          <t>C35</t>
        </is>
      </c>
      <c r="I443" t="inlineStr">
        <is>
          <t>not Bronze, ASTM-B584, C93200</t>
        </is>
      </c>
      <c r="J443" s="123" t="inlineStr">
        <is>
          <t>125# ANSI Flange</t>
        </is>
      </c>
      <c r="K443" s="123" t="inlineStr">
        <is>
          <t>Coating_Scotchkote134_interior_IncludeImpeller</t>
        </is>
      </c>
      <c r="L443" s="123" t="inlineStr">
        <is>
          <t>:XA:</t>
        </is>
      </c>
      <c r="M443" s="123" t="inlineStr">
        <is>
          <t>RTF</t>
        </is>
      </c>
      <c r="O443" t="inlineStr">
        <is>
          <t>A300043</t>
        </is>
      </c>
      <c r="P443" s="123" t="inlineStr">
        <is>
          <t>LT027</t>
        </is>
      </c>
      <c r="Q443" s="13" t="n">
        <v>0</v>
      </c>
    </row>
    <row r="444" ht="13.15" customHeight="1">
      <c r="B444" s="13">
        <f>IF(AND(I444="not Bronze, ASTM-B584, C93200",K444="Coating_Standard"),"Y","N")</f>
        <v/>
      </c>
      <c r="C444" t="inlineStr">
        <is>
          <t>Price_BOM_VL_VLS_Case_438</t>
        </is>
      </c>
      <c r="D444">
        <f>IF(B444="Y",C444,"")</f>
        <v/>
      </c>
      <c r="E444" t="inlineStr">
        <is>
          <t>:8095-1_VL:</t>
        </is>
      </c>
      <c r="F444" s="123" t="inlineStr">
        <is>
          <t>Cast Iron, ASTM-A48, CL 35</t>
        </is>
      </c>
      <c r="G444" s="123" t="inlineStr">
        <is>
          <t>CaseMatl_Cast_Iron_ASTM-A48_CL35</t>
        </is>
      </c>
      <c r="H444" s="123" t="inlineStr">
        <is>
          <t>C35</t>
        </is>
      </c>
      <c r="I444" t="inlineStr">
        <is>
          <t>Bronze, ASTM-B584, C93200</t>
        </is>
      </c>
      <c r="J444" s="123" t="inlineStr">
        <is>
          <t>125# ANSI Flange</t>
        </is>
      </c>
      <c r="K444" s="123" t="inlineStr">
        <is>
          <t>Coating_Special</t>
        </is>
      </c>
      <c r="L444" s="123" t="inlineStr">
        <is>
          <t>:XA:</t>
        </is>
      </c>
      <c r="M444" s="123" t="inlineStr">
        <is>
          <t>RTF</t>
        </is>
      </c>
      <c r="O444" t="inlineStr">
        <is>
          <t>A300043</t>
        </is>
      </c>
      <c r="P444" s="123" t="inlineStr">
        <is>
          <t>LT027</t>
        </is>
      </c>
      <c r="Q444" s="13" t="n">
        <v>0</v>
      </c>
    </row>
    <row r="445" ht="13.15" customHeight="1">
      <c r="B445" s="13">
        <f>IF(AND(I445="not Bronze, ASTM-B584, C93200",K445="Coating_Standard"),"Y","N")</f>
        <v/>
      </c>
      <c r="C445" t="inlineStr">
        <is>
          <t>Price_BOM_VL_VLS_Case_439</t>
        </is>
      </c>
      <c r="D445">
        <f>IF(B445="Y",C445,"")</f>
        <v/>
      </c>
      <c r="E445" t="inlineStr">
        <is>
          <t>:8095-1_VL:</t>
        </is>
      </c>
      <c r="F445" s="123" t="inlineStr">
        <is>
          <t>Cast Iron, ASTM-A48, CL 35</t>
        </is>
      </c>
      <c r="G445" s="123" t="inlineStr">
        <is>
          <t>CaseMatl_Cast_Iron_ASTM-A48_CL35</t>
        </is>
      </c>
      <c r="H445" s="123" t="inlineStr">
        <is>
          <t>C35</t>
        </is>
      </c>
      <c r="I445" t="inlineStr">
        <is>
          <t>not Bronze, ASTM-B584, C93200</t>
        </is>
      </c>
      <c r="J445" s="123" t="inlineStr">
        <is>
          <t>125# ANSI Flange</t>
        </is>
      </c>
      <c r="K445" s="123" t="inlineStr">
        <is>
          <t>Coating_Special</t>
        </is>
      </c>
      <c r="L445" s="123" t="inlineStr">
        <is>
          <t>:XA:</t>
        </is>
      </c>
      <c r="M445" s="123" t="inlineStr">
        <is>
          <t>RTF</t>
        </is>
      </c>
      <c r="O445" t="inlineStr">
        <is>
          <t>A300043</t>
        </is>
      </c>
      <c r="P445" s="123" t="inlineStr">
        <is>
          <t>LT027</t>
        </is>
      </c>
      <c r="Q445" s="13" t="n">
        <v>0</v>
      </c>
    </row>
    <row r="446" ht="13.15" customHeight="1">
      <c r="B446" s="13">
        <f>IF(AND(I446="not Bronze, ASTM-B584, C93200",K446="Coating_Standard"),"Y","N")</f>
        <v/>
      </c>
      <c r="C446" t="inlineStr">
        <is>
          <t>Price_BOM_VL_VLS_Case_440</t>
        </is>
      </c>
      <c r="D446">
        <f>IF(B446="Y",C446,"")</f>
        <v/>
      </c>
      <c r="E446" t="inlineStr">
        <is>
          <t>:8095-1_VL:</t>
        </is>
      </c>
      <c r="F446" s="123" t="inlineStr">
        <is>
          <t>Cast Iron, ASTM-A48, CL 35</t>
        </is>
      </c>
      <c r="G446" s="123" t="inlineStr">
        <is>
          <t>CaseMatl_Cast_Iron_ASTM-A48_CL35</t>
        </is>
      </c>
      <c r="H446" s="123" t="inlineStr">
        <is>
          <t>C35</t>
        </is>
      </c>
      <c r="I446" t="inlineStr">
        <is>
          <t>Bronze, ASTM-B584, C93200</t>
        </is>
      </c>
      <c r="J446" s="123" t="inlineStr">
        <is>
          <t>125# ANSI Flange</t>
        </is>
      </c>
      <c r="K446" s="123" t="inlineStr">
        <is>
          <t>Coating_Epoxy</t>
        </is>
      </c>
      <c r="L446" s="123" t="inlineStr">
        <is>
          <t>:XA:</t>
        </is>
      </c>
      <c r="M446" s="123" t="inlineStr">
        <is>
          <t>RTF</t>
        </is>
      </c>
      <c r="O446" t="inlineStr">
        <is>
          <t>A300043</t>
        </is>
      </c>
      <c r="P446" s="123" t="inlineStr">
        <is>
          <t>LT027</t>
        </is>
      </c>
      <c r="Q446" s="13" t="n">
        <v>0</v>
      </c>
    </row>
    <row r="447" ht="13.15" customHeight="1">
      <c r="B447" s="13">
        <f>IF(AND(I447="not Bronze, ASTM-B584, C93200",K447="Coating_Standard"),"Y","N")</f>
        <v/>
      </c>
      <c r="C447" t="inlineStr">
        <is>
          <t>Price_BOM_VL_VLS_Case_441</t>
        </is>
      </c>
      <c r="D447">
        <f>IF(B447="Y",C447,"")</f>
        <v/>
      </c>
      <c r="E447" t="inlineStr">
        <is>
          <t>:8095-1_VL:</t>
        </is>
      </c>
      <c r="F447" s="123" t="inlineStr">
        <is>
          <t>Cast Iron, ASTM-A48, CL 35</t>
        </is>
      </c>
      <c r="G447" s="123" t="inlineStr">
        <is>
          <t>CaseMatl_Cast_Iron_ASTM-A48_CL35</t>
        </is>
      </c>
      <c r="H447" s="123" t="inlineStr">
        <is>
          <t>C35</t>
        </is>
      </c>
      <c r="I447" t="inlineStr">
        <is>
          <t>not Bronze, ASTM-B584, C93200</t>
        </is>
      </c>
      <c r="J447" s="123" t="inlineStr">
        <is>
          <t>125# ANSI Flange</t>
        </is>
      </c>
      <c r="K447" s="123" t="inlineStr">
        <is>
          <t>Coating_Epoxy</t>
        </is>
      </c>
      <c r="L447" s="123" t="inlineStr">
        <is>
          <t>:XA:</t>
        </is>
      </c>
      <c r="M447" s="123" t="inlineStr">
        <is>
          <t>RTF</t>
        </is>
      </c>
      <c r="O447" t="inlineStr">
        <is>
          <t>A300043</t>
        </is>
      </c>
      <c r="P447" s="123" t="inlineStr">
        <is>
          <t>LT027</t>
        </is>
      </c>
      <c r="Q447" s="13" t="n">
        <v>0</v>
      </c>
    </row>
    <row r="448" ht="13.15" customHeight="1">
      <c r="B448" s="13">
        <f>IF(AND(I448="not Bronze, ASTM-B584, C93200",K448="Coating_Standard"),"Y","N")</f>
        <v/>
      </c>
      <c r="C448" t="inlineStr">
        <is>
          <t>Price_BOM_VL_VLS_Case_442</t>
        </is>
      </c>
      <c r="D448">
        <f>IF(B448="Y",C448,"")</f>
        <v/>
      </c>
      <c r="E448" s="6" t="inlineStr">
        <is>
          <t>:8095-1_VLS:</t>
        </is>
      </c>
      <c r="F448" s="123" t="inlineStr">
        <is>
          <t>Cast Iron, ASTM-A48, CL 35</t>
        </is>
      </c>
      <c r="G448" s="123" t="inlineStr">
        <is>
          <t>CaseMatl_Cast_Iron_ASTM-A48_CL35</t>
        </is>
      </c>
      <c r="H448" s="123" t="inlineStr">
        <is>
          <t>C35</t>
        </is>
      </c>
      <c r="I448" t="inlineStr">
        <is>
          <t>not Bronze, ASTM-B584, C93200</t>
        </is>
      </c>
      <c r="J448" s="123" t="inlineStr">
        <is>
          <t>125# ANSI Flange</t>
        </is>
      </c>
      <c r="K448" s="123" t="inlineStr">
        <is>
          <t>Coating_Standard</t>
        </is>
      </c>
      <c r="L448" s="123" t="inlineStr">
        <is>
          <t>:XA:</t>
        </is>
      </c>
      <c r="M448" s="68" t="n">
        <v>98389060</v>
      </c>
      <c r="N448" s="69" t="inlineStr">
        <is>
          <t>CASE,VLS,80951,125#,CI</t>
        </is>
      </c>
      <c r="O448" t="inlineStr">
        <is>
          <t>A300043</t>
        </is>
      </c>
      <c r="P448" s="123" t="inlineStr">
        <is>
          <t>LT027</t>
        </is>
      </c>
      <c r="Q448" s="13" t="n">
        <v>0</v>
      </c>
    </row>
    <row r="449" ht="13.15" customHeight="1">
      <c r="B449" s="13">
        <f>IF(AND(I449="not Bronze, ASTM-B584, C93200",K449="Coating_Standard"),"Y","N")</f>
        <v/>
      </c>
      <c r="C449" s="6" t="inlineStr">
        <is>
          <t>Price_BOM_VL_VLS_Case_443</t>
        </is>
      </c>
      <c r="D449">
        <f>IF(B449="Y",C449,"")</f>
        <v/>
      </c>
      <c r="E449" t="inlineStr">
        <is>
          <t>:8095-1_VL:</t>
        </is>
      </c>
      <c r="F449" s="65" t="inlineStr">
        <is>
          <t>Ductile Iron, ASTM-A536-65</t>
        </is>
      </c>
      <c r="G449" s="6" t="inlineStr">
        <is>
          <t>CaseMatl_Ductile_Iron_ASTM-A536-65</t>
        </is>
      </c>
      <c r="H449" s="123" t="inlineStr">
        <is>
          <t>J</t>
        </is>
      </c>
      <c r="I449" t="inlineStr">
        <is>
          <t>all</t>
        </is>
      </c>
      <c r="J449" s="123" t="inlineStr">
        <is>
          <t>250# ANSI Flange</t>
        </is>
      </c>
      <c r="K449" s="123" t="inlineStr">
        <is>
          <t>Coating_Standard</t>
        </is>
      </c>
      <c r="L449" s="123" t="inlineStr">
        <is>
          <t>:XA:</t>
        </is>
      </c>
      <c r="M449" s="123" t="n">
        <v>96772268</v>
      </c>
      <c r="N449" t="inlineStr">
        <is>
          <t>CASE,VL,80951,250#,DI</t>
        </is>
      </c>
      <c r="O449" t="inlineStr">
        <is>
          <t>A300062</t>
        </is>
      </c>
      <c r="P449" s="123" t="inlineStr">
        <is>
          <t>LT034</t>
        </is>
      </c>
      <c r="Q449" s="13" t="n">
        <v>18</v>
      </c>
    </row>
    <row r="450" ht="13.15" customHeight="1">
      <c r="B450" s="13">
        <f>IF(AND(I450="not Bronze, ASTM-B584, C93200",K450="Coating_Standard"),"Y","N")</f>
        <v/>
      </c>
      <c r="C450" s="6" t="inlineStr">
        <is>
          <t>Price_BOM_VL_VLS_Case_444</t>
        </is>
      </c>
      <c r="D450">
        <f>IF(B450="Y",C450,"")</f>
        <v/>
      </c>
      <c r="E450" t="inlineStr">
        <is>
          <t>:8095-1_VL:</t>
        </is>
      </c>
      <c r="F450" s="65" t="inlineStr">
        <is>
          <t>Ductile Iron, ASTM-A536-65</t>
        </is>
      </c>
      <c r="G450" s="6" t="inlineStr">
        <is>
          <t>CaseMatl_Ductile_Iron_ASTM-A536-65</t>
        </is>
      </c>
      <c r="H450" s="123" t="inlineStr">
        <is>
          <t>J</t>
        </is>
      </c>
      <c r="I450" t="inlineStr">
        <is>
          <t>all</t>
        </is>
      </c>
      <c r="J450" s="123" t="inlineStr">
        <is>
          <t>250# ANSI Flange</t>
        </is>
      </c>
      <c r="K450" s="123" t="inlineStr">
        <is>
          <t>Coating_Scotchkote134_interior</t>
        </is>
      </c>
      <c r="L450" s="123" t="inlineStr">
        <is>
          <t>:XA:</t>
        </is>
      </c>
      <c r="M450" s="123" t="inlineStr">
        <is>
          <t>RTF</t>
        </is>
      </c>
      <c r="O450" t="inlineStr">
        <is>
          <t>A300062</t>
        </is>
      </c>
      <c r="P450" s="123" t="inlineStr">
        <is>
          <t>LT034</t>
        </is>
      </c>
      <c r="Q450" s="13" t="n">
        <v>18</v>
      </c>
    </row>
    <row r="451" ht="13.15" customHeight="1">
      <c r="B451" s="13">
        <f>IF(AND(I451="not Bronze, ASTM-B584, C93200",K451="Coating_Standard"),"Y","N")</f>
        <v/>
      </c>
      <c r="C451" s="6" t="inlineStr">
        <is>
          <t>Price_BOM_VL_VLS_Case_445</t>
        </is>
      </c>
      <c r="D451">
        <f>IF(B451="Y",C451,"")</f>
        <v/>
      </c>
      <c r="E451" t="inlineStr">
        <is>
          <t>:8095-1_VL:</t>
        </is>
      </c>
      <c r="F451" s="65" t="inlineStr">
        <is>
          <t>Ductile Iron, ASTM-A536-65</t>
        </is>
      </c>
      <c r="G451" s="6" t="inlineStr">
        <is>
          <t>CaseMatl_Ductile_Iron_ASTM-A536-65</t>
        </is>
      </c>
      <c r="H451" s="123" t="inlineStr">
        <is>
          <t>J</t>
        </is>
      </c>
      <c r="I451" t="inlineStr">
        <is>
          <t>all</t>
        </is>
      </c>
      <c r="J451" s="123" t="inlineStr">
        <is>
          <t>250# ANSI Flange</t>
        </is>
      </c>
      <c r="K451" s="123" t="inlineStr">
        <is>
          <t>Coating_Scotchkote134_interior_exterior</t>
        </is>
      </c>
      <c r="L451" s="123" t="inlineStr">
        <is>
          <t>:XA:</t>
        </is>
      </c>
      <c r="M451" s="123" t="inlineStr">
        <is>
          <t>RTF</t>
        </is>
      </c>
      <c r="O451" t="inlineStr">
        <is>
          <t>A300062</t>
        </is>
      </c>
      <c r="P451" s="123" t="inlineStr">
        <is>
          <t>LT034</t>
        </is>
      </c>
      <c r="Q451" s="13" t="n">
        <v>18</v>
      </c>
    </row>
    <row r="452" ht="13.15" customHeight="1">
      <c r="B452" s="13">
        <f>IF(AND(I452="not Bronze, ASTM-B584, C93200",K452="Coating_Standard"),"Y","N")</f>
        <v/>
      </c>
      <c r="C452" s="6" t="inlineStr">
        <is>
          <t>Price_BOM_VL_VLS_Case_446</t>
        </is>
      </c>
      <c r="D452">
        <f>IF(B452="Y",C452,"")</f>
        <v/>
      </c>
      <c r="E452" t="inlineStr">
        <is>
          <t>:8095-1_VL:</t>
        </is>
      </c>
      <c r="F452" s="65" t="inlineStr">
        <is>
          <t>Ductile Iron, ASTM-A536-65</t>
        </is>
      </c>
      <c r="G452" s="6" t="inlineStr">
        <is>
          <t>CaseMatl_Ductile_Iron_ASTM-A536-65</t>
        </is>
      </c>
      <c r="H452" s="123" t="inlineStr">
        <is>
          <t>J</t>
        </is>
      </c>
      <c r="I452" t="inlineStr">
        <is>
          <t>all</t>
        </is>
      </c>
      <c r="J452" s="123" t="inlineStr">
        <is>
          <t>250# ANSI Flange</t>
        </is>
      </c>
      <c r="K452" s="123" t="inlineStr">
        <is>
          <t>Coating_Scotchkote134_interior_exterior_IncludeImpeller</t>
        </is>
      </c>
      <c r="L452" s="123" t="inlineStr">
        <is>
          <t>:XA:</t>
        </is>
      </c>
      <c r="M452" s="123" t="inlineStr">
        <is>
          <t>RTF</t>
        </is>
      </c>
      <c r="O452" t="inlineStr">
        <is>
          <t>A300062</t>
        </is>
      </c>
      <c r="P452" s="123" t="inlineStr">
        <is>
          <t>LT034</t>
        </is>
      </c>
      <c r="Q452" s="13" t="n">
        <v>18</v>
      </c>
    </row>
    <row r="453" ht="13.15" customHeight="1">
      <c r="B453" s="13">
        <f>IF(AND(I453="not Bronze, ASTM-B584, C93200",K453="Coating_Standard"),"Y","N")</f>
        <v/>
      </c>
      <c r="C453" s="6" t="inlineStr">
        <is>
          <t>Price_BOM_VL_VLS_Case_447</t>
        </is>
      </c>
      <c r="D453">
        <f>IF(B453="Y",C453,"")</f>
        <v/>
      </c>
      <c r="E453" t="inlineStr">
        <is>
          <t>:8095-1_VL:</t>
        </is>
      </c>
      <c r="F453" s="65" t="inlineStr">
        <is>
          <t>Ductile Iron, ASTM-A536-65</t>
        </is>
      </c>
      <c r="G453" s="6" t="inlineStr">
        <is>
          <t>CaseMatl_Ductile_Iron_ASTM-A536-65</t>
        </is>
      </c>
      <c r="H453" s="123" t="inlineStr">
        <is>
          <t>J</t>
        </is>
      </c>
      <c r="I453" t="inlineStr">
        <is>
          <t>all</t>
        </is>
      </c>
      <c r="J453" s="123" t="inlineStr">
        <is>
          <t>250# ANSI Flange</t>
        </is>
      </c>
      <c r="K453" s="123" t="inlineStr">
        <is>
          <t>Coating_Scotchkote134_interior_IncludeImpeller</t>
        </is>
      </c>
      <c r="L453" s="123" t="inlineStr">
        <is>
          <t>:XA:</t>
        </is>
      </c>
      <c r="M453" s="123" t="inlineStr">
        <is>
          <t>RTF</t>
        </is>
      </c>
      <c r="O453" t="inlineStr">
        <is>
          <t>A300062</t>
        </is>
      </c>
      <c r="P453" s="123" t="inlineStr">
        <is>
          <t>LT034</t>
        </is>
      </c>
      <c r="Q453" s="13" t="n">
        <v>18</v>
      </c>
    </row>
    <row r="454" ht="13.15" customHeight="1">
      <c r="B454" s="13">
        <f>IF(AND(I454="not Bronze, ASTM-B584, C93200",K454="Coating_Standard"),"Y","N")</f>
        <v/>
      </c>
      <c r="C454" s="6" t="inlineStr">
        <is>
          <t>Price_BOM_VL_VLS_Case_448</t>
        </is>
      </c>
      <c r="D454">
        <f>IF(B454="Y",C454,"")</f>
        <v/>
      </c>
      <c r="E454" t="inlineStr">
        <is>
          <t>:8095-1_VL:</t>
        </is>
      </c>
      <c r="F454" s="65" t="inlineStr">
        <is>
          <t>Ductile Iron, ASTM-A536-65</t>
        </is>
      </c>
      <c r="G454" s="6" t="inlineStr">
        <is>
          <t>CaseMatl_Ductile_Iron_ASTM-A536-65</t>
        </is>
      </c>
      <c r="H454" s="123" t="inlineStr">
        <is>
          <t>J</t>
        </is>
      </c>
      <c r="I454" t="inlineStr">
        <is>
          <t>all</t>
        </is>
      </c>
      <c r="J454" s="123" t="inlineStr">
        <is>
          <t>250# ANSI Flange</t>
        </is>
      </c>
      <c r="K454" s="123" t="inlineStr">
        <is>
          <t>Coating_Special</t>
        </is>
      </c>
      <c r="L454" s="123" t="inlineStr">
        <is>
          <t>:XA:</t>
        </is>
      </c>
      <c r="M454" s="123" t="inlineStr">
        <is>
          <t>RTF</t>
        </is>
      </c>
      <c r="O454" t="inlineStr">
        <is>
          <t>A300062</t>
        </is>
      </c>
      <c r="P454" s="123" t="inlineStr">
        <is>
          <t>LT034</t>
        </is>
      </c>
      <c r="Q454" s="13" t="n">
        <v>18</v>
      </c>
    </row>
    <row r="455" ht="13.15" customHeight="1">
      <c r="B455" s="13">
        <f>IF(AND(I455="not Bronze, ASTM-B584, C93200",K455="Coating_Standard"),"Y","N")</f>
        <v/>
      </c>
      <c r="C455" s="6" t="inlineStr">
        <is>
          <t>Price_BOM_VL_VLS_Case_449</t>
        </is>
      </c>
      <c r="D455">
        <f>IF(B455="Y",C455,"")</f>
        <v/>
      </c>
      <c r="E455" t="inlineStr">
        <is>
          <t>:8095-1_VL:</t>
        </is>
      </c>
      <c r="F455" s="65" t="inlineStr">
        <is>
          <t>Ductile Iron, ASTM-A536-65</t>
        </is>
      </c>
      <c r="G455" s="6" t="inlineStr">
        <is>
          <t>CaseMatl_Ductile_Iron_ASTM-A536-65</t>
        </is>
      </c>
      <c r="H455" s="123" t="inlineStr">
        <is>
          <t>J</t>
        </is>
      </c>
      <c r="I455" t="inlineStr">
        <is>
          <t>all</t>
        </is>
      </c>
      <c r="J455" s="123" t="inlineStr">
        <is>
          <t>250# ANSI Flange</t>
        </is>
      </c>
      <c r="K455" s="123" t="inlineStr">
        <is>
          <t>Coating_Epoxy</t>
        </is>
      </c>
      <c r="L455" s="123" t="inlineStr">
        <is>
          <t>:XA:</t>
        </is>
      </c>
      <c r="M455" s="123" t="inlineStr">
        <is>
          <t>RTF</t>
        </is>
      </c>
      <c r="O455" t="inlineStr">
        <is>
          <t>A300062</t>
        </is>
      </c>
      <c r="P455" s="123" t="inlineStr">
        <is>
          <t>LT034</t>
        </is>
      </c>
      <c r="Q455" s="13" t="n">
        <v>18</v>
      </c>
    </row>
    <row r="456">
      <c r="B456" s="13">
        <f>IF(AND(I456="not Bronze, ASTM-B584, C93200",K456="Coating_Standard"),"Y","N")</f>
        <v/>
      </c>
      <c r="C456" s="6" t="inlineStr">
        <is>
          <t>Price_BOM_VL_VLS_Case_450</t>
        </is>
      </c>
      <c r="D456">
        <f>IF(B456="Y",C456,"")</f>
        <v/>
      </c>
      <c r="E456" s="6" t="inlineStr">
        <is>
          <t>:8095-1_VLS:</t>
        </is>
      </c>
      <c r="F456" s="65" t="inlineStr">
        <is>
          <t>Ductile Iron, ASTM-A536-65</t>
        </is>
      </c>
      <c r="G456" s="6" t="inlineStr">
        <is>
          <t>CaseMatl_Ductile_Iron_ASTM-A536-65</t>
        </is>
      </c>
      <c r="H456" s="123" t="inlineStr">
        <is>
          <t>J</t>
        </is>
      </c>
      <c r="I456" t="inlineStr">
        <is>
          <t>all</t>
        </is>
      </c>
      <c r="J456" s="123" t="inlineStr">
        <is>
          <t>250# ANSI Flange</t>
        </is>
      </c>
      <c r="K456" s="123" t="inlineStr">
        <is>
          <t>Coating_Standard</t>
        </is>
      </c>
      <c r="L456" s="123" t="inlineStr">
        <is>
          <t>:XA:</t>
        </is>
      </c>
      <c r="M456" s="65" t="n">
        <v>96893933</v>
      </c>
      <c r="N456" s="6" t="inlineStr">
        <is>
          <t>CASE,VLS,80951,250#,DI</t>
        </is>
      </c>
      <c r="O456" t="inlineStr">
        <is>
          <t>A300062</t>
        </is>
      </c>
      <c r="P456" s="123" t="inlineStr">
        <is>
          <t>LT034</t>
        </is>
      </c>
      <c r="Q456" s="13" t="n">
        <v>14</v>
      </c>
    </row>
    <row r="457">
      <c r="B457" s="13">
        <f>IF(AND(I457="not Bronze, ASTM-B584, C93200",K457="Coating_Standard"),"Y","N")</f>
        <v/>
      </c>
      <c r="C457" t="inlineStr">
        <is>
          <t>Price_BOM_VL_VLS_Case_451</t>
        </is>
      </c>
      <c r="D457">
        <f>IF(B457="Y",C457,"")</f>
        <v/>
      </c>
      <c r="E457" t="inlineStr">
        <is>
          <t>:1270-7_VL:1270-7_VLS:</t>
        </is>
      </c>
      <c r="F457" s="65" t="inlineStr">
        <is>
          <t>Ductile Iron, ASTM-A536-65</t>
        </is>
      </c>
      <c r="G457" s="6" t="inlineStr">
        <is>
          <t>CaseMatl_Ductile_Iron_ASTM-A536-65</t>
        </is>
      </c>
      <c r="H457" s="123" t="inlineStr">
        <is>
          <t>J</t>
        </is>
      </c>
      <c r="I457" t="inlineStr">
        <is>
          <t>all</t>
        </is>
      </c>
      <c r="J457" s="123" t="inlineStr">
        <is>
          <t>250# ANSI Flange</t>
        </is>
      </c>
      <c r="K457" s="123" t="inlineStr">
        <is>
          <t>Coating_Standard</t>
        </is>
      </c>
      <c r="L457" s="123" t="inlineStr">
        <is>
          <t>:X3:</t>
        </is>
      </c>
      <c r="M457" s="65" t="n">
        <v>96772233</v>
      </c>
      <c r="N457" s="65" t="inlineStr">
        <is>
          <t>CASE,VL,12707,250#,DI</t>
        </is>
      </c>
      <c r="O457" t="inlineStr">
        <is>
          <t>A300044</t>
        </is>
      </c>
      <c r="P457" s="123" t="inlineStr">
        <is>
          <t>LT034</t>
        </is>
      </c>
      <c r="Q457" s="13" t="n">
        <v>14</v>
      </c>
    </row>
    <row r="458">
      <c r="B458" s="13">
        <f>IF(AND(I458="not Bronze, ASTM-B584, C93200",K458="Coating_Standard"),"Y","N")</f>
        <v/>
      </c>
      <c r="C458" s="6" t="inlineStr">
        <is>
          <t>Price_BOM_VL_VLS_Case_452</t>
        </is>
      </c>
      <c r="D458">
        <f>IF(B458="Y",C458,"")</f>
        <v/>
      </c>
      <c r="E458" t="inlineStr">
        <is>
          <t>:1570-9_VL:1570-9_VLS:</t>
        </is>
      </c>
      <c r="F458" s="65" t="inlineStr">
        <is>
          <t>Ductile Iron, ASTM-A536-65</t>
        </is>
      </c>
      <c r="G458" s="6" t="inlineStr">
        <is>
          <t>CaseMatl_Ductile_Iron_ASTM-A536-65</t>
        </is>
      </c>
      <c r="H458" s="123" t="inlineStr">
        <is>
          <t>J</t>
        </is>
      </c>
      <c r="I458" t="inlineStr">
        <is>
          <t>all</t>
        </is>
      </c>
      <c r="J458" s="123" t="inlineStr">
        <is>
          <t>250# ANSI Flange</t>
        </is>
      </c>
      <c r="K458" s="123" t="inlineStr">
        <is>
          <t>Coating_Standard</t>
        </is>
      </c>
      <c r="L458" s="123" t="inlineStr">
        <is>
          <t>:X3:</t>
        </is>
      </c>
      <c r="M458" s="65" t="n">
        <v>96772235</v>
      </c>
      <c r="N458" s="6" t="inlineStr">
        <is>
          <t>CASE,VL,15709,250#,DI</t>
        </is>
      </c>
      <c r="O458" t="inlineStr">
        <is>
          <t>A300045</t>
        </is>
      </c>
      <c r="P458" s="123" t="inlineStr">
        <is>
          <t>LT034</t>
        </is>
      </c>
      <c r="Q458" s="13" t="n">
        <v>14</v>
      </c>
    </row>
    <row r="459">
      <c r="B459" s="13">
        <f>IF(AND(I459="not Bronze, ASTM-B584, C93200",K459="Coating_Standard"),"Y","N")</f>
        <v/>
      </c>
      <c r="C459" s="6" t="inlineStr">
        <is>
          <t>Price_BOM_VL_VLS_Case_453</t>
        </is>
      </c>
      <c r="D459">
        <f>IF(B459="Y",C459,"")</f>
        <v/>
      </c>
      <c r="E459" t="inlineStr">
        <is>
          <t>:2070-5_VL:2070-5_VLS:</t>
        </is>
      </c>
      <c r="F459" s="65" t="inlineStr">
        <is>
          <t>Ductile Iron, ASTM-A536-65</t>
        </is>
      </c>
      <c r="G459" s="6" t="inlineStr">
        <is>
          <t>CaseMatl_Ductile_Iron_ASTM-A536-65</t>
        </is>
      </c>
      <c r="H459" s="123" t="inlineStr">
        <is>
          <t>J</t>
        </is>
      </c>
      <c r="I459" t="inlineStr">
        <is>
          <t>all</t>
        </is>
      </c>
      <c r="J459" s="123" t="inlineStr">
        <is>
          <t>250# ANSI Flange</t>
        </is>
      </c>
      <c r="K459" s="123" t="inlineStr">
        <is>
          <t>Coating_Standard</t>
        </is>
      </c>
      <c r="L459" s="123" t="inlineStr">
        <is>
          <t>:X3:</t>
        </is>
      </c>
      <c r="M459" s="65" t="n">
        <v>96772237</v>
      </c>
      <c r="N459" s="6" t="inlineStr">
        <is>
          <t>CASE,VL,20705,250#,DI</t>
        </is>
      </c>
      <c r="O459" t="inlineStr">
        <is>
          <t>A300046</t>
        </is>
      </c>
      <c r="P459" s="123" t="inlineStr">
        <is>
          <t>LT034</t>
        </is>
      </c>
      <c r="Q459" s="13" t="n">
        <v>14</v>
      </c>
    </row>
    <row r="460" ht="13.15" customHeight="1">
      <c r="B460" s="13">
        <f>IF(AND(I460="not Bronze, ASTM-B584, C93200",K460="Coating_Standard"),"Y","N")</f>
        <v/>
      </c>
      <c r="C460" t="inlineStr">
        <is>
          <t>Price_BOM_VL_VLS_Case_454</t>
        </is>
      </c>
      <c r="D460">
        <f>IF(B460="Y",C460,"")</f>
        <v/>
      </c>
      <c r="E460" s="6" t="inlineStr">
        <is>
          <t>:2095-5_VL:2095-9_VL:</t>
        </is>
      </c>
      <c r="F460" s="65" t="inlineStr">
        <is>
          <t>Ductile Iron, ASTM-A536-65</t>
        </is>
      </c>
      <c r="G460" s="6" t="inlineStr">
        <is>
          <t>CaseMatl_Ductile_Iron_ASTM-A536-65</t>
        </is>
      </c>
      <c r="H460" s="123" t="inlineStr">
        <is>
          <t>J</t>
        </is>
      </c>
      <c r="I460" t="inlineStr">
        <is>
          <t>all</t>
        </is>
      </c>
      <c r="J460" s="123" t="inlineStr">
        <is>
          <t>250# ANSI Flange</t>
        </is>
      </c>
      <c r="K460" s="123" t="inlineStr">
        <is>
          <t>Coating_Standard</t>
        </is>
      </c>
      <c r="L460" s="123" t="inlineStr">
        <is>
          <t>:X3:X4:</t>
        </is>
      </c>
      <c r="M460" s="65" t="n">
        <v>96772239</v>
      </c>
      <c r="N460" s="6" t="inlineStr">
        <is>
          <t>CASE,VL,20955,20959,250#,DI</t>
        </is>
      </c>
      <c r="O460" t="inlineStr">
        <is>
          <t>A300047</t>
        </is>
      </c>
      <c r="P460" s="123" t="inlineStr">
        <is>
          <t>LT034</t>
        </is>
      </c>
      <c r="Q460" s="13" t="n">
        <v>18</v>
      </c>
    </row>
    <row r="461">
      <c r="B461" s="13">
        <f>IF(AND(I461="not Bronze, ASTM-B584, C93200",K461="Coating_Standard"),"Y","N")</f>
        <v/>
      </c>
      <c r="C461" t="inlineStr">
        <is>
          <t>Price_BOM_VL_VLS_Case_455</t>
        </is>
      </c>
      <c r="D461">
        <f>IF(B461="Y",C461,"")</f>
        <v/>
      </c>
      <c r="E461" s="6" t="inlineStr">
        <is>
          <t>:2095-5_VLS:2095-9_VLS:</t>
        </is>
      </c>
      <c r="F461" s="65" t="inlineStr">
        <is>
          <t>Ductile Iron, ASTM-A536-65</t>
        </is>
      </c>
      <c r="G461" s="6" t="inlineStr">
        <is>
          <t>CaseMatl_Ductile_Iron_ASTM-A536-65</t>
        </is>
      </c>
      <c r="H461" s="123" t="inlineStr">
        <is>
          <t>J</t>
        </is>
      </c>
      <c r="I461" t="inlineStr">
        <is>
          <t>all</t>
        </is>
      </c>
      <c r="J461" s="123" t="inlineStr">
        <is>
          <t>250# ANSI Flange</t>
        </is>
      </c>
      <c r="K461" s="123" t="inlineStr">
        <is>
          <t>Coating_Standard</t>
        </is>
      </c>
      <c r="L461" s="123" t="inlineStr">
        <is>
          <t>:X3:X4:</t>
        </is>
      </c>
      <c r="M461" s="68" t="n">
        <v>98389085</v>
      </c>
      <c r="N461" s="69" t="inlineStr">
        <is>
          <t>CASE,VLS,20955,20959,250#,DI</t>
        </is>
      </c>
      <c r="O461" t="inlineStr">
        <is>
          <t>A300047</t>
        </is>
      </c>
      <c r="P461" s="123" t="inlineStr">
        <is>
          <t>LT034</t>
        </is>
      </c>
      <c r="Q461" s="13" t="n">
        <v>14</v>
      </c>
    </row>
    <row r="462" ht="13.15" customHeight="1">
      <c r="B462" s="13">
        <f>IF(AND(I462="not Bronze, ASTM-B584, C93200",K462="Coating_Standard"),"Y","N")</f>
        <v/>
      </c>
      <c r="C462" t="inlineStr">
        <is>
          <t>Price_BOM_VL_VLS_Case_456</t>
        </is>
      </c>
      <c r="D462">
        <f>IF(B462="Y",C462,"")</f>
        <v/>
      </c>
      <c r="E462" t="inlineStr">
        <is>
          <t>:2512-1_VL:</t>
        </is>
      </c>
      <c r="F462" s="65" t="inlineStr">
        <is>
          <t>Ductile Iron, ASTM-A536-65</t>
        </is>
      </c>
      <c r="G462" s="6" t="inlineStr">
        <is>
          <t>CaseMatl_Ductile_Iron_ASTM-A536-65</t>
        </is>
      </c>
      <c r="H462" s="123" t="inlineStr">
        <is>
          <t>J</t>
        </is>
      </c>
      <c r="I462" t="inlineStr">
        <is>
          <t>all</t>
        </is>
      </c>
      <c r="J462" s="123" t="inlineStr">
        <is>
          <t>250# ANSI Flange</t>
        </is>
      </c>
      <c r="K462" s="123" t="inlineStr">
        <is>
          <t>Coating_Standard</t>
        </is>
      </c>
      <c r="L462" s="123" t="inlineStr">
        <is>
          <t>:X3:XA:</t>
        </is>
      </c>
      <c r="M462" s="65" t="inlineStr">
        <is>
          <t>RTF</t>
        </is>
      </c>
      <c r="N462" s="6" t="n"/>
      <c r="O462" t="inlineStr">
        <is>
          <t>A300050</t>
        </is>
      </c>
      <c r="P462" s="123" t="inlineStr">
        <is>
          <t>LT034</t>
        </is>
      </c>
      <c r="Q462" s="13" t="n">
        <v>18</v>
      </c>
    </row>
    <row r="463">
      <c r="B463" s="13">
        <f>IF(AND(I463="not Bronze, ASTM-B584, C93200",K463="Coating_Standard"),"Y","N")</f>
        <v/>
      </c>
      <c r="C463" t="inlineStr">
        <is>
          <t>Price_BOM_VL_VLS_Case_457</t>
        </is>
      </c>
      <c r="D463">
        <f>IF(B463="Y",C463,"")</f>
        <v/>
      </c>
      <c r="E463" s="6" t="inlineStr">
        <is>
          <t>:2512-1_VLS:</t>
        </is>
      </c>
      <c r="F463" s="65" t="inlineStr">
        <is>
          <t>Ductile Iron, ASTM-A536-65</t>
        </is>
      </c>
      <c r="G463" s="6" t="inlineStr">
        <is>
          <t>CaseMatl_Ductile_Iron_ASTM-A536-65</t>
        </is>
      </c>
      <c r="H463" s="123" t="inlineStr">
        <is>
          <t>J</t>
        </is>
      </c>
      <c r="I463" t="inlineStr">
        <is>
          <t>all</t>
        </is>
      </c>
      <c r="J463" s="123" t="inlineStr">
        <is>
          <t>250# ANSI Flange</t>
        </is>
      </c>
      <c r="K463" s="123" t="inlineStr">
        <is>
          <t>Coating_Standard</t>
        </is>
      </c>
      <c r="L463" s="123" t="inlineStr">
        <is>
          <t>:X3:XA:</t>
        </is>
      </c>
      <c r="M463" s="65" t="n">
        <v>96774852</v>
      </c>
      <c r="N463" s="6" t="inlineStr">
        <is>
          <t>CASE,VLS,25121,250#,DI</t>
        </is>
      </c>
      <c r="O463" t="inlineStr">
        <is>
          <t>A300050</t>
        </is>
      </c>
      <c r="P463" s="123" t="inlineStr">
        <is>
          <t>LT034</t>
        </is>
      </c>
      <c r="Q463" s="13" t="n">
        <v>14</v>
      </c>
    </row>
    <row r="464">
      <c r="B464" s="13">
        <f>IF(AND(I464="not Bronze, ASTM-B584, C93200",K464="Coating_Standard"),"Y","N")</f>
        <v/>
      </c>
      <c r="C464" t="inlineStr">
        <is>
          <t>Price_BOM_VL_VLS_Case_458</t>
        </is>
      </c>
      <c r="D464">
        <f>IF(B464="Y",C464,"")</f>
        <v/>
      </c>
      <c r="E464" t="inlineStr">
        <is>
          <t>:2570-9_VL:2570-9_VLS:</t>
        </is>
      </c>
      <c r="F464" s="65" t="inlineStr">
        <is>
          <t>Ductile Iron, ASTM-A536-65</t>
        </is>
      </c>
      <c r="G464" s="6" t="inlineStr">
        <is>
          <t>CaseMatl_Ductile_Iron_ASTM-A536-65</t>
        </is>
      </c>
      <c r="H464" s="123" t="inlineStr">
        <is>
          <t>J</t>
        </is>
      </c>
      <c r="I464" t="inlineStr">
        <is>
          <t>all</t>
        </is>
      </c>
      <c r="J464" s="123" t="inlineStr">
        <is>
          <t>250# ANSI Flange</t>
        </is>
      </c>
      <c r="K464" s="123" t="inlineStr">
        <is>
          <t>Coating_Standard</t>
        </is>
      </c>
      <c r="L464" s="123" t="inlineStr">
        <is>
          <t>:X3:X4:</t>
        </is>
      </c>
      <c r="M464" s="65" t="n">
        <v>96772241</v>
      </c>
      <c r="N464" s="6" t="inlineStr">
        <is>
          <t>CASE,VL,25709,250#,DI</t>
        </is>
      </c>
      <c r="O464" t="inlineStr">
        <is>
          <t>A300048</t>
        </is>
      </c>
      <c r="P464" s="123" t="inlineStr">
        <is>
          <t>LT034</t>
        </is>
      </c>
      <c r="Q464" s="13" t="n">
        <v>14</v>
      </c>
    </row>
    <row r="465" ht="13.15" customHeight="1">
      <c r="B465" s="13">
        <f>IF(AND(I465="not Bronze, ASTM-B584, C93200",K465="Coating_Standard"),"Y","N")</f>
        <v/>
      </c>
      <c r="C465" t="inlineStr">
        <is>
          <t>Price_BOM_VL_VLS_Case_459</t>
        </is>
      </c>
      <c r="D465">
        <f>IF(B465="Y",C465,"")</f>
        <v/>
      </c>
      <c r="E465" t="inlineStr">
        <is>
          <t>:2595-3_VL:</t>
        </is>
      </c>
      <c r="F465" s="65" t="inlineStr">
        <is>
          <t>Ductile Iron, ASTM-A536-65</t>
        </is>
      </c>
      <c r="G465" s="6" t="inlineStr">
        <is>
          <t>CaseMatl_Ductile_Iron_ASTM-A536-65</t>
        </is>
      </c>
      <c r="H465" s="123" t="inlineStr">
        <is>
          <t>J</t>
        </is>
      </c>
      <c r="I465" t="inlineStr">
        <is>
          <t>all</t>
        </is>
      </c>
      <c r="J465" s="123" t="inlineStr">
        <is>
          <t>250# ANSI Flange</t>
        </is>
      </c>
      <c r="K465" s="123" t="inlineStr">
        <is>
          <t>Coating_Standard</t>
        </is>
      </c>
      <c r="L465" s="123" t="inlineStr">
        <is>
          <t>:X3:X4:</t>
        </is>
      </c>
      <c r="M465" s="65" t="n">
        <v>96772243</v>
      </c>
      <c r="N465" s="6" t="inlineStr">
        <is>
          <t>CASE,VL,25953,250#,DI</t>
        </is>
      </c>
      <c r="O465" t="inlineStr">
        <is>
          <t>A300049</t>
        </is>
      </c>
      <c r="P465" s="123" t="inlineStr">
        <is>
          <t>LT034</t>
        </is>
      </c>
      <c r="Q465" s="13" t="n">
        <v>18</v>
      </c>
    </row>
    <row r="466">
      <c r="B466" s="13">
        <f>IF(AND(I466="not Bronze, ASTM-B584, C93200",K466="Coating_Standard"),"Y","N")</f>
        <v/>
      </c>
      <c r="C466" t="inlineStr">
        <is>
          <t>Price_BOM_VL_VLS_Case_460</t>
        </is>
      </c>
      <c r="D466">
        <f>IF(B466="Y",C466,"")</f>
        <v/>
      </c>
      <c r="E466" s="6" t="inlineStr">
        <is>
          <t>:2595-3_VLS:</t>
        </is>
      </c>
      <c r="F466" s="65" t="inlineStr">
        <is>
          <t>Ductile Iron, ASTM-A536-65</t>
        </is>
      </c>
      <c r="G466" s="6" t="inlineStr">
        <is>
          <t>CaseMatl_Ductile_Iron_ASTM-A536-65</t>
        </is>
      </c>
      <c r="H466" s="123" t="inlineStr">
        <is>
          <t>J</t>
        </is>
      </c>
      <c r="I466" t="inlineStr">
        <is>
          <t>all</t>
        </is>
      </c>
      <c r="J466" s="123" t="inlineStr">
        <is>
          <t>250# ANSI Flange</t>
        </is>
      </c>
      <c r="K466" s="123" t="inlineStr">
        <is>
          <t>Coating_Standard</t>
        </is>
      </c>
      <c r="L466" s="123" t="inlineStr">
        <is>
          <t>:X3:X4:</t>
        </is>
      </c>
      <c r="M466" s="68" t="n">
        <v>98389086</v>
      </c>
      <c r="N466" s="69" t="inlineStr">
        <is>
          <t>CASE,VLS,25953,250#,DI</t>
        </is>
      </c>
      <c r="O466" t="inlineStr">
        <is>
          <t>A300049</t>
        </is>
      </c>
      <c r="P466" s="123" t="inlineStr">
        <is>
          <t>LT034</t>
        </is>
      </c>
      <c r="Q466" s="13" t="n">
        <v>14</v>
      </c>
    </row>
    <row r="467" ht="13.15" customHeight="1">
      <c r="B467" s="13">
        <f>IF(AND(I467="not Bronze, ASTM-B584, C93200",K467="Coating_Standard"),"Y","N")</f>
        <v/>
      </c>
      <c r="C467" t="inlineStr">
        <is>
          <t>Price_BOM_VL_VLS_Case_461</t>
        </is>
      </c>
      <c r="D467">
        <f>IF(B467="Y",C467,"")</f>
        <v/>
      </c>
      <c r="E467" t="inlineStr">
        <is>
          <t>:3012-5_VL:</t>
        </is>
      </c>
      <c r="F467" s="65" t="inlineStr">
        <is>
          <t>Ductile Iron, ASTM-A536-65</t>
        </is>
      </c>
      <c r="G467" s="6" t="inlineStr">
        <is>
          <t>CaseMatl_Ductile_Iron_ASTM-A536-65</t>
        </is>
      </c>
      <c r="H467" s="123" t="inlineStr">
        <is>
          <t>J</t>
        </is>
      </c>
      <c r="I467" t="inlineStr">
        <is>
          <t>all</t>
        </is>
      </c>
      <c r="J467" s="123" t="inlineStr">
        <is>
          <t>250# ANSI Flange</t>
        </is>
      </c>
      <c r="K467" s="123" t="inlineStr">
        <is>
          <t>Coating_Standard</t>
        </is>
      </c>
      <c r="L467" s="123" t="inlineStr">
        <is>
          <t>:X3:XA:</t>
        </is>
      </c>
      <c r="M467" s="98" t="n">
        <v>99835037</v>
      </c>
      <c r="N467" s="99" t="inlineStr">
        <is>
          <t>CASE,VL,30125,250#,DI</t>
        </is>
      </c>
      <c r="O467" t="inlineStr">
        <is>
          <t>A300053</t>
        </is>
      </c>
      <c r="P467" s="123" t="inlineStr">
        <is>
          <t>LT034</t>
        </is>
      </c>
      <c r="Q467" s="13" t="n">
        <v>18</v>
      </c>
    </row>
    <row r="468">
      <c r="B468" s="13">
        <f>IF(AND(I468="not Bronze, ASTM-B584, C93200",K468="Coating_Standard"),"Y","N")</f>
        <v/>
      </c>
      <c r="C468" t="inlineStr">
        <is>
          <t>Price_BOM_VL_VLS_Case_462</t>
        </is>
      </c>
      <c r="D468">
        <f>IF(B468="Y",C468,"")</f>
        <v/>
      </c>
      <c r="E468" s="6" t="inlineStr">
        <is>
          <t>:3012-5_VLS:</t>
        </is>
      </c>
      <c r="F468" s="65" t="inlineStr">
        <is>
          <t>Ductile Iron, ASTM-A536-65</t>
        </is>
      </c>
      <c r="G468" s="6" t="inlineStr">
        <is>
          <t>CaseMatl_Ductile_Iron_ASTM-A536-65</t>
        </is>
      </c>
      <c r="H468" s="123" t="inlineStr">
        <is>
          <t>J</t>
        </is>
      </c>
      <c r="I468" t="inlineStr">
        <is>
          <t>all</t>
        </is>
      </c>
      <c r="J468" s="123" t="inlineStr">
        <is>
          <t>250# ANSI Flange</t>
        </is>
      </c>
      <c r="K468" s="123" t="inlineStr">
        <is>
          <t>Coating_Standard</t>
        </is>
      </c>
      <c r="L468" s="123" t="inlineStr">
        <is>
          <t>:X3:XA:</t>
        </is>
      </c>
      <c r="M468" s="98" t="n">
        <v>99835041</v>
      </c>
      <c r="N468" s="100" t="inlineStr">
        <is>
          <t>CASE,VLS,30125,250#,DI</t>
        </is>
      </c>
      <c r="O468" t="inlineStr">
        <is>
          <t>A300053</t>
        </is>
      </c>
      <c r="P468" s="123" t="inlineStr">
        <is>
          <t>LT034</t>
        </is>
      </c>
      <c r="Q468" s="13" t="n">
        <v>14</v>
      </c>
    </row>
    <row r="469">
      <c r="B469" s="13">
        <f>IF(AND(I469="not Bronze, ASTM-B584, C93200",K469="Coating_Standard"),"Y","N")</f>
        <v/>
      </c>
      <c r="C469" t="inlineStr">
        <is>
          <t>Price_BOM_VL_VLS_Case_463</t>
        </is>
      </c>
      <c r="D469">
        <f>IF(B469="Y",C469,"")</f>
        <v/>
      </c>
      <c r="E469" t="inlineStr">
        <is>
          <t>:3070-7_VL:3070-7_VLS:</t>
        </is>
      </c>
      <c r="F469" s="65" t="inlineStr">
        <is>
          <t>Ductile Iron, ASTM-A536-65</t>
        </is>
      </c>
      <c r="G469" s="6" t="inlineStr">
        <is>
          <t>CaseMatl_Ductile_Iron_ASTM-A536-65</t>
        </is>
      </c>
      <c r="H469" s="123" t="inlineStr">
        <is>
          <t>J</t>
        </is>
      </c>
      <c r="I469" t="inlineStr">
        <is>
          <t>all</t>
        </is>
      </c>
      <c r="J469" s="123" t="inlineStr">
        <is>
          <t>250# ANSI Flange</t>
        </is>
      </c>
      <c r="K469" s="123" t="inlineStr">
        <is>
          <t>Coating_Standard</t>
        </is>
      </c>
      <c r="L469" s="123" t="inlineStr">
        <is>
          <t>:X3:X4:</t>
        </is>
      </c>
      <c r="M469" s="65" t="n">
        <v>96772246</v>
      </c>
      <c r="N469" s="6" t="inlineStr">
        <is>
          <t>CASE,VL,30707,250#,DI</t>
        </is>
      </c>
      <c r="O469" t="inlineStr">
        <is>
          <t>A300051</t>
        </is>
      </c>
      <c r="P469" s="123" t="inlineStr">
        <is>
          <t>LT034</t>
        </is>
      </c>
      <c r="Q469" s="13" t="n">
        <v>14</v>
      </c>
    </row>
    <row r="470" ht="13.15" customHeight="1">
      <c r="B470" s="13">
        <f>IF(AND(I470="not Bronze, ASTM-B584, C93200",K470="Coating_Standard"),"Y","N")</f>
        <v/>
      </c>
      <c r="C470" t="inlineStr">
        <is>
          <t>Price_BOM_VL_VLS_Case_464</t>
        </is>
      </c>
      <c r="D470">
        <f>IF(B470="Y",C470,"")</f>
        <v/>
      </c>
      <c r="E470" t="inlineStr">
        <is>
          <t>:3095-7_VL:</t>
        </is>
      </c>
      <c r="F470" s="65" t="inlineStr">
        <is>
          <t>Ductile Iron, ASTM-A536-65</t>
        </is>
      </c>
      <c r="G470" s="6" t="inlineStr">
        <is>
          <t>CaseMatl_Ductile_Iron_ASTM-A536-65</t>
        </is>
      </c>
      <c r="H470" s="123" t="inlineStr">
        <is>
          <t>J</t>
        </is>
      </c>
      <c r="I470" t="inlineStr">
        <is>
          <t>all</t>
        </is>
      </c>
      <c r="J470" s="123" t="inlineStr">
        <is>
          <t>250# ANSI Flange</t>
        </is>
      </c>
      <c r="K470" s="123" t="inlineStr">
        <is>
          <t>Coating_Standard</t>
        </is>
      </c>
      <c r="L470" s="123" t="inlineStr">
        <is>
          <t>:X3:X4:</t>
        </is>
      </c>
      <c r="M470" s="65" t="n">
        <v>96772248</v>
      </c>
      <c r="N470" s="6" t="inlineStr">
        <is>
          <t>CASE,VL,30957,250#,DI</t>
        </is>
      </c>
      <c r="O470" t="inlineStr">
        <is>
          <t>A300052</t>
        </is>
      </c>
      <c r="P470" s="123" t="inlineStr">
        <is>
          <t>LT034</t>
        </is>
      </c>
      <c r="Q470" s="13" t="n">
        <v>18</v>
      </c>
    </row>
    <row r="471">
      <c r="B471" s="13">
        <f>IF(AND(I471="not Bronze, ASTM-B584, C93200",K471="Coating_Standard"),"Y","N")</f>
        <v/>
      </c>
      <c r="C471" t="inlineStr">
        <is>
          <t>Price_BOM_VL_VLS_Case_465</t>
        </is>
      </c>
      <c r="D471">
        <f>IF(B471="Y",C471,"")</f>
        <v/>
      </c>
      <c r="E471" s="6" t="inlineStr">
        <is>
          <t>:3095-7_VLS:</t>
        </is>
      </c>
      <c r="F471" s="65" t="inlineStr">
        <is>
          <t>Ductile Iron, ASTM-A536-65</t>
        </is>
      </c>
      <c r="G471" s="6" t="inlineStr">
        <is>
          <t>CaseMatl_Ductile_Iron_ASTM-A536-65</t>
        </is>
      </c>
      <c r="H471" s="123" t="inlineStr">
        <is>
          <t>J</t>
        </is>
      </c>
      <c r="I471" t="inlineStr">
        <is>
          <t>all</t>
        </is>
      </c>
      <c r="J471" s="123" t="inlineStr">
        <is>
          <t>250# ANSI Flange</t>
        </is>
      </c>
      <c r="K471" s="123" t="inlineStr">
        <is>
          <t>Coating_Standard</t>
        </is>
      </c>
      <c r="L471" s="123" t="inlineStr">
        <is>
          <t>:X3:X4:</t>
        </is>
      </c>
      <c r="M471" s="68" t="n">
        <v>96774819</v>
      </c>
      <c r="N471" s="69" t="inlineStr">
        <is>
          <t>CASE,VLS,30957,250#,DI</t>
        </is>
      </c>
      <c r="O471" t="inlineStr">
        <is>
          <t>A300052</t>
        </is>
      </c>
      <c r="P471" s="123" t="inlineStr">
        <is>
          <t>LT034</t>
        </is>
      </c>
      <c r="Q471" s="13" t="n">
        <v>14</v>
      </c>
    </row>
    <row r="472" ht="13.15" customHeight="1">
      <c r="B472" s="13">
        <f>IF(AND(I472="not Bronze, ASTM-B584, C93200",K472="Coating_Standard"),"Y","N")</f>
        <v/>
      </c>
      <c r="C472" t="inlineStr">
        <is>
          <t>Price_BOM_VL_VLS_Case_466</t>
        </is>
      </c>
      <c r="D472">
        <f>IF(B472="Y",C472,"")</f>
        <v/>
      </c>
      <c r="E472" s="6" t="inlineStr">
        <is>
          <t>:4012-9_VL:</t>
        </is>
      </c>
      <c r="F472" s="65" t="inlineStr">
        <is>
          <t>Ductile Iron, ASTM-A536-65</t>
        </is>
      </c>
      <c r="G472" s="6" t="inlineStr">
        <is>
          <t>CaseMatl_Ductile_Iron_ASTM-A536-65</t>
        </is>
      </c>
      <c r="H472" s="123" t="inlineStr">
        <is>
          <t>J</t>
        </is>
      </c>
      <c r="I472" t="inlineStr">
        <is>
          <t>all</t>
        </is>
      </c>
      <c r="J472" s="123" t="inlineStr">
        <is>
          <t>250# ANSI Flange</t>
        </is>
      </c>
      <c r="K472" s="123" t="inlineStr">
        <is>
          <t>Coating_Standard</t>
        </is>
      </c>
      <c r="L472" s="123" t="inlineStr">
        <is>
          <t>:XA:</t>
        </is>
      </c>
      <c r="M472" s="98" t="n">
        <v>99835019</v>
      </c>
      <c r="N472" s="99" t="inlineStr">
        <is>
          <t>CASE,VL,40129,250#,DI</t>
        </is>
      </c>
      <c r="O472" t="inlineStr">
        <is>
          <t>A300056</t>
        </is>
      </c>
      <c r="P472" s="123" t="inlineStr">
        <is>
          <t>LT034</t>
        </is>
      </c>
      <c r="Q472" s="13" t="n">
        <v>18</v>
      </c>
    </row>
    <row r="473">
      <c r="B473" s="13">
        <f>IF(AND(I473="not Bronze, ASTM-B584, C93200",K473="Coating_Standard"),"Y","N")</f>
        <v/>
      </c>
      <c r="C473" t="inlineStr">
        <is>
          <t>Price_BOM_VL_VLS_Case_467</t>
        </is>
      </c>
      <c r="D473">
        <f>IF(B473="Y",C473,"")</f>
        <v/>
      </c>
      <c r="E473" s="6" t="inlineStr">
        <is>
          <t>:4012-9_VLS:</t>
        </is>
      </c>
      <c r="F473" s="65" t="inlineStr">
        <is>
          <t>Ductile Iron, ASTM-A536-65</t>
        </is>
      </c>
      <c r="G473" s="6" t="inlineStr">
        <is>
          <t>CaseMatl_Ductile_Iron_ASTM-A536-65</t>
        </is>
      </c>
      <c r="H473" s="123" t="inlineStr">
        <is>
          <t>J</t>
        </is>
      </c>
      <c r="I473" t="inlineStr">
        <is>
          <t>all</t>
        </is>
      </c>
      <c r="J473" s="123" t="inlineStr">
        <is>
          <t>250# ANSI Flange</t>
        </is>
      </c>
      <c r="K473" s="123" t="inlineStr">
        <is>
          <t>Coating_Standard</t>
        </is>
      </c>
      <c r="L473" s="123" t="inlineStr">
        <is>
          <t>:XA:</t>
        </is>
      </c>
      <c r="M473" s="98" t="n">
        <v>99835021</v>
      </c>
      <c r="N473" s="99" t="inlineStr">
        <is>
          <t>CASE,VLS,40129,250#,DI</t>
        </is>
      </c>
      <c r="O473" t="inlineStr">
        <is>
          <t>A300056</t>
        </is>
      </c>
      <c r="P473" s="123" t="inlineStr">
        <is>
          <t>LT034</t>
        </is>
      </c>
      <c r="Q473" s="13" t="n">
        <v>14</v>
      </c>
    </row>
    <row r="474" ht="13.15" customHeight="1">
      <c r="B474" s="13">
        <f>IF(AND(I474="not Bronze, ASTM-B584, C93200",K474="Coating_Standard"),"Y","N")</f>
        <v/>
      </c>
      <c r="C474" t="inlineStr">
        <is>
          <t>Price_BOM_VL_VLS_Case_468</t>
        </is>
      </c>
      <c r="D474">
        <f>IF(B474="Y",C474,"")</f>
        <v/>
      </c>
      <c r="E474" t="inlineStr">
        <is>
          <t>:4015-9_VL:</t>
        </is>
      </c>
      <c r="F474" s="65" t="inlineStr">
        <is>
          <t>Ductile Iron, ASTM-A536-65</t>
        </is>
      </c>
      <c r="G474" s="6" t="inlineStr">
        <is>
          <t>CaseMatl_Ductile_Iron_ASTM-A536-65</t>
        </is>
      </c>
      <c r="H474" s="123" t="inlineStr">
        <is>
          <t>J</t>
        </is>
      </c>
      <c r="I474" t="inlineStr">
        <is>
          <t>all</t>
        </is>
      </c>
      <c r="J474" s="123" t="inlineStr">
        <is>
          <t>250# ANSI Flange</t>
        </is>
      </c>
      <c r="K474" s="123" t="inlineStr">
        <is>
          <t>Coating_Standard</t>
        </is>
      </c>
      <c r="L474" s="123" t="inlineStr">
        <is>
          <t>:XA:</t>
        </is>
      </c>
      <c r="M474" s="98" t="n">
        <v>99835039</v>
      </c>
      <c r="N474" s="99" t="inlineStr">
        <is>
          <t>CASE,VL,40159,250#,DI</t>
        </is>
      </c>
      <c r="O474" t="inlineStr">
        <is>
          <t>A300157</t>
        </is>
      </c>
      <c r="P474" s="123" t="inlineStr">
        <is>
          <t>LT034</t>
        </is>
      </c>
      <c r="Q474" s="13" t="n">
        <v>14</v>
      </c>
    </row>
    <row r="475">
      <c r="B475" s="13">
        <f>IF(AND(I475="not Bronze, ASTM-B584, C93200",K475="Coating_Standard"),"Y","N")</f>
        <v/>
      </c>
      <c r="C475" t="inlineStr">
        <is>
          <t>Price_BOM_VL_VLS_Case_469</t>
        </is>
      </c>
      <c r="D475">
        <f>IF(B475="Y",C475,"")</f>
        <v/>
      </c>
      <c r="E475" s="6" t="inlineStr">
        <is>
          <t>:4015-9_VLS:</t>
        </is>
      </c>
      <c r="F475" s="65" t="inlineStr">
        <is>
          <t>Ductile Iron, ASTM-A536-65</t>
        </is>
      </c>
      <c r="G475" s="6" t="inlineStr">
        <is>
          <t>CaseMatl_Ductile_Iron_ASTM-A536-65</t>
        </is>
      </c>
      <c r="H475" s="123" t="inlineStr">
        <is>
          <t>J</t>
        </is>
      </c>
      <c r="I475" t="inlineStr">
        <is>
          <t>all</t>
        </is>
      </c>
      <c r="J475" s="123" t="inlineStr">
        <is>
          <t>250# ANSI Flange</t>
        </is>
      </c>
      <c r="K475" s="123" t="inlineStr">
        <is>
          <t>Coating_Standard</t>
        </is>
      </c>
      <c r="L475" s="123" t="inlineStr">
        <is>
          <t>:XA:</t>
        </is>
      </c>
      <c r="M475" s="98" t="n">
        <v>99835043</v>
      </c>
      <c r="N475" s="100" t="inlineStr">
        <is>
          <t>CASE,VLS,40159,250#,DI</t>
        </is>
      </c>
      <c r="O475" t="inlineStr">
        <is>
          <t>A300157</t>
        </is>
      </c>
      <c r="P475" s="123" t="inlineStr">
        <is>
          <t>LT034</t>
        </is>
      </c>
      <c r="Q475" s="13" t="n">
        <v>14</v>
      </c>
    </row>
    <row r="476">
      <c r="B476" s="13">
        <f>IF(AND(I476="not Bronze, ASTM-B584, C93200",K476="Coating_Standard"),"Y","N")</f>
        <v/>
      </c>
      <c r="C476" t="inlineStr">
        <is>
          <t>Price_BOM_VL_VLS_Case_470</t>
        </is>
      </c>
      <c r="D476">
        <f>IF(B476="Y",C476,"")</f>
        <v/>
      </c>
      <c r="E476" t="inlineStr">
        <is>
          <t>:4070-7_VL:4070-7_VLS:</t>
        </is>
      </c>
      <c r="F476" s="65" t="inlineStr">
        <is>
          <t>Ductile Iron, ASTM-A536-65</t>
        </is>
      </c>
      <c r="G476" s="6" t="inlineStr">
        <is>
          <t>CaseMatl_Ductile_Iron_ASTM-A536-65</t>
        </is>
      </c>
      <c r="H476" s="123" t="inlineStr">
        <is>
          <t>J</t>
        </is>
      </c>
      <c r="I476" t="inlineStr">
        <is>
          <t>all</t>
        </is>
      </c>
      <c r="J476" s="123" t="inlineStr">
        <is>
          <t>250# ANSI Flange</t>
        </is>
      </c>
      <c r="K476" s="123" t="inlineStr">
        <is>
          <t>Coating_Standard</t>
        </is>
      </c>
      <c r="L476" s="123" t="inlineStr">
        <is>
          <t>:X3:X4:</t>
        </is>
      </c>
      <c r="M476" s="65" t="n">
        <v>96772252</v>
      </c>
      <c r="N476" s="6" t="inlineStr">
        <is>
          <t>CASE,VL,40707,250#,DI</t>
        </is>
      </c>
      <c r="O476" t="inlineStr">
        <is>
          <t>A300054</t>
        </is>
      </c>
      <c r="P476" s="123" t="inlineStr">
        <is>
          <t>LT034</t>
        </is>
      </c>
      <c r="Q476" s="13" t="n">
        <v>14</v>
      </c>
    </row>
    <row r="477" ht="13.15" customHeight="1">
      <c r="B477" s="13">
        <f>IF(AND(I477="not Bronze, ASTM-B584, C93200",K477="Coating_Standard"),"Y","N")</f>
        <v/>
      </c>
      <c r="C477" t="inlineStr">
        <is>
          <t>Price_BOM_VL_VLS_Case_471</t>
        </is>
      </c>
      <c r="D477">
        <f>IF(B477="Y",C477,"")</f>
        <v/>
      </c>
      <c r="E477" t="inlineStr">
        <is>
          <t>:4095-9_VL:</t>
        </is>
      </c>
      <c r="F477" s="65" t="inlineStr">
        <is>
          <t>Ductile Iron, ASTM-A536-65</t>
        </is>
      </c>
      <c r="G477" s="6" t="inlineStr">
        <is>
          <t>CaseMatl_Ductile_Iron_ASTM-A536-65</t>
        </is>
      </c>
      <c r="H477" s="123" t="inlineStr">
        <is>
          <t>J</t>
        </is>
      </c>
      <c r="I477" t="inlineStr">
        <is>
          <t>all</t>
        </is>
      </c>
      <c r="J477" s="123" t="inlineStr">
        <is>
          <t>250# ANSI Flange</t>
        </is>
      </c>
      <c r="K477" s="123" t="inlineStr">
        <is>
          <t>Coating_Standard</t>
        </is>
      </c>
      <c r="L477" s="123" t="inlineStr">
        <is>
          <t>:X3:XA:</t>
        </is>
      </c>
      <c r="M477" s="98" t="n">
        <v>99835034</v>
      </c>
      <c r="N477" s="99" t="inlineStr">
        <is>
          <t>CASE,VL,40959,250#,DI</t>
        </is>
      </c>
      <c r="O477" t="inlineStr">
        <is>
          <t>A300055</t>
        </is>
      </c>
      <c r="P477" s="123" t="inlineStr">
        <is>
          <t>LT034</t>
        </is>
      </c>
      <c r="Q477" s="13" t="n">
        <v>18</v>
      </c>
    </row>
    <row r="478">
      <c r="B478" s="13">
        <f>IF(AND(I478="not Bronze, ASTM-B584, C93200",K478="Coating_Standard"),"Y","N")</f>
        <v/>
      </c>
      <c r="C478" t="inlineStr">
        <is>
          <t>Price_BOM_VL_VLS_Case_472</t>
        </is>
      </c>
      <c r="D478">
        <f>IF(B478="Y",C478,"")</f>
        <v/>
      </c>
      <c r="E478" s="6" t="inlineStr">
        <is>
          <t>:4095-9_VLS:</t>
        </is>
      </c>
      <c r="F478" s="65" t="inlineStr">
        <is>
          <t>Ductile Iron, ASTM-A536-65</t>
        </is>
      </c>
      <c r="G478" s="6" t="inlineStr">
        <is>
          <t>CaseMatl_Ductile_Iron_ASTM-A536-65</t>
        </is>
      </c>
      <c r="H478" s="123" t="inlineStr">
        <is>
          <t>J</t>
        </is>
      </c>
      <c r="I478" t="inlineStr">
        <is>
          <t>all</t>
        </is>
      </c>
      <c r="J478" s="123" t="inlineStr">
        <is>
          <t>250# ANSI Flange</t>
        </is>
      </c>
      <c r="K478" s="123" t="inlineStr">
        <is>
          <t>Coating_Standard</t>
        </is>
      </c>
      <c r="L478" s="123" t="inlineStr">
        <is>
          <t>:X3:XA:</t>
        </is>
      </c>
      <c r="M478" s="98" t="n">
        <v>99835035</v>
      </c>
      <c r="N478" s="99" t="inlineStr">
        <is>
          <t>CASE,VLS,40959,250#,DI</t>
        </is>
      </c>
      <c r="O478" t="inlineStr">
        <is>
          <t>A300055</t>
        </is>
      </c>
      <c r="P478" s="123" t="inlineStr">
        <is>
          <t>LT034</t>
        </is>
      </c>
      <c r="Q478" s="13" t="n">
        <v>14</v>
      </c>
    </row>
    <row r="479" ht="13.15" customHeight="1">
      <c r="B479" s="13">
        <f>IF(AND(I479="not Bronze, ASTM-B584, C93200",K479="Coating_Standard"),"Y","N")</f>
        <v/>
      </c>
      <c r="C479" t="inlineStr">
        <is>
          <t>Price_BOM_VL_VLS_Case_473</t>
        </is>
      </c>
      <c r="D479">
        <f>IF(B479="Y",C479,"")</f>
        <v/>
      </c>
      <c r="E479" s="6" t="inlineStr">
        <is>
          <t>:5012-9_VL:</t>
        </is>
      </c>
      <c r="F479" s="65" t="inlineStr">
        <is>
          <t>Ductile Iron, ASTM-A536-65</t>
        </is>
      </c>
      <c r="G479" s="6" t="inlineStr">
        <is>
          <t>CaseMatl_Ductile_Iron_ASTM-A536-65</t>
        </is>
      </c>
      <c r="H479" s="123" t="inlineStr">
        <is>
          <t>J</t>
        </is>
      </c>
      <c r="I479" t="inlineStr">
        <is>
          <t>all</t>
        </is>
      </c>
      <c r="J479" s="123" t="inlineStr">
        <is>
          <t>250# ANSI Flange</t>
        </is>
      </c>
      <c r="K479" s="123" t="inlineStr">
        <is>
          <t>Coating_Standard</t>
        </is>
      </c>
      <c r="L479" s="123" t="inlineStr">
        <is>
          <t>:XA:</t>
        </is>
      </c>
      <c r="M479" s="65" t="n">
        <v>96772262</v>
      </c>
      <c r="N479" s="6" t="inlineStr">
        <is>
          <t>CASE,VL,50129,250#,DI</t>
        </is>
      </c>
      <c r="O479" t="inlineStr">
        <is>
          <t>A300059</t>
        </is>
      </c>
      <c r="P479" s="123" t="inlineStr">
        <is>
          <t>LT034</t>
        </is>
      </c>
      <c r="Q479" s="13" t="n">
        <v>18</v>
      </c>
    </row>
    <row r="480">
      <c r="B480" s="13">
        <f>IF(AND(I480="not Bronze, ASTM-B584, C93200",K480="Coating_Standard"),"Y","N")</f>
        <v/>
      </c>
      <c r="C480" t="inlineStr">
        <is>
          <t>Price_BOM_VL_VLS_Case_474</t>
        </is>
      </c>
      <c r="D480">
        <f>IF(B480="Y",C480,"")</f>
        <v/>
      </c>
      <c r="E480" s="6" t="inlineStr">
        <is>
          <t>:5012-9_VLS:</t>
        </is>
      </c>
      <c r="F480" s="65" t="inlineStr">
        <is>
          <t>Ductile Iron, ASTM-A536-65</t>
        </is>
      </c>
      <c r="G480" s="6" t="inlineStr">
        <is>
          <t>CaseMatl_Ductile_Iron_ASTM-A536-65</t>
        </is>
      </c>
      <c r="H480" s="123" t="inlineStr">
        <is>
          <t>J</t>
        </is>
      </c>
      <c r="I480" t="inlineStr">
        <is>
          <t>all</t>
        </is>
      </c>
      <c r="J480" s="123" t="inlineStr">
        <is>
          <t>250# ANSI Flange</t>
        </is>
      </c>
      <c r="K480" s="123" t="inlineStr">
        <is>
          <t>Coating_Standard</t>
        </is>
      </c>
      <c r="L480" s="123" t="inlineStr">
        <is>
          <t>:XA:</t>
        </is>
      </c>
      <c r="M480" s="68" t="n">
        <v>96774835</v>
      </c>
      <c r="N480" s="69" t="inlineStr">
        <is>
          <t>CASE,VLS,50129,250#,DI</t>
        </is>
      </c>
      <c r="O480" t="inlineStr">
        <is>
          <t>A300059</t>
        </is>
      </c>
      <c r="P480" s="123" t="inlineStr">
        <is>
          <t>LT034</t>
        </is>
      </c>
      <c r="Q480" s="13" t="n">
        <v>14</v>
      </c>
    </row>
    <row r="481">
      <c r="B481" s="13">
        <f>IF(AND(I481="not Bronze, ASTM-B584, C93200",K481="Coating_Standard"),"Y","N")</f>
        <v/>
      </c>
      <c r="C481" t="inlineStr">
        <is>
          <t>Price_BOM_VL_VLS_Case_475</t>
        </is>
      </c>
      <c r="D481">
        <f>IF(B481="Y",C481,"")</f>
        <v/>
      </c>
      <c r="E481" t="inlineStr">
        <is>
          <t>:5070-7_VL:5070-7_VLS:</t>
        </is>
      </c>
      <c r="F481" s="65" t="inlineStr">
        <is>
          <t>Ductile Iron, ASTM-A536-65</t>
        </is>
      </c>
      <c r="G481" s="6" t="inlineStr">
        <is>
          <t>CaseMatl_Ductile_Iron_ASTM-A536-65</t>
        </is>
      </c>
      <c r="H481" s="123" t="inlineStr">
        <is>
          <t>J</t>
        </is>
      </c>
      <c r="I481" t="inlineStr">
        <is>
          <t>all</t>
        </is>
      </c>
      <c r="J481" s="123" t="inlineStr">
        <is>
          <t>250# ANSI Flange</t>
        </is>
      </c>
      <c r="K481" s="123" t="inlineStr">
        <is>
          <t>Coating_Standard</t>
        </is>
      </c>
      <c r="L481" s="123" t="inlineStr">
        <is>
          <t>:X3:X4:</t>
        </is>
      </c>
      <c r="M481" s="65" t="n">
        <v>96772258</v>
      </c>
      <c r="N481" s="6" t="inlineStr">
        <is>
          <t>CASE,VL,50707,250#,DI</t>
        </is>
      </c>
      <c r="O481" t="inlineStr">
        <is>
          <t>A300057</t>
        </is>
      </c>
      <c r="P481" s="123" t="inlineStr">
        <is>
          <t>LT034</t>
        </is>
      </c>
      <c r="Q481" s="13" t="n">
        <v>14</v>
      </c>
    </row>
    <row r="482" ht="13.15" customHeight="1">
      <c r="B482" s="13">
        <f>IF(AND(I482="not Bronze, ASTM-B584, C93200",K482="Coating_Standard"),"Y","N")</f>
        <v/>
      </c>
      <c r="C482" t="inlineStr">
        <is>
          <t>Price_BOM_VL_VLS_Case_476</t>
        </is>
      </c>
      <c r="D482">
        <f>IF(B482="Y",C482,"")</f>
        <v/>
      </c>
      <c r="E482" s="6" t="inlineStr">
        <is>
          <t>:5095-9_VL:</t>
        </is>
      </c>
      <c r="F482" s="65" t="inlineStr">
        <is>
          <t>Ductile Iron, ASTM-A536-65</t>
        </is>
      </c>
      <c r="G482" s="6" t="inlineStr">
        <is>
          <t>CaseMatl_Ductile_Iron_ASTM-A536-65</t>
        </is>
      </c>
      <c r="H482" s="123" t="inlineStr">
        <is>
          <t>J</t>
        </is>
      </c>
      <c r="I482" t="inlineStr">
        <is>
          <t>all</t>
        </is>
      </c>
      <c r="J482" s="123" t="inlineStr">
        <is>
          <t>250# ANSI Flange</t>
        </is>
      </c>
      <c r="K482" s="123" t="inlineStr">
        <is>
          <t>Coating_Standard</t>
        </is>
      </c>
      <c r="L482" s="123" t="inlineStr">
        <is>
          <t>:X3:X4:XA:</t>
        </is>
      </c>
      <c r="M482" s="65" t="n">
        <v>96772260</v>
      </c>
      <c r="N482" s="6" t="inlineStr">
        <is>
          <t>CASE,VL,50959,250#,DI</t>
        </is>
      </c>
      <c r="O482" t="inlineStr">
        <is>
          <t>A300058</t>
        </is>
      </c>
      <c r="P482" s="123" t="inlineStr">
        <is>
          <t>LT034</t>
        </is>
      </c>
      <c r="Q482" s="13" t="n">
        <v>18</v>
      </c>
    </row>
    <row r="483">
      <c r="B483" s="13">
        <f>IF(AND(I483="not Bronze, ASTM-B584, C93200",K483="Coating_Standard"),"Y","N")</f>
        <v/>
      </c>
      <c r="C483" s="6" t="inlineStr">
        <is>
          <t>Price_BOM_VL_VLS_Case_477</t>
        </is>
      </c>
      <c r="D483">
        <f>IF(B483="Y",C483,"")</f>
        <v/>
      </c>
      <c r="E483" s="6" t="inlineStr">
        <is>
          <t>:5095-9_VLS:</t>
        </is>
      </c>
      <c r="F483" s="65" t="inlineStr">
        <is>
          <t>Ductile Iron, ASTM-A536-65</t>
        </is>
      </c>
      <c r="G483" s="6" t="inlineStr">
        <is>
          <t>CaseMatl_Ductile_Iron_ASTM-A536-65</t>
        </is>
      </c>
      <c r="H483" s="123" t="inlineStr">
        <is>
          <t>J</t>
        </is>
      </c>
      <c r="I483" t="inlineStr">
        <is>
          <t>all</t>
        </is>
      </c>
      <c r="J483" s="123" t="inlineStr">
        <is>
          <t>250# ANSI Flange</t>
        </is>
      </c>
      <c r="K483" s="123" t="inlineStr">
        <is>
          <t>Coating_Standard</t>
        </is>
      </c>
      <c r="L483" s="123" t="inlineStr">
        <is>
          <t>:X3:X4:XA:</t>
        </is>
      </c>
      <c r="M483" s="68" t="n">
        <v>96774834</v>
      </c>
      <c r="N483" s="69" t="inlineStr">
        <is>
          <t>CASE,VLS,50959,250#,DI</t>
        </is>
      </c>
      <c r="O483" t="inlineStr">
        <is>
          <t>A300058</t>
        </is>
      </c>
      <c r="P483" s="123" t="inlineStr">
        <is>
          <t>LT034</t>
        </is>
      </c>
      <c r="Q483" s="13" t="n">
        <v>14</v>
      </c>
    </row>
    <row r="484" ht="13.15" customHeight="1">
      <c r="B484" s="13">
        <f>IF(AND(I484="not Bronze, ASTM-B584, C93200",K484="Coating_Standard"),"Y","N")</f>
        <v/>
      </c>
      <c r="C484" s="6" t="inlineStr">
        <is>
          <t>Price_BOM_VL_VLS_Case_478</t>
        </is>
      </c>
      <c r="D484">
        <f>IF(B484="Y",C484,"")</f>
        <v/>
      </c>
      <c r="E484" t="inlineStr">
        <is>
          <t>:6012-5_VL:</t>
        </is>
      </c>
      <c r="F484" s="65" t="inlineStr">
        <is>
          <t>Ductile Iron, ASTM-A536-65</t>
        </is>
      </c>
      <c r="G484" s="6" t="inlineStr">
        <is>
          <t>CaseMatl_Ductile_Iron_ASTM-A536-65</t>
        </is>
      </c>
      <c r="H484" s="123" t="inlineStr">
        <is>
          <t>J</t>
        </is>
      </c>
      <c r="I484" t="inlineStr">
        <is>
          <t>all</t>
        </is>
      </c>
      <c r="J484" s="123" t="inlineStr">
        <is>
          <t>250# ANSI Flange</t>
        </is>
      </c>
      <c r="K484" s="123" t="inlineStr">
        <is>
          <t>Coating_Standard</t>
        </is>
      </c>
      <c r="L484" s="123" t="inlineStr">
        <is>
          <t>:XA:</t>
        </is>
      </c>
      <c r="M484" s="65" t="n">
        <v>96772266</v>
      </c>
      <c r="N484" s="6" t="inlineStr">
        <is>
          <t>CASE,VL,60123,250#,DI</t>
        </is>
      </c>
      <c r="O484" t="inlineStr">
        <is>
          <t>A300061</t>
        </is>
      </c>
      <c r="P484" s="123" t="inlineStr">
        <is>
          <t>LT034</t>
        </is>
      </c>
      <c r="Q484" s="13" t="n">
        <v>18</v>
      </c>
    </row>
    <row r="485">
      <c r="B485" s="13">
        <f>IF(AND(I485="not Bronze, ASTM-B584, C93200",K485="Coating_Standard"),"Y","N")</f>
        <v/>
      </c>
      <c r="C485" t="inlineStr">
        <is>
          <t>Price_BOM_VL_VLS_Case_479</t>
        </is>
      </c>
      <c r="D485">
        <f>IF(B485="Y",C485,"")</f>
        <v/>
      </c>
      <c r="E485" s="6" t="inlineStr">
        <is>
          <t>:6012-5_VLS:</t>
        </is>
      </c>
      <c r="F485" s="65" t="inlineStr">
        <is>
          <t>Ductile Iron, ASTM-A536-65</t>
        </is>
      </c>
      <c r="G485" s="6" t="inlineStr">
        <is>
          <t>CaseMatl_Ductile_Iron_ASTM-A536-65</t>
        </is>
      </c>
      <c r="H485" s="123" t="inlineStr">
        <is>
          <t>J</t>
        </is>
      </c>
      <c r="I485" t="inlineStr">
        <is>
          <t>all</t>
        </is>
      </c>
      <c r="J485" s="123" t="inlineStr">
        <is>
          <t>250# ANSI Flange</t>
        </is>
      </c>
      <c r="K485" s="123" t="inlineStr">
        <is>
          <t>Coating_Standard</t>
        </is>
      </c>
      <c r="L485" s="123" t="inlineStr">
        <is>
          <t>:XA:</t>
        </is>
      </c>
      <c r="M485" s="68" t="n">
        <v>96774838</v>
      </c>
      <c r="N485" s="69" t="inlineStr">
        <is>
          <t>CASE,VLS,60125,250#,DI</t>
        </is>
      </c>
      <c r="O485" t="inlineStr">
        <is>
          <t>A300061</t>
        </is>
      </c>
      <c r="P485" s="123" t="inlineStr">
        <is>
          <t>LT034</t>
        </is>
      </c>
      <c r="Q485" s="13" t="n">
        <v>14</v>
      </c>
    </row>
    <row r="486" ht="13.15" customHeight="1">
      <c r="B486" s="13">
        <f>IF(AND(I486="not Bronze, ASTM-B584, C93200",K486="Coating_Standard"),"Y","N")</f>
        <v/>
      </c>
      <c r="C486" t="inlineStr">
        <is>
          <t>Price_BOM_VL_VLS_Case_480</t>
        </is>
      </c>
      <c r="D486">
        <f>IF(B486="Y",C486,"")</f>
        <v/>
      </c>
      <c r="E486" t="inlineStr">
        <is>
          <t>:6095-7_VL:</t>
        </is>
      </c>
      <c r="F486" s="65" t="inlineStr">
        <is>
          <t>Ductile Iron, ASTM-A536-65</t>
        </is>
      </c>
      <c r="G486" s="6" t="inlineStr">
        <is>
          <t>CaseMatl_Ductile_Iron_ASTM-A536-65</t>
        </is>
      </c>
      <c r="H486" s="123" t="inlineStr">
        <is>
          <t>J</t>
        </is>
      </c>
      <c r="I486" t="inlineStr">
        <is>
          <t>all</t>
        </is>
      </c>
      <c r="J486" s="123" t="inlineStr">
        <is>
          <t>250# ANSI Flange</t>
        </is>
      </c>
      <c r="K486" s="123" t="inlineStr">
        <is>
          <t>Coating_Standard</t>
        </is>
      </c>
      <c r="L486" s="123" t="inlineStr">
        <is>
          <t>:X4:</t>
        </is>
      </c>
      <c r="M486" s="65" t="n">
        <v>96772264</v>
      </c>
      <c r="N486" s="6" t="inlineStr">
        <is>
          <t>CASE,VL,60957,250#,DI</t>
        </is>
      </c>
      <c r="O486" t="inlineStr">
        <is>
          <t>A300060</t>
        </is>
      </c>
      <c r="P486" s="123" t="inlineStr">
        <is>
          <t>LT034</t>
        </is>
      </c>
      <c r="Q486" s="13" t="n">
        <v>18</v>
      </c>
    </row>
    <row r="487">
      <c r="B487" s="13">
        <f>IF(AND(I487="not Bronze, ASTM-B584, C93200",K487="Coating_Standard"),"Y","N")</f>
        <v/>
      </c>
      <c r="C487" t="inlineStr">
        <is>
          <t>Price_BOM_VL_VLS_Case_481</t>
        </is>
      </c>
      <c r="D487">
        <f>IF(B487="Y",C487,"")</f>
        <v/>
      </c>
      <c r="E487" s="6" t="inlineStr">
        <is>
          <t>:6095-7_VLS:</t>
        </is>
      </c>
      <c r="F487" s="65" t="inlineStr">
        <is>
          <t>Ductile Iron, ASTM-A536-65</t>
        </is>
      </c>
      <c r="G487" s="6" t="inlineStr">
        <is>
          <t>CaseMatl_Ductile_Iron_ASTM-A536-65</t>
        </is>
      </c>
      <c r="H487" s="123" t="inlineStr">
        <is>
          <t>J</t>
        </is>
      </c>
      <c r="I487" t="inlineStr">
        <is>
          <t>all</t>
        </is>
      </c>
      <c r="J487" s="123" t="inlineStr">
        <is>
          <t>250# ANSI Flange</t>
        </is>
      </c>
      <c r="K487" s="123" t="inlineStr">
        <is>
          <t>Coating_Standard</t>
        </is>
      </c>
      <c r="L487" s="123" t="inlineStr">
        <is>
          <t>:X4:</t>
        </is>
      </c>
      <c r="M487" s="68" t="n">
        <v>96774837</v>
      </c>
      <c r="N487" s="69" t="inlineStr">
        <is>
          <t>CASE,VLS,60957,250#,DI</t>
        </is>
      </c>
      <c r="O487" t="inlineStr">
        <is>
          <t>A300060</t>
        </is>
      </c>
      <c r="P487" s="123" t="inlineStr">
        <is>
          <t>LT034</t>
        </is>
      </c>
      <c r="Q487" s="13" t="n">
        <v>14</v>
      </c>
    </row>
    <row r="488" ht="13.15" customHeight="1">
      <c r="B488" s="13">
        <f>IF(AND(I488="not Bronze, ASTM-B584, C93200",K488="Coating_Standard"),"Y","N")</f>
        <v/>
      </c>
      <c r="C488" t="inlineStr">
        <is>
          <t>Price_BOM_VL_VLS_Case_482</t>
        </is>
      </c>
      <c r="D488">
        <f>IF(B488="Y",C488,"")</f>
        <v/>
      </c>
      <c r="E488" t="inlineStr">
        <is>
          <t>:8012-3_VL:</t>
        </is>
      </c>
      <c r="F488" s="65" t="inlineStr">
        <is>
          <t>Ductile Iron, ASTM-A536-65</t>
        </is>
      </c>
      <c r="G488" s="6" t="inlineStr">
        <is>
          <t>CaseMatl_Ductile_Iron_ASTM-A536-65</t>
        </is>
      </c>
      <c r="H488" s="123" t="inlineStr">
        <is>
          <t>J</t>
        </is>
      </c>
      <c r="I488" t="inlineStr">
        <is>
          <t>all</t>
        </is>
      </c>
      <c r="J488" s="123" t="inlineStr">
        <is>
          <t>250# ANSI Flange</t>
        </is>
      </c>
      <c r="K488" s="123" t="inlineStr">
        <is>
          <t>Coating_Standard</t>
        </is>
      </c>
      <c r="L488" s="123" t="inlineStr">
        <is>
          <t>:XA:</t>
        </is>
      </c>
      <c r="M488" s="65" t="n">
        <v>96772270</v>
      </c>
      <c r="N488" s="6" t="inlineStr">
        <is>
          <t>CASE,VL,80123,XA,250#,DI</t>
        </is>
      </c>
      <c r="O488" t="inlineStr">
        <is>
          <t>A300063</t>
        </is>
      </c>
      <c r="P488" s="123" t="inlineStr">
        <is>
          <t>LT034</t>
        </is>
      </c>
      <c r="Q488" s="13" t="n">
        <v>18</v>
      </c>
    </row>
    <row r="489" ht="13.15" customHeight="1">
      <c r="B489" s="13">
        <f>IF(AND(I489="not Bronze, ASTM-B584, C93200",K489="Coating_Standard"),"Y","N")</f>
        <v/>
      </c>
      <c r="C489" t="inlineStr">
        <is>
          <t>Price_BOM_VL_VLS_Case_483</t>
        </is>
      </c>
      <c r="D489">
        <f>IF(B489="Y",C489,"")</f>
        <v/>
      </c>
      <c r="E489" t="inlineStr">
        <is>
          <t>:8012-3_VL:</t>
        </is>
      </c>
      <c r="F489" s="65" t="inlineStr">
        <is>
          <t>Ductile Iron, ASTM-A536-65</t>
        </is>
      </c>
      <c r="G489" s="6" t="inlineStr">
        <is>
          <t>CaseMatl_Ductile_Iron_ASTM-A536-65</t>
        </is>
      </c>
      <c r="H489" s="123" t="inlineStr">
        <is>
          <t>J</t>
        </is>
      </c>
      <c r="I489" t="inlineStr">
        <is>
          <t>all</t>
        </is>
      </c>
      <c r="J489" s="123" t="inlineStr">
        <is>
          <t>250# ANSI Flange</t>
        </is>
      </c>
      <c r="K489" s="123" t="inlineStr">
        <is>
          <t>Coating_Standard</t>
        </is>
      </c>
      <c r="L489" s="123" t="inlineStr">
        <is>
          <t>:X5:</t>
        </is>
      </c>
      <c r="M489" s="65" t="inlineStr">
        <is>
          <t>96794989</t>
        </is>
      </c>
      <c r="N489" s="6" t="inlineStr">
        <is>
          <t>CASE,VL,80123,X5,250#,DI</t>
        </is>
      </c>
      <c r="O489" t="inlineStr">
        <is>
          <t>A300063</t>
        </is>
      </c>
      <c r="P489" s="123" t="inlineStr">
        <is>
          <t>LT034</t>
        </is>
      </c>
      <c r="Q489" s="13" t="n">
        <v>18</v>
      </c>
    </row>
    <row r="490">
      <c r="B490" s="13">
        <f>IF(AND(I490="not Bronze, ASTM-B584, C93200",K490="Coating_Standard"),"Y","N")</f>
        <v/>
      </c>
      <c r="C490" t="inlineStr">
        <is>
          <t>Price_BOM_VL_VLS_Case_484</t>
        </is>
      </c>
      <c r="D490">
        <f>IF(B490="Y",C490,"")</f>
        <v/>
      </c>
      <c r="E490" t="inlineStr">
        <is>
          <t>:8012-3_VLS:</t>
        </is>
      </c>
      <c r="F490" s="65" t="inlineStr">
        <is>
          <t>Ductile Iron, ASTM-A536-65</t>
        </is>
      </c>
      <c r="G490" s="6" t="inlineStr">
        <is>
          <t>CaseMatl_Ductile_Iron_ASTM-A536-65</t>
        </is>
      </c>
      <c r="H490" s="123" t="inlineStr">
        <is>
          <t>J</t>
        </is>
      </c>
      <c r="I490" t="inlineStr">
        <is>
          <t>all</t>
        </is>
      </c>
      <c r="J490" s="123" t="inlineStr">
        <is>
          <t>250# ANSI Flange</t>
        </is>
      </c>
      <c r="K490" s="123" t="inlineStr">
        <is>
          <t>Coating_Standard</t>
        </is>
      </c>
      <c r="L490" s="123" t="inlineStr">
        <is>
          <t>:X5:</t>
        </is>
      </c>
      <c r="M490" s="68" t="n">
        <v>96774840</v>
      </c>
      <c r="N490" s="69" t="inlineStr">
        <is>
          <t>CASE,VLS,80123,XA,250#,DI</t>
        </is>
      </c>
      <c r="O490" t="inlineStr">
        <is>
          <t>A300063</t>
        </is>
      </c>
      <c r="P490" s="123" t="inlineStr">
        <is>
          <t>LT034</t>
        </is>
      </c>
      <c r="Q490" s="13" t="n">
        <v>14</v>
      </c>
    </row>
    <row r="491">
      <c r="B491" s="13">
        <f>IF(AND(I491="not Bronze, ASTM-B584, C93200",K491="Coating_Standard"),"Y","N")</f>
        <v/>
      </c>
      <c r="C491" t="inlineStr">
        <is>
          <t>Price_BOM_VL_VLS_Case_485</t>
        </is>
      </c>
      <c r="D491">
        <f>IF(B491="Y",C491,"")</f>
        <v/>
      </c>
      <c r="E491" s="6" t="inlineStr">
        <is>
          <t>:8012-3_VLS:</t>
        </is>
      </c>
      <c r="F491" s="65" t="inlineStr">
        <is>
          <t>Ductile Iron, ASTM-A536-65</t>
        </is>
      </c>
      <c r="G491" s="6" t="inlineStr">
        <is>
          <t>CaseMatl_Ductile_Iron_ASTM-A536-65</t>
        </is>
      </c>
      <c r="H491" s="123" t="inlineStr">
        <is>
          <t>J</t>
        </is>
      </c>
      <c r="I491" t="inlineStr">
        <is>
          <t>all</t>
        </is>
      </c>
      <c r="J491" s="123" t="inlineStr">
        <is>
          <t>250# ANSI Flange</t>
        </is>
      </c>
      <c r="K491" s="123" t="inlineStr">
        <is>
          <t>Coating_Standard</t>
        </is>
      </c>
      <c r="L491" s="123" t="inlineStr">
        <is>
          <t>:XA:</t>
        </is>
      </c>
      <c r="M491" s="68" t="n">
        <v>96774840</v>
      </c>
      <c r="N491" s="69" t="inlineStr">
        <is>
          <t>CASE,VLS,80123,XA,250#,DI</t>
        </is>
      </c>
      <c r="O491" t="inlineStr">
        <is>
          <t>A300063</t>
        </is>
      </c>
      <c r="P491" s="123" t="inlineStr">
        <is>
          <t>LT034</t>
        </is>
      </c>
      <c r="Q491" s="13" t="n">
        <v>14</v>
      </c>
    </row>
    <row r="492">
      <c r="B492" s="13">
        <f>IF(AND(I492="not Bronze, ASTM-B584, C93200",K492="Coating_Standard"),"Y","N")</f>
        <v/>
      </c>
      <c r="C492" t="inlineStr">
        <is>
          <t>Price_BOM_VL_VLS_Case_486</t>
        </is>
      </c>
      <c r="D492">
        <f>IF(B492="Y",C492,"")</f>
        <v/>
      </c>
      <c r="E492" s="6" t="inlineStr">
        <is>
          <t>:4015-9_VLS:</t>
        </is>
      </c>
      <c r="F492" s="65" t="inlineStr">
        <is>
          <t>Ductile Iron, ASTM-A536-65</t>
        </is>
      </c>
      <c r="G492" s="6" t="inlineStr">
        <is>
          <t>CaseMatl_Ductile_Iron_ASTM-A536-65</t>
        </is>
      </c>
      <c r="H492" s="123" t="inlineStr">
        <is>
          <t>J</t>
        </is>
      </c>
      <c r="I492" t="inlineStr">
        <is>
          <t>all</t>
        </is>
      </c>
      <c r="J492" s="123" t="inlineStr">
        <is>
          <t>125# ANSI Flange</t>
        </is>
      </c>
      <c r="K492" s="123" t="inlineStr">
        <is>
          <t>Coating_Standard</t>
        </is>
      </c>
      <c r="L492" s="123" t="inlineStr">
        <is>
          <t>:XA:</t>
        </is>
      </c>
      <c r="M492" s="98" t="n">
        <v>99835042</v>
      </c>
      <c r="N492" s="100" t="inlineStr">
        <is>
          <t>CASE,VLS,40159,125#,DI</t>
        </is>
      </c>
      <c r="O492" t="inlineStr">
        <is>
          <t>A300043</t>
        </is>
      </c>
      <c r="P492" s="123" t="inlineStr">
        <is>
          <t>LT034</t>
        </is>
      </c>
      <c r="Q492" s="13" t="n">
        <v>0</v>
      </c>
    </row>
    <row r="493" ht="13.15" customHeight="1">
      <c r="B493" s="13">
        <f>IF(AND(I493="not Bronze, ASTM-B584, C93200",K493="Coating_Standard"),"Y","N")</f>
        <v/>
      </c>
      <c r="C493" s="6" t="inlineStr">
        <is>
          <t>Price_BOM_VL_VLS_Case_487</t>
        </is>
      </c>
      <c r="D493">
        <f>IF(B493="Y",C493,"")</f>
        <v/>
      </c>
      <c r="E493" t="inlineStr">
        <is>
          <t>:4015-9_VL:</t>
        </is>
      </c>
      <c r="F493" s="65" t="inlineStr">
        <is>
          <t>Ductile Iron, ASTM-A536-65</t>
        </is>
      </c>
      <c r="G493" s="6" t="inlineStr">
        <is>
          <t>CaseMatl_Ductile_Iron_ASTM-A536-65</t>
        </is>
      </c>
      <c r="H493" s="123" t="inlineStr">
        <is>
          <t>J</t>
        </is>
      </c>
      <c r="I493" t="inlineStr">
        <is>
          <t>all</t>
        </is>
      </c>
      <c r="J493" s="65" t="inlineStr">
        <is>
          <t>125# ANSI Flange</t>
        </is>
      </c>
      <c r="K493" s="123" t="inlineStr">
        <is>
          <t>Coating_Standard</t>
        </is>
      </c>
      <c r="L493" s="123" t="inlineStr">
        <is>
          <t>:XA:</t>
        </is>
      </c>
      <c r="M493" s="98" t="n">
        <v>99835038</v>
      </c>
      <c r="N493" s="99" t="inlineStr">
        <is>
          <t>CASE,VL,40159,125#,DI</t>
        </is>
      </c>
      <c r="O493" t="inlineStr">
        <is>
          <t>A300043</t>
        </is>
      </c>
      <c r="P493" s="123" t="inlineStr">
        <is>
          <t>LT034</t>
        </is>
      </c>
      <c r="Q493" s="13" t="n">
        <v>0</v>
      </c>
    </row>
    <row r="494" ht="13.15" customFormat="1" customHeight="1" s="94">
      <c r="A494" s="92" t="n"/>
      <c r="B494" s="93">
        <f>IF(AND(I494="not Bronze, ASTM-B584, C93200",K494="Coating_Standard"),"Y","N")</f>
        <v/>
      </c>
      <c r="C494" t="inlineStr">
        <is>
          <t>Price_BOM_VL_VLS_Case_488</t>
        </is>
      </c>
      <c r="E494" s="94" t="inlineStr">
        <is>
          <t>:2095-A_VL:</t>
        </is>
      </c>
      <c r="F494" s="95" t="inlineStr">
        <is>
          <t>Cast Iron, ASTM-A48, CL 30</t>
        </is>
      </c>
      <c r="G494" s="94" t="inlineStr">
        <is>
          <t>CaseMatl_Cast_Iron_ASTM-A48_CL30</t>
        </is>
      </c>
      <c r="H494" s="95" t="inlineStr">
        <is>
          <t>C30</t>
        </is>
      </c>
      <c r="I494" s="94" t="inlineStr">
        <is>
          <t>Bronze, ASTM-B584, C93200</t>
        </is>
      </c>
      <c r="J494" s="95" t="inlineStr">
        <is>
          <t>125# ANSI Flange</t>
        </is>
      </c>
      <c r="K494" s="95" t="inlineStr">
        <is>
          <t>Coating_Standard</t>
        </is>
      </c>
      <c r="L494" s="95" t="inlineStr">
        <is>
          <t>:X3:X4:</t>
        </is>
      </c>
      <c r="M494" s="95" t="inlineStr">
        <is>
          <t>RTF</t>
        </is>
      </c>
      <c r="O494" s="94" t="inlineStr">
        <is>
          <t>A300043</t>
        </is>
      </c>
      <c r="P494" s="95" t="inlineStr">
        <is>
          <t>LT027</t>
        </is>
      </c>
      <c r="Q494" s="13" t="n">
        <v>0</v>
      </c>
    </row>
    <row r="495" ht="13.15" customFormat="1" customHeight="1" s="94">
      <c r="A495" s="92" t="n"/>
      <c r="B495" s="93">
        <f>IF(AND(I495="not Bronze, ASTM-B584, C93200",K495="Coating_Standard"),"Y","N")</f>
        <v/>
      </c>
      <c r="C495" t="inlineStr">
        <is>
          <t>Price_BOM_VL_VLS_Case_489</t>
        </is>
      </c>
      <c r="E495" s="94" t="inlineStr">
        <is>
          <t>:2095-A_VL:</t>
        </is>
      </c>
      <c r="F495" s="95" t="inlineStr">
        <is>
          <t>Cast Iron, ASTM-A48, CL 30</t>
        </is>
      </c>
      <c r="G495" s="94" t="inlineStr">
        <is>
          <t>CaseMatl_Cast_Iron_ASTM-A48_CL30</t>
        </is>
      </c>
      <c r="H495" s="95" t="inlineStr">
        <is>
          <t>C30</t>
        </is>
      </c>
      <c r="I495" s="94" t="inlineStr">
        <is>
          <t>not Bronze, ASTM-B584, C93200</t>
        </is>
      </c>
      <c r="J495" s="95" t="inlineStr">
        <is>
          <t>125# ANSI Flange</t>
        </is>
      </c>
      <c r="K495" s="95" t="inlineStr">
        <is>
          <t>Coating_Standard</t>
        </is>
      </c>
      <c r="L495" s="95" t="inlineStr">
        <is>
          <t>:X3:X4:</t>
        </is>
      </c>
      <c r="M495" s="95" t="n">
        <v>99821850</v>
      </c>
      <c r="N495" s="94" t="inlineStr">
        <is>
          <t>CASE,VL,2095A,125#,CI</t>
        </is>
      </c>
      <c r="O495" s="94" t="inlineStr">
        <is>
          <t>A300043</t>
        </is>
      </c>
      <c r="P495" s="95" t="inlineStr">
        <is>
          <t>LT027</t>
        </is>
      </c>
      <c r="Q495" s="13" t="n">
        <v>0</v>
      </c>
    </row>
    <row r="496" ht="13.15" customFormat="1" customHeight="1" s="94">
      <c r="A496" s="92" t="n"/>
      <c r="B496" s="93">
        <f>IF(AND(I496="not Bronze, ASTM-B584, C93200",K496="Coating_Standard"),"Y","N")</f>
        <v/>
      </c>
      <c r="C496" s="6" t="inlineStr">
        <is>
          <t>Price_BOM_VL_VLS_Case_490</t>
        </is>
      </c>
      <c r="E496" s="94" t="inlineStr">
        <is>
          <t>:2095-A_VL:</t>
        </is>
      </c>
      <c r="F496" s="95" t="inlineStr">
        <is>
          <t>Cast Iron, ASTM-A48, CL 30</t>
        </is>
      </c>
      <c r="G496" s="94" t="inlineStr">
        <is>
          <t>CaseMatl_Cast_Iron_ASTM-A48_CL30</t>
        </is>
      </c>
      <c r="H496" s="95" t="inlineStr">
        <is>
          <t>C30</t>
        </is>
      </c>
      <c r="I496" s="94" t="inlineStr">
        <is>
          <t>Bronze, ASTM-B584, C93200</t>
        </is>
      </c>
      <c r="J496" s="95" t="inlineStr">
        <is>
          <t>125# ANSI Flange</t>
        </is>
      </c>
      <c r="K496" s="95" t="inlineStr">
        <is>
          <t>Coating_Scotchkote134_interior</t>
        </is>
      </c>
      <c r="L496" s="95" t="inlineStr">
        <is>
          <t>:X3:X4:</t>
        </is>
      </c>
      <c r="M496" s="95" t="inlineStr">
        <is>
          <t>RTF</t>
        </is>
      </c>
      <c r="O496" s="94" t="inlineStr">
        <is>
          <t>A300043</t>
        </is>
      </c>
      <c r="P496" s="95" t="inlineStr">
        <is>
          <t>LT027</t>
        </is>
      </c>
      <c r="Q496" s="13" t="n">
        <v>0</v>
      </c>
    </row>
    <row r="497" ht="13.15" customFormat="1" customHeight="1" s="94">
      <c r="A497" s="92" t="n"/>
      <c r="B497" s="93">
        <f>IF(AND(I497="not Bronze, ASTM-B584, C93200",K497="Coating_Standard"),"Y","N")</f>
        <v/>
      </c>
      <c r="C497" t="inlineStr">
        <is>
          <t>Price_BOM_VL_VLS_Case_491</t>
        </is>
      </c>
      <c r="E497" s="94" t="inlineStr">
        <is>
          <t>:2095-A_VL:</t>
        </is>
      </c>
      <c r="F497" s="95" t="inlineStr">
        <is>
          <t>Cast Iron, ASTM-A48, CL 30</t>
        </is>
      </c>
      <c r="G497" s="94" t="inlineStr">
        <is>
          <t>CaseMatl_Cast_Iron_ASTM-A48_CL30</t>
        </is>
      </c>
      <c r="H497" s="95" t="inlineStr">
        <is>
          <t>C30</t>
        </is>
      </c>
      <c r="I497" s="94" t="inlineStr">
        <is>
          <t>not Bronze, ASTM-B584, C93200</t>
        </is>
      </c>
      <c r="J497" s="95" t="inlineStr">
        <is>
          <t>125# ANSI Flange</t>
        </is>
      </c>
      <c r="K497" s="95" t="inlineStr">
        <is>
          <t>Coating_Scotchkote134_interior</t>
        </is>
      </c>
      <c r="L497" s="95" t="inlineStr">
        <is>
          <t>:X3:X4:</t>
        </is>
      </c>
      <c r="M497" s="95" t="inlineStr">
        <is>
          <t>RTF</t>
        </is>
      </c>
      <c r="O497" s="94" t="inlineStr">
        <is>
          <t>A300043</t>
        </is>
      </c>
      <c r="P497" s="95" t="inlineStr">
        <is>
          <t>LT027</t>
        </is>
      </c>
      <c r="Q497" s="13" t="n">
        <v>0</v>
      </c>
    </row>
    <row r="498" ht="13.15" customFormat="1" customHeight="1" s="94">
      <c r="A498" s="92" t="n"/>
      <c r="B498" s="93">
        <f>IF(AND(I498="not Bronze, ASTM-B584, C93200",K498="Coating_Standard"),"Y","N")</f>
        <v/>
      </c>
      <c r="C498" t="inlineStr">
        <is>
          <t>Price_BOM_VL_VLS_Case_492</t>
        </is>
      </c>
      <c r="E498" s="94" t="inlineStr">
        <is>
          <t>:2095-A_VL:</t>
        </is>
      </c>
      <c r="F498" s="95" t="inlineStr">
        <is>
          <t>Cast Iron, ASTM-A48, CL 30</t>
        </is>
      </c>
      <c r="G498" s="94" t="inlineStr">
        <is>
          <t>CaseMatl_Cast_Iron_ASTM-A48_CL30</t>
        </is>
      </c>
      <c r="H498" s="95" t="inlineStr">
        <is>
          <t>C30</t>
        </is>
      </c>
      <c r="I498" s="94" t="inlineStr">
        <is>
          <t>Bronze, ASTM-B584, C93200</t>
        </is>
      </c>
      <c r="J498" s="95" t="inlineStr">
        <is>
          <t>125# ANSI Flange</t>
        </is>
      </c>
      <c r="K498" s="95" t="inlineStr">
        <is>
          <t>Coating_Scotchkote134_interior_exterior</t>
        </is>
      </c>
      <c r="L498" s="95" t="inlineStr">
        <is>
          <t>:X3:X4:</t>
        </is>
      </c>
      <c r="M498" s="95" t="inlineStr">
        <is>
          <t>RTF</t>
        </is>
      </c>
      <c r="O498" s="94" t="inlineStr">
        <is>
          <t>A300043</t>
        </is>
      </c>
      <c r="P498" s="95" t="inlineStr">
        <is>
          <t>LT027</t>
        </is>
      </c>
      <c r="Q498" s="13" t="n">
        <v>0</v>
      </c>
    </row>
    <row r="499" ht="13.15" customFormat="1" customHeight="1" s="94">
      <c r="A499" s="92" t="n"/>
      <c r="B499" s="93">
        <f>IF(AND(I499="not Bronze, ASTM-B584, C93200",K499="Coating_Standard"),"Y","N")</f>
        <v/>
      </c>
      <c r="C499" s="6" t="inlineStr">
        <is>
          <t>Price_BOM_VL_VLS_Case_493</t>
        </is>
      </c>
      <c r="E499" s="94" t="inlineStr">
        <is>
          <t>:2095-A_VL:</t>
        </is>
      </c>
      <c r="F499" s="95" t="inlineStr">
        <is>
          <t>Cast Iron, ASTM-A48, CL 30</t>
        </is>
      </c>
      <c r="G499" s="94" t="inlineStr">
        <is>
          <t>CaseMatl_Cast_Iron_ASTM-A48_CL30</t>
        </is>
      </c>
      <c r="H499" s="95" t="inlineStr">
        <is>
          <t>C30</t>
        </is>
      </c>
      <c r="I499" s="94" t="inlineStr">
        <is>
          <t>not Bronze, ASTM-B584, C93200</t>
        </is>
      </c>
      <c r="J499" s="95" t="inlineStr">
        <is>
          <t>125# ANSI Flange</t>
        </is>
      </c>
      <c r="K499" s="95" t="inlineStr">
        <is>
          <t>Coating_Scotchkote134_interior_exterior</t>
        </is>
      </c>
      <c r="L499" s="95" t="inlineStr">
        <is>
          <t>:X3:X4:</t>
        </is>
      </c>
      <c r="M499" s="95" t="inlineStr">
        <is>
          <t>RTF</t>
        </is>
      </c>
      <c r="O499" s="94" t="inlineStr">
        <is>
          <t>A300043</t>
        </is>
      </c>
      <c r="P499" s="95" t="inlineStr">
        <is>
          <t>LT027</t>
        </is>
      </c>
      <c r="Q499" s="13" t="n">
        <v>0</v>
      </c>
    </row>
    <row r="500" ht="13.15" customFormat="1" customHeight="1" s="94">
      <c r="A500" s="92" t="n"/>
      <c r="B500" s="93">
        <f>IF(AND(I500="not Bronze, ASTM-B584, C93200",K500="Coating_Standard"),"Y","N")</f>
        <v/>
      </c>
      <c r="C500" t="inlineStr">
        <is>
          <t>Price_BOM_VL_VLS_Case_494</t>
        </is>
      </c>
      <c r="E500" s="94" t="inlineStr">
        <is>
          <t>:2095-A_VL:</t>
        </is>
      </c>
      <c r="F500" s="95" t="inlineStr">
        <is>
          <t>Cast Iron, ASTM-A48, CL 30</t>
        </is>
      </c>
      <c r="G500" s="94" t="inlineStr">
        <is>
          <t>CaseMatl_Cast_Iron_ASTM-A48_CL30</t>
        </is>
      </c>
      <c r="H500" s="95" t="inlineStr">
        <is>
          <t>C30</t>
        </is>
      </c>
      <c r="I500" s="94" t="inlineStr">
        <is>
          <t>Bronze, ASTM-B584, C93200</t>
        </is>
      </c>
      <c r="J500" s="95" t="inlineStr">
        <is>
          <t>125# ANSI Flange</t>
        </is>
      </c>
      <c r="K500" s="95" t="inlineStr">
        <is>
          <t>Coating_Scotchkote134_interior_exterior_IncludeImpeller</t>
        </is>
      </c>
      <c r="L500" s="95" t="inlineStr">
        <is>
          <t>:X3:X4:</t>
        </is>
      </c>
      <c r="M500" s="95" t="inlineStr">
        <is>
          <t>RTF</t>
        </is>
      </c>
      <c r="O500" s="94" t="inlineStr">
        <is>
          <t>A300043</t>
        </is>
      </c>
      <c r="P500" s="95" t="inlineStr">
        <is>
          <t>LT027</t>
        </is>
      </c>
      <c r="Q500" s="13" t="n">
        <v>0</v>
      </c>
    </row>
    <row r="501" ht="13.15" customFormat="1" customHeight="1" s="94">
      <c r="A501" s="92" t="n"/>
      <c r="B501" s="93">
        <f>IF(AND(I501="not Bronze, ASTM-B584, C93200",K501="Coating_Standard"),"Y","N")</f>
        <v/>
      </c>
      <c r="C501" t="inlineStr">
        <is>
          <t>Price_BOM_VL_VLS_Case_495</t>
        </is>
      </c>
      <c r="E501" s="94" t="inlineStr">
        <is>
          <t>:2095-A_VL:</t>
        </is>
      </c>
      <c r="F501" s="95" t="inlineStr">
        <is>
          <t>Cast Iron, ASTM-A48, CL 30</t>
        </is>
      </c>
      <c r="G501" s="94" t="inlineStr">
        <is>
          <t>CaseMatl_Cast_Iron_ASTM-A48_CL30</t>
        </is>
      </c>
      <c r="H501" s="95" t="inlineStr">
        <is>
          <t>C30</t>
        </is>
      </c>
      <c r="I501" s="94" t="inlineStr">
        <is>
          <t>not Bronze, ASTM-B584, C93200</t>
        </is>
      </c>
      <c r="J501" s="95" t="inlineStr">
        <is>
          <t>125# ANSI Flange</t>
        </is>
      </c>
      <c r="K501" s="95" t="inlineStr">
        <is>
          <t>Coating_Scotchkote134_interior_exterior_IncludeImpeller</t>
        </is>
      </c>
      <c r="L501" s="95" t="inlineStr">
        <is>
          <t>:X3:X4:</t>
        </is>
      </c>
      <c r="M501" s="95" t="inlineStr">
        <is>
          <t>RTF</t>
        </is>
      </c>
      <c r="O501" s="94" t="inlineStr">
        <is>
          <t>A300043</t>
        </is>
      </c>
      <c r="P501" s="95" t="inlineStr">
        <is>
          <t>LT027</t>
        </is>
      </c>
      <c r="Q501" s="13" t="n">
        <v>0</v>
      </c>
    </row>
    <row r="502" ht="13.15" customFormat="1" customHeight="1" s="94">
      <c r="A502" s="92" t="n"/>
      <c r="B502" s="93">
        <f>IF(AND(I502="not Bronze, ASTM-B584, C93200",K502="Coating_Standard"),"Y","N")</f>
        <v/>
      </c>
      <c r="C502" s="6" t="inlineStr">
        <is>
          <t>Price_BOM_VL_VLS_Case_496</t>
        </is>
      </c>
      <c r="E502" s="94" t="inlineStr">
        <is>
          <t>:2095-A_VL:</t>
        </is>
      </c>
      <c r="F502" s="95" t="inlineStr">
        <is>
          <t>Cast Iron, ASTM-A48, CL 30</t>
        </is>
      </c>
      <c r="G502" s="94" t="inlineStr">
        <is>
          <t>CaseMatl_Cast_Iron_ASTM-A48_CL30</t>
        </is>
      </c>
      <c r="H502" s="95" t="inlineStr">
        <is>
          <t>C30</t>
        </is>
      </c>
      <c r="I502" s="94" t="inlineStr">
        <is>
          <t>Bronze, ASTM-B584, C93200</t>
        </is>
      </c>
      <c r="J502" s="95" t="inlineStr">
        <is>
          <t>125# ANSI Flange</t>
        </is>
      </c>
      <c r="K502" s="95" t="inlineStr">
        <is>
          <t>Coating_Scotchkote134_interior_IncludeImpeller</t>
        </is>
      </c>
      <c r="L502" s="95" t="inlineStr">
        <is>
          <t>:X3:X4:</t>
        </is>
      </c>
      <c r="M502" s="95" t="inlineStr">
        <is>
          <t>RTF</t>
        </is>
      </c>
      <c r="O502" s="94" t="inlineStr">
        <is>
          <t>A300043</t>
        </is>
      </c>
      <c r="P502" s="95" t="inlineStr">
        <is>
          <t>LT027</t>
        </is>
      </c>
      <c r="Q502" s="13" t="n">
        <v>0</v>
      </c>
    </row>
    <row r="503" ht="13.15" customFormat="1" customHeight="1" s="94">
      <c r="A503" s="92" t="n"/>
      <c r="B503" s="93">
        <f>IF(AND(I503="not Bronze, ASTM-B584, C93200",K503="Coating_Standard"),"Y","N")</f>
        <v/>
      </c>
      <c r="C503" t="inlineStr">
        <is>
          <t>Price_BOM_VL_VLS_Case_497</t>
        </is>
      </c>
      <c r="E503" s="94" t="inlineStr">
        <is>
          <t>:2095-A_VL:</t>
        </is>
      </c>
      <c r="F503" s="95" t="inlineStr">
        <is>
          <t>Cast Iron, ASTM-A48, CL 30</t>
        </is>
      </c>
      <c r="G503" s="94" t="inlineStr">
        <is>
          <t>CaseMatl_Cast_Iron_ASTM-A48_CL30</t>
        </is>
      </c>
      <c r="H503" s="95" t="inlineStr">
        <is>
          <t>C30</t>
        </is>
      </c>
      <c r="I503" s="94" t="inlineStr">
        <is>
          <t>not Bronze, ASTM-B584, C93200</t>
        </is>
      </c>
      <c r="J503" s="95" t="inlineStr">
        <is>
          <t>125# ANSI Flange</t>
        </is>
      </c>
      <c r="K503" s="95" t="inlineStr">
        <is>
          <t>Coating_Scotchkote134_interior_IncludeImpeller</t>
        </is>
      </c>
      <c r="L503" s="95" t="inlineStr">
        <is>
          <t>:X3:X4:</t>
        </is>
      </c>
      <c r="M503" s="95" t="inlineStr">
        <is>
          <t>RTF</t>
        </is>
      </c>
      <c r="O503" s="94" t="inlineStr">
        <is>
          <t>A300043</t>
        </is>
      </c>
      <c r="P503" s="95" t="inlineStr">
        <is>
          <t>LT027</t>
        </is>
      </c>
      <c r="Q503" s="13" t="n">
        <v>0</v>
      </c>
    </row>
    <row r="504" ht="13.15" customFormat="1" customHeight="1" s="94">
      <c r="A504" s="92" t="n"/>
      <c r="B504" s="93">
        <f>IF(AND(I504="not Bronze, ASTM-B584, C93200",K504="Coating_Standard"),"Y","N")</f>
        <v/>
      </c>
      <c r="C504" t="inlineStr">
        <is>
          <t>Price_BOM_VL_VLS_Case_498</t>
        </is>
      </c>
      <c r="E504" s="94" t="inlineStr">
        <is>
          <t>:2095-A_VL:</t>
        </is>
      </c>
      <c r="F504" s="95" t="inlineStr">
        <is>
          <t>Cast Iron, ASTM-A48, CL 30</t>
        </is>
      </c>
      <c r="G504" s="94" t="inlineStr">
        <is>
          <t>CaseMatl_Cast_Iron_ASTM-A48_CL30</t>
        </is>
      </c>
      <c r="H504" s="95" t="inlineStr">
        <is>
          <t>C30</t>
        </is>
      </c>
      <c r="I504" s="94" t="inlineStr">
        <is>
          <t>Bronze, ASTM-B584, C93200</t>
        </is>
      </c>
      <c r="J504" s="95" t="inlineStr">
        <is>
          <t>125# ANSI Flange</t>
        </is>
      </c>
      <c r="K504" s="95" t="inlineStr">
        <is>
          <t>Coating_Special</t>
        </is>
      </c>
      <c r="L504" s="95" t="inlineStr">
        <is>
          <t>:X3:X4:</t>
        </is>
      </c>
      <c r="M504" s="95" t="inlineStr">
        <is>
          <t>RTF</t>
        </is>
      </c>
      <c r="O504" s="94" t="inlineStr">
        <is>
          <t>A300043</t>
        </is>
      </c>
      <c r="P504" s="95" t="inlineStr">
        <is>
          <t>LT027</t>
        </is>
      </c>
      <c r="Q504" s="13" t="n">
        <v>0</v>
      </c>
    </row>
    <row r="505" ht="13.15" customFormat="1" customHeight="1" s="94">
      <c r="A505" s="92" t="n"/>
      <c r="B505" s="93">
        <f>IF(AND(I505="not Bronze, ASTM-B584, C93200",K505="Coating_Standard"),"Y","N")</f>
        <v/>
      </c>
      <c r="C505" s="6" t="inlineStr">
        <is>
          <t>Price_BOM_VL_VLS_Case_499</t>
        </is>
      </c>
      <c r="E505" s="94" t="inlineStr">
        <is>
          <t>:2095-A_VL:</t>
        </is>
      </c>
      <c r="F505" s="95" t="inlineStr">
        <is>
          <t>Cast Iron, ASTM-A48, CL 30</t>
        </is>
      </c>
      <c r="G505" s="94" t="inlineStr">
        <is>
          <t>CaseMatl_Cast_Iron_ASTM-A48_CL30</t>
        </is>
      </c>
      <c r="H505" s="95" t="inlineStr">
        <is>
          <t>C30</t>
        </is>
      </c>
      <c r="I505" s="94" t="inlineStr">
        <is>
          <t>not Bronze, ASTM-B584, C93200</t>
        </is>
      </c>
      <c r="J505" s="95" t="inlineStr">
        <is>
          <t>125# ANSI Flange</t>
        </is>
      </c>
      <c r="K505" s="95" t="inlineStr">
        <is>
          <t>Coating_Special</t>
        </is>
      </c>
      <c r="L505" s="95" t="inlineStr">
        <is>
          <t>:X3:X4:</t>
        </is>
      </c>
      <c r="M505" s="95" t="inlineStr">
        <is>
          <t>RTF</t>
        </is>
      </c>
      <c r="O505" s="94" t="inlineStr">
        <is>
          <t>A300043</t>
        </is>
      </c>
      <c r="P505" s="95" t="inlineStr">
        <is>
          <t>LT027</t>
        </is>
      </c>
      <c r="Q505" s="13" t="n">
        <v>0</v>
      </c>
    </row>
    <row r="506" ht="13.15" customFormat="1" customHeight="1" s="94">
      <c r="A506" s="92" t="n"/>
      <c r="B506" s="93">
        <f>IF(AND(I506="not Bronze, ASTM-B584, C93200",K506="Coating_Standard"),"Y","N")</f>
        <v/>
      </c>
      <c r="C506" t="inlineStr">
        <is>
          <t>Price_BOM_VL_VLS_Case_500</t>
        </is>
      </c>
      <c r="E506" s="94" t="inlineStr">
        <is>
          <t>:2095-A_VL:</t>
        </is>
      </c>
      <c r="F506" s="95" t="inlineStr">
        <is>
          <t>Cast Iron, ASTM-A48, CL 30</t>
        </is>
      </c>
      <c r="G506" s="94" t="inlineStr">
        <is>
          <t>CaseMatl_Cast_Iron_ASTM-A48_CL30</t>
        </is>
      </c>
      <c r="H506" s="95" t="inlineStr">
        <is>
          <t>C30</t>
        </is>
      </c>
      <c r="I506" s="94" t="inlineStr">
        <is>
          <t>Bronze, ASTM-B584, C93200</t>
        </is>
      </c>
      <c r="J506" s="95" t="inlineStr">
        <is>
          <t>125# ANSI Flange</t>
        </is>
      </c>
      <c r="K506" s="95" t="inlineStr">
        <is>
          <t>Coating_Epoxy</t>
        </is>
      </c>
      <c r="L506" s="95" t="inlineStr">
        <is>
          <t>:X3:X4:</t>
        </is>
      </c>
      <c r="M506" s="95" t="inlineStr">
        <is>
          <t>RTF</t>
        </is>
      </c>
      <c r="O506" s="94" t="inlineStr">
        <is>
          <t>A300043</t>
        </is>
      </c>
      <c r="P506" s="95" t="inlineStr">
        <is>
          <t>LT027</t>
        </is>
      </c>
      <c r="Q506" s="13" t="n">
        <v>0</v>
      </c>
    </row>
    <row r="507" ht="13.15" customFormat="1" customHeight="1" s="94">
      <c r="A507" s="92" t="n"/>
      <c r="B507" s="93">
        <f>IF(AND(I507="not Bronze, ASTM-B584, C93200",K507="Coating_Standard"),"Y","N")</f>
        <v/>
      </c>
      <c r="C507" t="inlineStr">
        <is>
          <t>Price_BOM_VL_VLS_Case_501</t>
        </is>
      </c>
      <c r="E507" s="94" t="inlineStr">
        <is>
          <t>:2095-A_VL:</t>
        </is>
      </c>
      <c r="F507" s="95" t="inlineStr">
        <is>
          <t>Cast Iron, ASTM-A48, CL 30</t>
        </is>
      </c>
      <c r="G507" s="94" t="inlineStr">
        <is>
          <t>CaseMatl_Cast_Iron_ASTM-A48_CL30</t>
        </is>
      </c>
      <c r="H507" s="95" t="inlineStr">
        <is>
          <t>C30</t>
        </is>
      </c>
      <c r="I507" s="94" t="inlineStr">
        <is>
          <t>not Bronze, ASTM-B584, C93200</t>
        </is>
      </c>
      <c r="J507" s="95" t="inlineStr">
        <is>
          <t>125# ANSI Flange</t>
        </is>
      </c>
      <c r="K507" s="95" t="inlineStr">
        <is>
          <t>Coating_Epoxy</t>
        </is>
      </c>
      <c r="L507" s="95" t="inlineStr">
        <is>
          <t>:X3:X4:</t>
        </is>
      </c>
      <c r="M507" s="95" t="inlineStr">
        <is>
          <t>RTF</t>
        </is>
      </c>
      <c r="O507" s="94" t="inlineStr">
        <is>
          <t>A300043</t>
        </is>
      </c>
      <c r="P507" s="95" t="inlineStr">
        <is>
          <t>LT027</t>
        </is>
      </c>
      <c r="Q507" s="13" t="n">
        <v>0</v>
      </c>
    </row>
    <row r="508" ht="13.15" customFormat="1" customHeight="1" s="94">
      <c r="A508" s="92" t="n"/>
      <c r="B508" s="93">
        <f>IF(AND(I508="not Bronze, ASTM-B584, C93200",K508="Coating_Standard"),"Y","N")</f>
        <v/>
      </c>
      <c r="C508" s="6" t="inlineStr">
        <is>
          <t>Price_BOM_VL_VLS_Case_502</t>
        </is>
      </c>
      <c r="E508" s="94" t="inlineStr">
        <is>
          <t>:2095-A_VLS:</t>
        </is>
      </c>
      <c r="F508" s="95" t="inlineStr">
        <is>
          <t>Cast Iron, ASTM-A48, CL 30</t>
        </is>
      </c>
      <c r="G508" s="94" t="inlineStr">
        <is>
          <t>CaseMatl_Cast_Iron_ASTM-A48_CL30</t>
        </is>
      </c>
      <c r="H508" s="95" t="inlineStr">
        <is>
          <t>C30</t>
        </is>
      </c>
      <c r="I508" s="94" t="inlineStr">
        <is>
          <t>not Bronze, ASTM-B584, C93200</t>
        </is>
      </c>
      <c r="J508" s="95" t="inlineStr">
        <is>
          <t>125# ANSI Flange</t>
        </is>
      </c>
      <c r="K508" s="95" t="inlineStr">
        <is>
          <t>Coating_Standard</t>
        </is>
      </c>
      <c r="L508" s="95" t="inlineStr">
        <is>
          <t>:X3:X4:</t>
        </is>
      </c>
      <c r="M508" s="95" t="n">
        <v>99821852</v>
      </c>
      <c r="N508" s="94" t="inlineStr">
        <is>
          <t>CASE,VLS,2095A,125#,CI</t>
        </is>
      </c>
      <c r="O508" s="94" t="inlineStr">
        <is>
          <t>A300043</t>
        </is>
      </c>
      <c r="P508" s="95" t="inlineStr">
        <is>
          <t>LT027</t>
        </is>
      </c>
      <c r="Q508" s="13" t="n">
        <v>0</v>
      </c>
    </row>
    <row r="509" ht="13.15" customFormat="1" customHeight="1" s="94">
      <c r="A509" s="92" t="n"/>
      <c r="B509" s="93">
        <f>IF(AND(I509="not Bronze, ASTM-B584, C93200",K509="Coating_Standard"),"Y","N")</f>
        <v/>
      </c>
      <c r="C509" t="inlineStr">
        <is>
          <t>Price_BOM_VL_VLS_Case_503</t>
        </is>
      </c>
      <c r="E509" s="94" t="inlineStr">
        <is>
          <t>:2095-A_VL:</t>
        </is>
      </c>
      <c r="F509" s="95" t="inlineStr">
        <is>
          <t>Ductile Iron, ASTM-A536-65</t>
        </is>
      </c>
      <c r="G509" s="94" t="inlineStr">
        <is>
          <t>CaseMatl_Ductile_Iron_ASTM-A536-65</t>
        </is>
      </c>
      <c r="H509" s="95" t="inlineStr">
        <is>
          <t>J</t>
        </is>
      </c>
      <c r="I509" s="94" t="inlineStr">
        <is>
          <t>all</t>
        </is>
      </c>
      <c r="J509" s="95" t="inlineStr">
        <is>
          <t>250# ANSI Flange</t>
        </is>
      </c>
      <c r="K509" s="95" t="inlineStr">
        <is>
          <t>Coating_Standard</t>
        </is>
      </c>
      <c r="L509" s="95" t="inlineStr">
        <is>
          <t>:X3:X4:</t>
        </is>
      </c>
      <c r="M509" s="95" t="n">
        <v>99822562</v>
      </c>
      <c r="N509" s="94" t="inlineStr">
        <is>
          <t>CASE,VL,2095A,250#,DI</t>
        </is>
      </c>
      <c r="O509" s="94" t="inlineStr">
        <is>
          <t>A300047</t>
        </is>
      </c>
      <c r="P509" s="123" t="inlineStr">
        <is>
          <t>LT034</t>
        </is>
      </c>
      <c r="Q509" s="13" t="n">
        <v>18</v>
      </c>
    </row>
    <row r="510" customFormat="1" s="94">
      <c r="A510" s="92" t="n"/>
      <c r="B510" s="93">
        <f>IF(AND(I510="not Bronze, ASTM-B584, C93200",K510="Coating_Standard"),"Y","N")</f>
        <v/>
      </c>
      <c r="C510" t="inlineStr">
        <is>
          <t>Price_BOM_VL_VLS_Case_504</t>
        </is>
      </c>
      <c r="E510" s="94" t="inlineStr">
        <is>
          <t>:2095-A_VLS:</t>
        </is>
      </c>
      <c r="F510" s="95" t="inlineStr">
        <is>
          <t>Ductile Iron, ASTM-A536-65</t>
        </is>
      </c>
      <c r="G510" s="94" t="inlineStr">
        <is>
          <t>CaseMatl_Ductile_Iron_ASTM-A536-65</t>
        </is>
      </c>
      <c r="H510" s="95" t="inlineStr">
        <is>
          <t>J</t>
        </is>
      </c>
      <c r="I510" s="94" t="inlineStr">
        <is>
          <t>all</t>
        </is>
      </c>
      <c r="J510" s="95" t="inlineStr">
        <is>
          <t>250# ANSI Flange</t>
        </is>
      </c>
      <c r="K510" s="95" t="inlineStr">
        <is>
          <t>Coating_Standard</t>
        </is>
      </c>
      <c r="L510" s="95" t="inlineStr">
        <is>
          <t>:X3:X4:</t>
        </is>
      </c>
      <c r="M510" s="95" t="n">
        <v>99822576</v>
      </c>
      <c r="N510" s="94" t="inlineStr">
        <is>
          <t>CASE,VLS,2095A,250#,DI</t>
        </is>
      </c>
      <c r="O510" s="94" t="inlineStr">
        <is>
          <t>A300047</t>
        </is>
      </c>
      <c r="P510" s="123" t="inlineStr">
        <is>
          <t>LT034</t>
        </is>
      </c>
      <c r="Q510" s="13" t="n">
        <v>14</v>
      </c>
    </row>
    <row r="511" ht="13.15" customFormat="1" customHeight="1" s="94">
      <c r="A511" s="92" t="n"/>
      <c r="B511" s="93">
        <f>IF(AND(I511="not Bronze, ASTM-B584, C93200",K511="Coating_Standard"),"Y","N")</f>
        <v/>
      </c>
      <c r="C511" s="6" t="inlineStr">
        <is>
          <t>Price_BOM_VL_VLS_Case_505</t>
        </is>
      </c>
      <c r="E511" s="94" t="inlineStr">
        <is>
          <t>:5095-A_VL:</t>
        </is>
      </c>
      <c r="F511" s="95" t="inlineStr">
        <is>
          <t>Cast Iron, ASTM-A48, CL 35</t>
        </is>
      </c>
      <c r="G511" s="95" t="inlineStr">
        <is>
          <t>CaseMatl_Cast_Iron_ASTM-A48_CL35</t>
        </is>
      </c>
      <c r="H511" s="95" t="inlineStr">
        <is>
          <t>C35</t>
        </is>
      </c>
      <c r="I511" s="94" t="inlineStr">
        <is>
          <t>Bronze, ASTM-B584, C93200</t>
        </is>
      </c>
      <c r="J511" s="95" t="inlineStr">
        <is>
          <t>125# ANSI Flange</t>
        </is>
      </c>
      <c r="K511" s="95" t="inlineStr">
        <is>
          <t>Coating_Standard</t>
        </is>
      </c>
      <c r="L511" s="95" t="inlineStr">
        <is>
          <t>:X3:X4:XA:</t>
        </is>
      </c>
      <c r="M511" s="95" t="inlineStr">
        <is>
          <t>RTF</t>
        </is>
      </c>
      <c r="O511" s="94" t="inlineStr">
        <is>
          <t>A300043</t>
        </is>
      </c>
      <c r="P511" s="95" t="inlineStr">
        <is>
          <t>LT027</t>
        </is>
      </c>
      <c r="Q511" s="13" t="n">
        <v>0</v>
      </c>
    </row>
    <row r="512" ht="13.15" customFormat="1" customHeight="1" s="94">
      <c r="A512" s="92" t="n"/>
      <c r="B512" s="93">
        <f>IF(AND(I512="not Bronze, ASTM-B584, C93200",K512="Coating_Standard"),"Y","N")</f>
        <v/>
      </c>
      <c r="C512" t="inlineStr">
        <is>
          <t>Price_BOM_VL_VLS_Case_506</t>
        </is>
      </c>
      <c r="E512" s="94" t="inlineStr">
        <is>
          <t>:5095-A_VL:</t>
        </is>
      </c>
      <c r="F512" s="95" t="inlineStr">
        <is>
          <t>Cast Iron, ASTM-A48, CL 35</t>
        </is>
      </c>
      <c r="G512" s="95" t="inlineStr">
        <is>
          <t>CaseMatl_Cast_Iron_ASTM-A48_CL35</t>
        </is>
      </c>
      <c r="H512" s="95" t="inlineStr">
        <is>
          <t>C35</t>
        </is>
      </c>
      <c r="I512" s="94" t="inlineStr">
        <is>
          <t>not Bronze, ASTM-B584, C93200</t>
        </is>
      </c>
      <c r="J512" s="95" t="inlineStr">
        <is>
          <t>125# ANSI Flange</t>
        </is>
      </c>
      <c r="K512" s="95" t="inlineStr">
        <is>
          <t>Coating_Standard</t>
        </is>
      </c>
      <c r="L512" s="95" t="inlineStr">
        <is>
          <t>:X3:X4:XA:</t>
        </is>
      </c>
      <c r="M512" s="95" t="n">
        <v>99821845</v>
      </c>
      <c r="N512" s="94" t="inlineStr">
        <is>
          <t>CASE,VL,5095A,125#,CI</t>
        </is>
      </c>
      <c r="O512" s="94" t="inlineStr">
        <is>
          <t>A300043</t>
        </is>
      </c>
      <c r="P512" s="95" t="inlineStr">
        <is>
          <t>LT027</t>
        </is>
      </c>
      <c r="Q512" s="13" t="n">
        <v>0</v>
      </c>
    </row>
    <row r="513" ht="13.15" customFormat="1" customHeight="1" s="94">
      <c r="A513" s="92" t="n"/>
      <c r="B513" s="93">
        <f>IF(AND(I513="not Bronze, ASTM-B584, C93200",K513="Coating_Standard"),"Y","N")</f>
        <v/>
      </c>
      <c r="C513" t="inlineStr">
        <is>
          <t>Price_BOM_VL_VLS_Case_507</t>
        </is>
      </c>
      <c r="E513" s="94" t="inlineStr">
        <is>
          <t>:5095-A_VL:</t>
        </is>
      </c>
      <c r="F513" s="95" t="inlineStr">
        <is>
          <t>Cast Iron, ASTM-A48, CL 35</t>
        </is>
      </c>
      <c r="G513" s="95" t="inlineStr">
        <is>
          <t>CaseMatl_Cast_Iron_ASTM-A48_CL35</t>
        </is>
      </c>
      <c r="H513" s="95" t="inlineStr">
        <is>
          <t>C35</t>
        </is>
      </c>
      <c r="I513" s="94" t="inlineStr">
        <is>
          <t>Bronze, ASTM-B584, C93200</t>
        </is>
      </c>
      <c r="J513" s="95" t="inlineStr">
        <is>
          <t>125# ANSI Flange</t>
        </is>
      </c>
      <c r="K513" s="95" t="inlineStr">
        <is>
          <t>Coating_Scotchkote134_interior</t>
        </is>
      </c>
      <c r="L513" s="95" t="inlineStr">
        <is>
          <t>:X3:X4:XA:</t>
        </is>
      </c>
      <c r="M513" s="95" t="inlineStr">
        <is>
          <t>RTF</t>
        </is>
      </c>
      <c r="O513" s="94" t="inlineStr">
        <is>
          <t>A300043</t>
        </is>
      </c>
      <c r="P513" s="95" t="inlineStr">
        <is>
          <t>LT027</t>
        </is>
      </c>
      <c r="Q513" s="13" t="n">
        <v>0</v>
      </c>
    </row>
    <row r="514" ht="13.15" customFormat="1" customHeight="1" s="94">
      <c r="A514" s="92" t="n"/>
      <c r="B514" s="93">
        <f>IF(AND(I514="not Bronze, ASTM-B584, C93200",K514="Coating_Standard"),"Y","N")</f>
        <v/>
      </c>
      <c r="C514" s="6" t="inlineStr">
        <is>
          <t>Price_BOM_VL_VLS_Case_508</t>
        </is>
      </c>
      <c r="E514" s="94" t="inlineStr">
        <is>
          <t>:5095-A_VL:</t>
        </is>
      </c>
      <c r="F514" s="95" t="inlineStr">
        <is>
          <t>Cast Iron, ASTM-A48, CL 35</t>
        </is>
      </c>
      <c r="G514" s="95" t="inlineStr">
        <is>
          <t>CaseMatl_Cast_Iron_ASTM-A48_CL35</t>
        </is>
      </c>
      <c r="H514" s="95" t="inlineStr">
        <is>
          <t>C35</t>
        </is>
      </c>
      <c r="I514" s="94" t="inlineStr">
        <is>
          <t>not Bronze, ASTM-B584, C93200</t>
        </is>
      </c>
      <c r="J514" s="95" t="inlineStr">
        <is>
          <t>125# ANSI Flange</t>
        </is>
      </c>
      <c r="K514" s="95" t="inlineStr">
        <is>
          <t>Coating_Scotchkote134_interior</t>
        </is>
      </c>
      <c r="L514" s="95" t="inlineStr">
        <is>
          <t>:X3:X4:XA:</t>
        </is>
      </c>
      <c r="M514" s="95" t="inlineStr">
        <is>
          <t>RTF</t>
        </is>
      </c>
      <c r="O514" s="94" t="inlineStr">
        <is>
          <t>A300043</t>
        </is>
      </c>
      <c r="P514" s="95" t="inlineStr">
        <is>
          <t>LT027</t>
        </is>
      </c>
      <c r="Q514" s="13" t="n">
        <v>0</v>
      </c>
    </row>
    <row r="515" ht="13.15" customFormat="1" customHeight="1" s="94">
      <c r="A515" s="92" t="n"/>
      <c r="B515" s="93">
        <f>IF(AND(I515="not Bronze, ASTM-B584, C93200",K515="Coating_Standard"),"Y","N")</f>
        <v/>
      </c>
      <c r="C515" t="inlineStr">
        <is>
          <t>Price_BOM_VL_VLS_Case_509</t>
        </is>
      </c>
      <c r="E515" s="94" t="inlineStr">
        <is>
          <t>:5095-A_VL:</t>
        </is>
      </c>
      <c r="F515" s="95" t="inlineStr">
        <is>
          <t>Cast Iron, ASTM-A48, CL 35</t>
        </is>
      </c>
      <c r="G515" s="95" t="inlineStr">
        <is>
          <t>CaseMatl_Cast_Iron_ASTM-A48_CL35</t>
        </is>
      </c>
      <c r="H515" s="95" t="inlineStr">
        <is>
          <t>C35</t>
        </is>
      </c>
      <c r="I515" s="94" t="inlineStr">
        <is>
          <t>Bronze, ASTM-B584, C93200</t>
        </is>
      </c>
      <c r="J515" s="95" t="inlineStr">
        <is>
          <t>125# ANSI Flange</t>
        </is>
      </c>
      <c r="K515" s="95" t="inlineStr">
        <is>
          <t>Coating_Scotchkote134_interior_exterior</t>
        </is>
      </c>
      <c r="L515" s="95" t="inlineStr">
        <is>
          <t>:X3:X4:XA:</t>
        </is>
      </c>
      <c r="M515" s="95" t="inlineStr">
        <is>
          <t>RTF</t>
        </is>
      </c>
      <c r="O515" s="94" t="inlineStr">
        <is>
          <t>A300043</t>
        </is>
      </c>
      <c r="P515" s="95" t="inlineStr">
        <is>
          <t>LT027</t>
        </is>
      </c>
      <c r="Q515" s="13" t="n">
        <v>0</v>
      </c>
    </row>
    <row r="516" ht="13.15" customFormat="1" customHeight="1" s="94">
      <c r="A516" s="92" t="n"/>
      <c r="B516" s="93">
        <f>IF(AND(I516="not Bronze, ASTM-B584, C93200",K516="Coating_Standard"),"Y","N")</f>
        <v/>
      </c>
      <c r="C516" t="inlineStr">
        <is>
          <t>Price_BOM_VL_VLS_Case_510</t>
        </is>
      </c>
      <c r="E516" s="94" t="inlineStr">
        <is>
          <t>:5095-A_VL:</t>
        </is>
      </c>
      <c r="F516" s="95" t="inlineStr">
        <is>
          <t>Cast Iron, ASTM-A48, CL 35</t>
        </is>
      </c>
      <c r="G516" s="95" t="inlineStr">
        <is>
          <t>CaseMatl_Cast_Iron_ASTM-A48_CL35</t>
        </is>
      </c>
      <c r="H516" s="95" t="inlineStr">
        <is>
          <t>C35</t>
        </is>
      </c>
      <c r="I516" s="94" t="inlineStr">
        <is>
          <t>not Bronze, ASTM-B584, C93200</t>
        </is>
      </c>
      <c r="J516" s="95" t="inlineStr">
        <is>
          <t>125# ANSI Flange</t>
        </is>
      </c>
      <c r="K516" s="95" t="inlineStr">
        <is>
          <t>Coating_Scotchkote134_interior_exterior</t>
        </is>
      </c>
      <c r="L516" s="95" t="inlineStr">
        <is>
          <t>:X3:X4:XA:</t>
        </is>
      </c>
      <c r="M516" s="95" t="inlineStr">
        <is>
          <t>RTF</t>
        </is>
      </c>
      <c r="O516" s="94" t="inlineStr">
        <is>
          <t>A300043</t>
        </is>
      </c>
      <c r="P516" s="95" t="inlineStr">
        <is>
          <t>LT027</t>
        </is>
      </c>
      <c r="Q516" s="13" t="n">
        <v>0</v>
      </c>
    </row>
    <row r="517" ht="13.15" customFormat="1" customHeight="1" s="94">
      <c r="A517" s="92" t="n"/>
      <c r="B517" s="93">
        <f>IF(AND(I517="not Bronze, ASTM-B584, C93200",K517="Coating_Standard"),"Y","N")</f>
        <v/>
      </c>
      <c r="C517" s="6" t="inlineStr">
        <is>
          <t>Price_BOM_VL_VLS_Case_511</t>
        </is>
      </c>
      <c r="E517" s="94" t="inlineStr">
        <is>
          <t>:5095-A_VL:</t>
        </is>
      </c>
      <c r="F517" s="95" t="inlineStr">
        <is>
          <t>Cast Iron, ASTM-A48, CL 35</t>
        </is>
      </c>
      <c r="G517" s="95" t="inlineStr">
        <is>
          <t>CaseMatl_Cast_Iron_ASTM-A48_CL35</t>
        </is>
      </c>
      <c r="H517" s="95" t="inlineStr">
        <is>
          <t>C35</t>
        </is>
      </c>
      <c r="I517" s="94" t="inlineStr">
        <is>
          <t>Bronze, ASTM-B584, C93200</t>
        </is>
      </c>
      <c r="J517" s="95" t="inlineStr">
        <is>
          <t>125# ANSI Flange</t>
        </is>
      </c>
      <c r="K517" s="95" t="inlineStr">
        <is>
          <t>Coating_Scotchkote134_interior_exterior_IncludeImpeller</t>
        </is>
      </c>
      <c r="L517" s="95" t="inlineStr">
        <is>
          <t>:X3:X4:XA:</t>
        </is>
      </c>
      <c r="M517" s="95" t="inlineStr">
        <is>
          <t>RTF</t>
        </is>
      </c>
      <c r="O517" s="94" t="inlineStr">
        <is>
          <t>A300043</t>
        </is>
      </c>
      <c r="P517" s="95" t="inlineStr">
        <is>
          <t>LT027</t>
        </is>
      </c>
      <c r="Q517" s="13" t="n">
        <v>0</v>
      </c>
    </row>
    <row r="518" ht="13.15" customFormat="1" customHeight="1" s="94">
      <c r="A518" s="92" t="n"/>
      <c r="B518" s="93">
        <f>IF(AND(I518="not Bronze, ASTM-B584, C93200",K518="Coating_Standard"),"Y","N")</f>
        <v/>
      </c>
      <c r="C518" t="inlineStr">
        <is>
          <t>Price_BOM_VL_VLS_Case_512</t>
        </is>
      </c>
      <c r="E518" s="94" t="inlineStr">
        <is>
          <t>:5095-A_VL:</t>
        </is>
      </c>
      <c r="F518" s="95" t="inlineStr">
        <is>
          <t>Cast Iron, ASTM-A48, CL 35</t>
        </is>
      </c>
      <c r="G518" s="95" t="inlineStr">
        <is>
          <t>CaseMatl_Cast_Iron_ASTM-A48_CL35</t>
        </is>
      </c>
      <c r="H518" s="95" t="inlineStr">
        <is>
          <t>C35</t>
        </is>
      </c>
      <c r="I518" s="94" t="inlineStr">
        <is>
          <t>not Bronze, ASTM-B584, C93200</t>
        </is>
      </c>
      <c r="J518" s="95" t="inlineStr">
        <is>
          <t>125# ANSI Flange</t>
        </is>
      </c>
      <c r="K518" s="95" t="inlineStr">
        <is>
          <t>Coating_Scotchkote134_interior_exterior_IncludeImpeller</t>
        </is>
      </c>
      <c r="L518" s="95" t="inlineStr">
        <is>
          <t>:X3:X4:XA:</t>
        </is>
      </c>
      <c r="M518" s="95" t="inlineStr">
        <is>
          <t>RTF</t>
        </is>
      </c>
      <c r="O518" s="94" t="inlineStr">
        <is>
          <t>A300043</t>
        </is>
      </c>
      <c r="P518" s="95" t="inlineStr">
        <is>
          <t>LT027</t>
        </is>
      </c>
      <c r="Q518" s="13" t="n">
        <v>0</v>
      </c>
    </row>
    <row r="519" ht="13.15" customFormat="1" customHeight="1" s="94">
      <c r="A519" s="92" t="n"/>
      <c r="B519" s="93">
        <f>IF(AND(I519="not Bronze, ASTM-B584, C93200",K519="Coating_Standard"),"Y","N")</f>
        <v/>
      </c>
      <c r="C519" t="inlineStr">
        <is>
          <t>Price_BOM_VL_VLS_Case_513</t>
        </is>
      </c>
      <c r="E519" s="94" t="inlineStr">
        <is>
          <t>:5095-A_VL:</t>
        </is>
      </c>
      <c r="F519" s="95" t="inlineStr">
        <is>
          <t>Cast Iron, ASTM-A48, CL 35</t>
        </is>
      </c>
      <c r="G519" s="95" t="inlineStr">
        <is>
          <t>CaseMatl_Cast_Iron_ASTM-A48_CL35</t>
        </is>
      </c>
      <c r="H519" s="95" t="inlineStr">
        <is>
          <t>C35</t>
        </is>
      </c>
      <c r="I519" s="94" t="inlineStr">
        <is>
          <t>Bronze, ASTM-B584, C93200</t>
        </is>
      </c>
      <c r="J519" s="95" t="inlineStr">
        <is>
          <t>125# ANSI Flange</t>
        </is>
      </c>
      <c r="K519" s="95" t="inlineStr">
        <is>
          <t>Coating_Scotchkote134_interior_IncludeImpeller</t>
        </is>
      </c>
      <c r="L519" s="95" t="inlineStr">
        <is>
          <t>:X3:X4:XA:</t>
        </is>
      </c>
      <c r="M519" s="95" t="inlineStr">
        <is>
          <t>RTF</t>
        </is>
      </c>
      <c r="O519" s="94" t="inlineStr">
        <is>
          <t>A300043</t>
        </is>
      </c>
      <c r="P519" s="95" t="inlineStr">
        <is>
          <t>LT027</t>
        </is>
      </c>
      <c r="Q519" s="13" t="n">
        <v>0</v>
      </c>
    </row>
    <row r="520" ht="13.15" customFormat="1" customHeight="1" s="94">
      <c r="A520" s="92" t="n"/>
      <c r="B520" s="93">
        <f>IF(AND(I520="not Bronze, ASTM-B584, C93200",K520="Coating_Standard"),"Y","N")</f>
        <v/>
      </c>
      <c r="C520" s="6" t="inlineStr">
        <is>
          <t>Price_BOM_VL_VLS_Case_514</t>
        </is>
      </c>
      <c r="E520" s="94" t="inlineStr">
        <is>
          <t>:5095-A_VL:</t>
        </is>
      </c>
      <c r="F520" s="95" t="inlineStr">
        <is>
          <t>Cast Iron, ASTM-A48, CL 35</t>
        </is>
      </c>
      <c r="G520" s="95" t="inlineStr">
        <is>
          <t>CaseMatl_Cast_Iron_ASTM-A48_CL35</t>
        </is>
      </c>
      <c r="H520" s="95" t="inlineStr">
        <is>
          <t>C35</t>
        </is>
      </c>
      <c r="I520" s="94" t="inlineStr">
        <is>
          <t>not Bronze, ASTM-B584, C93200</t>
        </is>
      </c>
      <c r="J520" s="95" t="inlineStr">
        <is>
          <t>125# ANSI Flange</t>
        </is>
      </c>
      <c r="K520" s="95" t="inlineStr">
        <is>
          <t>Coating_Scotchkote134_interior_IncludeImpeller</t>
        </is>
      </c>
      <c r="L520" s="95" t="inlineStr">
        <is>
          <t>:X3:X4:XA:</t>
        </is>
      </c>
      <c r="M520" s="95" t="inlineStr">
        <is>
          <t>RTF</t>
        </is>
      </c>
      <c r="O520" s="94" t="inlineStr">
        <is>
          <t>A300043</t>
        </is>
      </c>
      <c r="P520" s="95" t="inlineStr">
        <is>
          <t>LT027</t>
        </is>
      </c>
      <c r="Q520" s="13" t="n">
        <v>0</v>
      </c>
    </row>
    <row r="521" ht="13.15" customFormat="1" customHeight="1" s="94">
      <c r="A521" s="92" t="n"/>
      <c r="B521" s="93">
        <f>IF(AND(I521="not Bronze, ASTM-B584, C93200",K521="Coating_Standard"),"Y","N")</f>
        <v/>
      </c>
      <c r="C521" t="inlineStr">
        <is>
          <t>Price_BOM_VL_VLS_Case_515</t>
        </is>
      </c>
      <c r="E521" s="94" t="inlineStr">
        <is>
          <t>:5095-A_VL:</t>
        </is>
      </c>
      <c r="F521" s="95" t="inlineStr">
        <is>
          <t>Cast Iron, ASTM-A48, CL 35</t>
        </is>
      </c>
      <c r="G521" s="95" t="inlineStr">
        <is>
          <t>CaseMatl_Cast_Iron_ASTM-A48_CL35</t>
        </is>
      </c>
      <c r="H521" s="95" t="inlineStr">
        <is>
          <t>C35</t>
        </is>
      </c>
      <c r="I521" s="94" t="inlineStr">
        <is>
          <t>Bronze, ASTM-B584, C93200</t>
        </is>
      </c>
      <c r="J521" s="95" t="inlineStr">
        <is>
          <t>125# ANSI Flange</t>
        </is>
      </c>
      <c r="K521" s="95" t="inlineStr">
        <is>
          <t>Coating_Special</t>
        </is>
      </c>
      <c r="L521" s="95" t="inlineStr">
        <is>
          <t>:X3:X4:XA:</t>
        </is>
      </c>
      <c r="M521" s="95" t="inlineStr">
        <is>
          <t>RTF</t>
        </is>
      </c>
      <c r="O521" s="94" t="inlineStr">
        <is>
          <t>A300043</t>
        </is>
      </c>
      <c r="P521" s="95" t="inlineStr">
        <is>
          <t>LT027</t>
        </is>
      </c>
      <c r="Q521" s="13" t="n">
        <v>0</v>
      </c>
    </row>
    <row r="522" ht="13.15" customFormat="1" customHeight="1" s="94">
      <c r="A522" s="92" t="n"/>
      <c r="B522" s="93">
        <f>IF(AND(I522="not Bronze, ASTM-B584, C93200",K522="Coating_Standard"),"Y","N")</f>
        <v/>
      </c>
      <c r="C522" t="inlineStr">
        <is>
          <t>Price_BOM_VL_VLS_Case_516</t>
        </is>
      </c>
      <c r="E522" s="94" t="inlineStr">
        <is>
          <t>:5095-A_VL:</t>
        </is>
      </c>
      <c r="F522" s="95" t="inlineStr">
        <is>
          <t>Cast Iron, ASTM-A48, CL 35</t>
        </is>
      </c>
      <c r="G522" s="95" t="inlineStr">
        <is>
          <t>CaseMatl_Cast_Iron_ASTM-A48_CL35</t>
        </is>
      </c>
      <c r="H522" s="95" t="inlineStr">
        <is>
          <t>C35</t>
        </is>
      </c>
      <c r="I522" s="94" t="inlineStr">
        <is>
          <t>not Bronze, ASTM-B584, C93200</t>
        </is>
      </c>
      <c r="J522" s="95" t="inlineStr">
        <is>
          <t>125# ANSI Flange</t>
        </is>
      </c>
      <c r="K522" s="95" t="inlineStr">
        <is>
          <t>Coating_Special</t>
        </is>
      </c>
      <c r="L522" s="95" t="inlineStr">
        <is>
          <t>:X3:X4:XA:</t>
        </is>
      </c>
      <c r="M522" s="95" t="inlineStr">
        <is>
          <t>RTF</t>
        </is>
      </c>
      <c r="O522" s="94" t="inlineStr">
        <is>
          <t>A300043</t>
        </is>
      </c>
      <c r="P522" s="95" t="inlineStr">
        <is>
          <t>LT027</t>
        </is>
      </c>
      <c r="Q522" s="13" t="n">
        <v>0</v>
      </c>
    </row>
    <row r="523" ht="13.15" customFormat="1" customHeight="1" s="94">
      <c r="A523" s="92" t="n"/>
      <c r="B523" s="93">
        <f>IF(AND(I523="not Bronze, ASTM-B584, C93200",K523="Coating_Standard"),"Y","N")</f>
        <v/>
      </c>
      <c r="C523" s="6" t="inlineStr">
        <is>
          <t>Price_BOM_VL_VLS_Case_517</t>
        </is>
      </c>
      <c r="E523" s="94" t="inlineStr">
        <is>
          <t>:5095-A_VL:</t>
        </is>
      </c>
      <c r="F523" s="95" t="inlineStr">
        <is>
          <t>Cast Iron, ASTM-A48, CL 35</t>
        </is>
      </c>
      <c r="G523" s="95" t="inlineStr">
        <is>
          <t>CaseMatl_Cast_Iron_ASTM-A48_CL35</t>
        </is>
      </c>
      <c r="H523" s="95" t="inlineStr">
        <is>
          <t>C35</t>
        </is>
      </c>
      <c r="I523" s="94" t="inlineStr">
        <is>
          <t>Bronze, ASTM-B584, C93200</t>
        </is>
      </c>
      <c r="J523" s="95" t="inlineStr">
        <is>
          <t>125# ANSI Flange</t>
        </is>
      </c>
      <c r="K523" s="95" t="inlineStr">
        <is>
          <t>Coating_Epoxy</t>
        </is>
      </c>
      <c r="L523" s="95" t="inlineStr">
        <is>
          <t>:X3:X4:XA:</t>
        </is>
      </c>
      <c r="M523" s="95" t="inlineStr">
        <is>
          <t>RTF</t>
        </is>
      </c>
      <c r="O523" s="94" t="inlineStr">
        <is>
          <t>A300043</t>
        </is>
      </c>
      <c r="P523" s="95" t="inlineStr">
        <is>
          <t>LT027</t>
        </is>
      </c>
      <c r="Q523" s="13" t="n">
        <v>0</v>
      </c>
    </row>
    <row r="524" ht="13.15" customFormat="1" customHeight="1" s="94">
      <c r="A524" s="92" t="n"/>
      <c r="B524" s="93">
        <f>IF(AND(I524="not Bronze, ASTM-B584, C93200",K524="Coating_Standard"),"Y","N")</f>
        <v/>
      </c>
      <c r="C524" t="inlineStr">
        <is>
          <t>Price_BOM_VL_VLS_Case_518</t>
        </is>
      </c>
      <c r="E524" s="94" t="inlineStr">
        <is>
          <t>:5095-A_VL:</t>
        </is>
      </c>
      <c r="F524" s="95" t="inlineStr">
        <is>
          <t>Cast Iron, ASTM-A48, CL 35</t>
        </is>
      </c>
      <c r="G524" s="95" t="inlineStr">
        <is>
          <t>CaseMatl_Cast_Iron_ASTM-A48_CL35</t>
        </is>
      </c>
      <c r="H524" s="95" t="inlineStr">
        <is>
          <t>C35</t>
        </is>
      </c>
      <c r="I524" s="94" t="inlineStr">
        <is>
          <t>not Bronze, ASTM-B584, C93200</t>
        </is>
      </c>
      <c r="J524" s="95" t="inlineStr">
        <is>
          <t>125# ANSI Flange</t>
        </is>
      </c>
      <c r="K524" s="95" t="inlineStr">
        <is>
          <t>Coating_Epoxy</t>
        </is>
      </c>
      <c r="L524" s="95" t="inlineStr">
        <is>
          <t>:X3:X4:XA:</t>
        </is>
      </c>
      <c r="M524" s="95" t="inlineStr">
        <is>
          <t>RTF</t>
        </is>
      </c>
      <c r="O524" s="94" t="inlineStr">
        <is>
          <t>A300043</t>
        </is>
      </c>
      <c r="P524" s="95" t="inlineStr">
        <is>
          <t>LT027</t>
        </is>
      </c>
      <c r="Q524" s="13" t="n">
        <v>0</v>
      </c>
    </row>
    <row r="525" ht="13.15" customFormat="1" customHeight="1" s="94">
      <c r="A525" s="92" t="n"/>
      <c r="B525" s="93">
        <f>IF(AND(I525="not Bronze, ASTM-B584, C93200",K525="Coating_Standard"),"Y","N")</f>
        <v/>
      </c>
      <c r="C525" t="inlineStr">
        <is>
          <t>Price_BOM_VL_VLS_Case_519</t>
        </is>
      </c>
      <c r="E525" s="94" t="inlineStr">
        <is>
          <t>:5095-A_VLS:</t>
        </is>
      </c>
      <c r="F525" s="95" t="inlineStr">
        <is>
          <t>Cast Iron, ASTM-A48, CL 35</t>
        </is>
      </c>
      <c r="G525" s="95" t="inlineStr">
        <is>
          <t>CaseMatl_Cast_Iron_ASTM-A48_CL35</t>
        </is>
      </c>
      <c r="H525" s="95" t="inlineStr">
        <is>
          <t>C35</t>
        </is>
      </c>
      <c r="I525" s="94" t="inlineStr">
        <is>
          <t>not Bronze, ASTM-B584, C93200</t>
        </is>
      </c>
      <c r="J525" s="95" t="inlineStr">
        <is>
          <t>125# ANSI Flange</t>
        </is>
      </c>
      <c r="K525" s="95" t="inlineStr">
        <is>
          <t>Coating_Standard</t>
        </is>
      </c>
      <c r="L525" s="95" t="inlineStr">
        <is>
          <t>:X3:X4:XA:</t>
        </is>
      </c>
      <c r="M525" s="95" t="n">
        <v>99821848</v>
      </c>
      <c r="N525" s="94" t="inlineStr">
        <is>
          <t>CASE,VLS,5095A,125#,CI</t>
        </is>
      </c>
      <c r="O525" s="94" t="inlineStr">
        <is>
          <t>A300043</t>
        </is>
      </c>
      <c r="P525" s="95" t="inlineStr">
        <is>
          <t>LT027</t>
        </is>
      </c>
      <c r="Q525" s="13" t="n">
        <v>0</v>
      </c>
    </row>
    <row r="526" ht="13.15" customFormat="1" customHeight="1" s="94">
      <c r="A526" s="92" t="n"/>
      <c r="B526" s="93">
        <f>IF(AND(I526="not Bronze, ASTM-B584, C93200",K526="Coating_Standard"),"Y","N")</f>
        <v/>
      </c>
      <c r="C526" s="6" t="inlineStr">
        <is>
          <t>Price_BOM_VL_VLS_Case_520</t>
        </is>
      </c>
      <c r="E526" s="94" t="inlineStr">
        <is>
          <t>:5095-A_VL:</t>
        </is>
      </c>
      <c r="F526" s="95" t="inlineStr">
        <is>
          <t>Ductile Iron, ASTM-A536-65</t>
        </is>
      </c>
      <c r="G526" s="94" t="inlineStr">
        <is>
          <t>CaseMatl_Ductile_Iron_ASTM-A536-65</t>
        </is>
      </c>
      <c r="H526" s="95" t="inlineStr">
        <is>
          <t>J</t>
        </is>
      </c>
      <c r="I526" s="94" t="inlineStr">
        <is>
          <t>all</t>
        </is>
      </c>
      <c r="J526" s="95" t="inlineStr">
        <is>
          <t>250# ANSI Flange</t>
        </is>
      </c>
      <c r="K526" s="95" t="inlineStr">
        <is>
          <t>Coating_Standard</t>
        </is>
      </c>
      <c r="L526" s="95" t="inlineStr">
        <is>
          <t>:X3:X4:XA:</t>
        </is>
      </c>
      <c r="M526" s="95" t="n">
        <v>99822551</v>
      </c>
      <c r="N526" s="94" t="inlineStr">
        <is>
          <t>CASE,VL,5095A,250#,DI</t>
        </is>
      </c>
      <c r="O526" s="94" t="inlineStr">
        <is>
          <t>A300058</t>
        </is>
      </c>
      <c r="P526" s="123" t="inlineStr">
        <is>
          <t>LT034</t>
        </is>
      </c>
      <c r="Q526" s="13" t="n">
        <v>18</v>
      </c>
    </row>
    <row r="527" customFormat="1" s="94">
      <c r="A527" s="92" t="n"/>
      <c r="B527" s="93">
        <f>IF(AND(I527="not Bronze, ASTM-B584, C93200",K527="Coating_Standard"),"Y","N")</f>
        <v/>
      </c>
      <c r="C527" t="inlineStr">
        <is>
          <t>Price_BOM_VL_VLS_Case_521</t>
        </is>
      </c>
      <c r="E527" s="94" t="inlineStr">
        <is>
          <t>:5095-A_VLS:</t>
        </is>
      </c>
      <c r="F527" s="95" t="inlineStr">
        <is>
          <t>Ductile Iron, ASTM-A536-65</t>
        </is>
      </c>
      <c r="G527" s="94" t="inlineStr">
        <is>
          <t>CaseMatl_Ductile_Iron_ASTM-A536-65</t>
        </is>
      </c>
      <c r="H527" s="95" t="inlineStr">
        <is>
          <t>J</t>
        </is>
      </c>
      <c r="I527" s="94" t="inlineStr">
        <is>
          <t>all</t>
        </is>
      </c>
      <c r="J527" s="95" t="inlineStr">
        <is>
          <t>250# ANSI Flange</t>
        </is>
      </c>
      <c r="K527" s="95" t="inlineStr">
        <is>
          <t>Coating_Standard</t>
        </is>
      </c>
      <c r="L527" s="95" t="inlineStr">
        <is>
          <t>:X3:X4:XA:</t>
        </is>
      </c>
      <c r="M527" s="95" t="n">
        <v>99822555</v>
      </c>
      <c r="N527" s="94" t="inlineStr">
        <is>
          <t>CASE,VLS,5095A,250#,DI</t>
        </is>
      </c>
      <c r="O527" s="94" t="inlineStr">
        <is>
          <t>A300058</t>
        </is>
      </c>
      <c r="P527" s="123" t="inlineStr">
        <is>
          <t>LT034</t>
        </is>
      </c>
      <c r="Q527" s="13" t="n">
        <v>14</v>
      </c>
    </row>
    <row r="528" ht="13.15" customFormat="1" customHeight="1" s="94">
      <c r="A528" s="92" t="n"/>
      <c r="B528" s="93">
        <f>IF(AND(I528="not Bronze, ASTM-B584, C93200",K528="Coating_Standard"),"Y","N")</f>
        <v/>
      </c>
      <c r="C528" t="inlineStr">
        <is>
          <t>Price_BOM_VL_VLS_Case_522</t>
        </is>
      </c>
      <c r="E528" s="94" t="inlineStr">
        <is>
          <t>:5012-C_VL:</t>
        </is>
      </c>
      <c r="F528" s="95" t="inlineStr">
        <is>
          <t>Cast Iron, ASTM-A48, CL 35</t>
        </is>
      </c>
      <c r="G528" s="95" t="inlineStr">
        <is>
          <t>CaseMatl_Cast_Iron_ASTM-A48_CL35</t>
        </is>
      </c>
      <c r="H528" s="95" t="inlineStr">
        <is>
          <t>C35</t>
        </is>
      </c>
      <c r="I528" s="94" t="inlineStr">
        <is>
          <t>not Bronze, ASTM-B584, C93200</t>
        </is>
      </c>
      <c r="J528" s="95" t="inlineStr">
        <is>
          <t>125# ANSI Flange</t>
        </is>
      </c>
      <c r="K528" s="95" t="inlineStr">
        <is>
          <t>Coating_Standard</t>
        </is>
      </c>
      <c r="L528" s="95" t="inlineStr">
        <is>
          <t>:XA:</t>
        </is>
      </c>
      <c r="M528" s="95" t="n">
        <v>99821844</v>
      </c>
      <c r="N528" s="94" t="inlineStr">
        <is>
          <t>CASE,VL,5012C,125#,CI</t>
        </is>
      </c>
      <c r="O528" s="94" t="inlineStr">
        <is>
          <t>A300043</t>
        </is>
      </c>
      <c r="P528" s="95" t="inlineStr">
        <is>
          <t>LT027</t>
        </is>
      </c>
      <c r="Q528" s="13" t="n">
        <v>0</v>
      </c>
    </row>
    <row r="529" ht="13.15" customFormat="1" customHeight="1" s="94">
      <c r="A529" s="92" t="n"/>
      <c r="B529" s="93">
        <f>IF(AND(I529="not Bronze, ASTM-B584, C93200",K529="Coating_Standard"),"Y","N")</f>
        <v/>
      </c>
      <c r="C529" s="6" t="inlineStr">
        <is>
          <t>Price_BOM_VL_VLS_Case_523</t>
        </is>
      </c>
      <c r="E529" s="94" t="inlineStr">
        <is>
          <t>:5012-C_VL:</t>
        </is>
      </c>
      <c r="F529" s="95" t="inlineStr">
        <is>
          <t>Cast Iron, ASTM-A48, CL 35</t>
        </is>
      </c>
      <c r="G529" s="95" t="inlineStr">
        <is>
          <t>CaseMatl_Cast_Iron_ASTM-A48_CL35</t>
        </is>
      </c>
      <c r="H529" s="95" t="inlineStr">
        <is>
          <t>C35</t>
        </is>
      </c>
      <c r="I529" s="94" t="inlineStr">
        <is>
          <t>Bronze, ASTM-B584, C93200</t>
        </is>
      </c>
      <c r="J529" s="95" t="inlineStr">
        <is>
          <t>125# ANSI Flange</t>
        </is>
      </c>
      <c r="K529" s="95" t="inlineStr">
        <is>
          <t>Coating_Standard</t>
        </is>
      </c>
      <c r="L529" s="95" t="inlineStr">
        <is>
          <t>:XA:</t>
        </is>
      </c>
      <c r="M529" s="95" t="inlineStr">
        <is>
          <t>RTF</t>
        </is>
      </c>
      <c r="O529" s="94" t="inlineStr">
        <is>
          <t>A300043</t>
        </is>
      </c>
      <c r="P529" s="95" t="inlineStr">
        <is>
          <t>LT027</t>
        </is>
      </c>
      <c r="Q529" s="13" t="n">
        <v>0</v>
      </c>
    </row>
    <row r="530" ht="13.15" customFormat="1" customHeight="1" s="94">
      <c r="A530" s="92" t="n"/>
      <c r="B530" s="93">
        <f>IF(AND(I530="not Bronze, ASTM-B584, C93200",K530="Coating_Standard"),"Y","N")</f>
        <v/>
      </c>
      <c r="C530" t="inlineStr">
        <is>
          <t>Price_BOM_VL_VLS_Case_524</t>
        </is>
      </c>
      <c r="E530" s="94" t="inlineStr">
        <is>
          <t>:5012-C_VL:</t>
        </is>
      </c>
      <c r="F530" s="95" t="inlineStr">
        <is>
          <t>Cast Iron, ASTM-A48, CL 35</t>
        </is>
      </c>
      <c r="G530" s="95" t="inlineStr">
        <is>
          <t>CaseMatl_Cast_Iron_ASTM-A48_CL35</t>
        </is>
      </c>
      <c r="H530" s="95" t="inlineStr">
        <is>
          <t>C35</t>
        </is>
      </c>
      <c r="I530" s="94" t="inlineStr">
        <is>
          <t>not Bronze, ASTM-B584, C93200</t>
        </is>
      </c>
      <c r="J530" s="95" t="inlineStr">
        <is>
          <t>125# ANSI Flange</t>
        </is>
      </c>
      <c r="K530" s="95" t="inlineStr">
        <is>
          <t>Coating_Scotchkote134_interior</t>
        </is>
      </c>
      <c r="L530" s="95" t="inlineStr">
        <is>
          <t>:XA:</t>
        </is>
      </c>
      <c r="M530" s="95" t="inlineStr">
        <is>
          <t>RTF</t>
        </is>
      </c>
      <c r="O530" s="94" t="inlineStr">
        <is>
          <t>A300043</t>
        </is>
      </c>
      <c r="P530" s="95" t="inlineStr">
        <is>
          <t>LT027</t>
        </is>
      </c>
      <c r="Q530" s="13" t="n">
        <v>0</v>
      </c>
    </row>
    <row r="531" ht="13.15" customFormat="1" customHeight="1" s="94">
      <c r="A531" s="92" t="n"/>
      <c r="B531" s="93">
        <f>IF(AND(I531="not Bronze, ASTM-B584, C93200",K531="Coating_Standard"),"Y","N")</f>
        <v/>
      </c>
      <c r="C531" t="inlineStr">
        <is>
          <t>Price_BOM_VL_VLS_Case_525</t>
        </is>
      </c>
      <c r="E531" s="94" t="inlineStr">
        <is>
          <t>:5012-C_VL:</t>
        </is>
      </c>
      <c r="F531" s="95" t="inlineStr">
        <is>
          <t>Cast Iron, ASTM-A48, CL 35</t>
        </is>
      </c>
      <c r="G531" s="95" t="inlineStr">
        <is>
          <t>CaseMatl_Cast_Iron_ASTM-A48_CL35</t>
        </is>
      </c>
      <c r="H531" s="95" t="inlineStr">
        <is>
          <t>C35</t>
        </is>
      </c>
      <c r="I531" s="94" t="inlineStr">
        <is>
          <t>Bronze, ASTM-B584, C93200</t>
        </is>
      </c>
      <c r="J531" s="95" t="inlineStr">
        <is>
          <t>125# ANSI Flange</t>
        </is>
      </c>
      <c r="K531" s="95" t="inlineStr">
        <is>
          <t>Coating_Scotchkote134_interior</t>
        </is>
      </c>
      <c r="L531" s="95" t="inlineStr">
        <is>
          <t>:XA:</t>
        </is>
      </c>
      <c r="M531" s="95" t="inlineStr">
        <is>
          <t>RTF</t>
        </is>
      </c>
      <c r="O531" s="94" t="inlineStr">
        <is>
          <t>A300043</t>
        </is>
      </c>
      <c r="P531" s="95" t="inlineStr">
        <is>
          <t>LT027</t>
        </is>
      </c>
      <c r="Q531" s="13" t="n">
        <v>0</v>
      </c>
    </row>
    <row r="532" ht="13.15" customFormat="1" customHeight="1" s="94">
      <c r="A532" s="92" t="n"/>
      <c r="B532" s="93">
        <f>IF(AND(I532="not Bronze, ASTM-B584, C93200",K532="Coating_Standard"),"Y","N")</f>
        <v/>
      </c>
      <c r="C532" s="6" t="inlineStr">
        <is>
          <t>Price_BOM_VL_VLS_Case_526</t>
        </is>
      </c>
      <c r="E532" s="94" t="inlineStr">
        <is>
          <t>:5012-C_VL:</t>
        </is>
      </c>
      <c r="F532" s="95" t="inlineStr">
        <is>
          <t>Cast Iron, ASTM-A48, CL 35</t>
        </is>
      </c>
      <c r="G532" s="95" t="inlineStr">
        <is>
          <t>CaseMatl_Cast_Iron_ASTM-A48_CL35</t>
        </is>
      </c>
      <c r="H532" s="95" t="inlineStr">
        <is>
          <t>C35</t>
        </is>
      </c>
      <c r="I532" s="94" t="inlineStr">
        <is>
          <t>not Bronze, ASTM-B584, C93200</t>
        </is>
      </c>
      <c r="J532" s="95" t="inlineStr">
        <is>
          <t>125# ANSI Flange</t>
        </is>
      </c>
      <c r="K532" s="95" t="inlineStr">
        <is>
          <t>Coating_Scotchkote134_interior_exterior</t>
        </is>
      </c>
      <c r="L532" s="95" t="inlineStr">
        <is>
          <t>:XA:</t>
        </is>
      </c>
      <c r="M532" s="95" t="inlineStr">
        <is>
          <t>RTF</t>
        </is>
      </c>
      <c r="O532" s="94" t="inlineStr">
        <is>
          <t>A300043</t>
        </is>
      </c>
      <c r="P532" s="95" t="inlineStr">
        <is>
          <t>LT027</t>
        </is>
      </c>
      <c r="Q532" s="13" t="n">
        <v>0</v>
      </c>
    </row>
    <row r="533" ht="13.15" customFormat="1" customHeight="1" s="94">
      <c r="A533" s="92" t="n"/>
      <c r="B533" s="93">
        <f>IF(AND(I533="not Bronze, ASTM-B584, C93200",K533="Coating_Standard"),"Y","N")</f>
        <v/>
      </c>
      <c r="C533" t="inlineStr">
        <is>
          <t>Price_BOM_VL_VLS_Case_527</t>
        </is>
      </c>
      <c r="E533" s="94" t="inlineStr">
        <is>
          <t>:5012-C_VL:</t>
        </is>
      </c>
      <c r="F533" s="95" t="inlineStr">
        <is>
          <t>Cast Iron, ASTM-A48, CL 35</t>
        </is>
      </c>
      <c r="G533" s="95" t="inlineStr">
        <is>
          <t>CaseMatl_Cast_Iron_ASTM-A48_CL35</t>
        </is>
      </c>
      <c r="H533" s="95" t="inlineStr">
        <is>
          <t>C35</t>
        </is>
      </c>
      <c r="I533" s="94" t="inlineStr">
        <is>
          <t>Bronze, ASTM-B584, C93200</t>
        </is>
      </c>
      <c r="J533" s="95" t="inlineStr">
        <is>
          <t>125# ANSI Flange</t>
        </is>
      </c>
      <c r="K533" s="95" t="inlineStr">
        <is>
          <t>Coating_Scotchkote134_interior_exterior</t>
        </is>
      </c>
      <c r="L533" s="95" t="inlineStr">
        <is>
          <t>:XA:</t>
        </is>
      </c>
      <c r="M533" s="95" t="inlineStr">
        <is>
          <t>RTF</t>
        </is>
      </c>
      <c r="O533" s="94" t="inlineStr">
        <is>
          <t>A300043</t>
        </is>
      </c>
      <c r="P533" s="95" t="inlineStr">
        <is>
          <t>LT027</t>
        </is>
      </c>
      <c r="Q533" s="13" t="n">
        <v>0</v>
      </c>
    </row>
    <row r="534" ht="13.15" customFormat="1" customHeight="1" s="94">
      <c r="A534" s="92" t="n"/>
      <c r="B534" s="93">
        <f>IF(AND(I534="not Bronze, ASTM-B584, C93200",K534="Coating_Standard"),"Y","N")</f>
        <v/>
      </c>
      <c r="C534" t="inlineStr">
        <is>
          <t>Price_BOM_VL_VLS_Case_528</t>
        </is>
      </c>
      <c r="E534" s="94" t="inlineStr">
        <is>
          <t>:5012-C_VL:</t>
        </is>
      </c>
      <c r="F534" s="95" t="inlineStr">
        <is>
          <t>Cast Iron, ASTM-A48, CL 35</t>
        </is>
      </c>
      <c r="G534" s="95" t="inlineStr">
        <is>
          <t>CaseMatl_Cast_Iron_ASTM-A48_CL35</t>
        </is>
      </c>
      <c r="H534" s="95" t="inlineStr">
        <is>
          <t>C35</t>
        </is>
      </c>
      <c r="I534" s="94" t="inlineStr">
        <is>
          <t>not Bronze, ASTM-B584, C93200</t>
        </is>
      </c>
      <c r="J534" s="95" t="inlineStr">
        <is>
          <t>125# ANSI Flange</t>
        </is>
      </c>
      <c r="K534" s="95" t="inlineStr">
        <is>
          <t>Coating_Scotchkote134_interior_exterior_IncludeImpeller</t>
        </is>
      </c>
      <c r="L534" s="95" t="inlineStr">
        <is>
          <t>:XA:</t>
        </is>
      </c>
      <c r="M534" s="95" t="inlineStr">
        <is>
          <t>RTF</t>
        </is>
      </c>
      <c r="O534" s="94" t="inlineStr">
        <is>
          <t>A300043</t>
        </is>
      </c>
      <c r="P534" s="95" t="inlineStr">
        <is>
          <t>LT027</t>
        </is>
      </c>
      <c r="Q534" s="13" t="n">
        <v>0</v>
      </c>
    </row>
    <row r="535" ht="13.15" customFormat="1" customHeight="1" s="94">
      <c r="A535" s="92" t="n"/>
      <c r="B535" s="93">
        <f>IF(AND(I535="not Bronze, ASTM-B584, C93200",K535="Coating_Standard"),"Y","N")</f>
        <v/>
      </c>
      <c r="C535" s="6" t="inlineStr">
        <is>
          <t>Price_BOM_VL_VLS_Case_529</t>
        </is>
      </c>
      <c r="E535" s="94" t="inlineStr">
        <is>
          <t>:5012-C_VL:</t>
        </is>
      </c>
      <c r="F535" s="95" t="inlineStr">
        <is>
          <t>Cast Iron, ASTM-A48, CL 35</t>
        </is>
      </c>
      <c r="G535" s="95" t="inlineStr">
        <is>
          <t>CaseMatl_Cast_Iron_ASTM-A48_CL35</t>
        </is>
      </c>
      <c r="H535" s="95" t="inlineStr">
        <is>
          <t>C35</t>
        </is>
      </c>
      <c r="I535" s="94" t="inlineStr">
        <is>
          <t>Bronze, ASTM-B584, C93200</t>
        </is>
      </c>
      <c r="J535" s="95" t="inlineStr">
        <is>
          <t>125# ANSI Flange</t>
        </is>
      </c>
      <c r="K535" s="95" t="inlineStr">
        <is>
          <t>Coating_Scotchkote134_interior_exterior_IncludeImpeller</t>
        </is>
      </c>
      <c r="L535" s="95" t="inlineStr">
        <is>
          <t>:XA:</t>
        </is>
      </c>
      <c r="M535" s="95" t="inlineStr">
        <is>
          <t>RTF</t>
        </is>
      </c>
      <c r="O535" s="94" t="inlineStr">
        <is>
          <t>A300043</t>
        </is>
      </c>
      <c r="P535" s="95" t="inlineStr">
        <is>
          <t>LT027</t>
        </is>
      </c>
      <c r="Q535" s="13" t="n">
        <v>0</v>
      </c>
    </row>
    <row r="536" ht="13.15" customFormat="1" customHeight="1" s="94">
      <c r="A536" s="92" t="n"/>
      <c r="B536" s="93">
        <f>IF(AND(I536="not Bronze, ASTM-B584, C93200",K536="Coating_Standard"),"Y","N")</f>
        <v/>
      </c>
      <c r="C536" t="inlineStr">
        <is>
          <t>Price_BOM_VL_VLS_Case_530</t>
        </is>
      </c>
      <c r="E536" s="94" t="inlineStr">
        <is>
          <t>:5012-C_VL:</t>
        </is>
      </c>
      <c r="F536" s="95" t="inlineStr">
        <is>
          <t>Cast Iron, ASTM-A48, CL 35</t>
        </is>
      </c>
      <c r="G536" s="95" t="inlineStr">
        <is>
          <t>CaseMatl_Cast_Iron_ASTM-A48_CL35</t>
        </is>
      </c>
      <c r="H536" s="95" t="inlineStr">
        <is>
          <t>C35</t>
        </is>
      </c>
      <c r="I536" s="94" t="inlineStr">
        <is>
          <t>not Bronze, ASTM-B584, C93200</t>
        </is>
      </c>
      <c r="J536" s="95" t="inlineStr">
        <is>
          <t>125# ANSI Flange</t>
        </is>
      </c>
      <c r="K536" s="95" t="inlineStr">
        <is>
          <t>Coating_Scotchkote134_interior_IncludeImpeller</t>
        </is>
      </c>
      <c r="L536" s="95" t="inlineStr">
        <is>
          <t>:XA:</t>
        </is>
      </c>
      <c r="M536" s="95" t="inlineStr">
        <is>
          <t>RTF</t>
        </is>
      </c>
      <c r="O536" s="94" t="inlineStr">
        <is>
          <t>A300043</t>
        </is>
      </c>
      <c r="P536" s="95" t="inlineStr">
        <is>
          <t>LT027</t>
        </is>
      </c>
      <c r="Q536" s="13" t="n">
        <v>0</v>
      </c>
    </row>
    <row r="537" ht="13.15" customFormat="1" customHeight="1" s="94">
      <c r="A537" s="92" t="n"/>
      <c r="B537" s="93">
        <f>IF(AND(I537="not Bronze, ASTM-B584, C93200",K537="Coating_Standard"),"Y","N")</f>
        <v/>
      </c>
      <c r="C537" t="inlineStr">
        <is>
          <t>Price_BOM_VL_VLS_Case_531</t>
        </is>
      </c>
      <c r="E537" s="94" t="inlineStr">
        <is>
          <t>:5012-C_VL:</t>
        </is>
      </c>
      <c r="F537" s="95" t="inlineStr">
        <is>
          <t>Cast Iron, ASTM-A48, CL 35</t>
        </is>
      </c>
      <c r="G537" s="95" t="inlineStr">
        <is>
          <t>CaseMatl_Cast_Iron_ASTM-A48_CL35</t>
        </is>
      </c>
      <c r="H537" s="95" t="inlineStr">
        <is>
          <t>C35</t>
        </is>
      </c>
      <c r="I537" s="94" t="inlineStr">
        <is>
          <t>Bronze, ASTM-B584, C93200</t>
        </is>
      </c>
      <c r="J537" s="95" t="inlineStr">
        <is>
          <t>125# ANSI Flange</t>
        </is>
      </c>
      <c r="K537" s="95" t="inlineStr">
        <is>
          <t>Coating_Scotchkote134_interior_IncludeImpeller</t>
        </is>
      </c>
      <c r="L537" s="95" t="inlineStr">
        <is>
          <t>:XA:</t>
        </is>
      </c>
      <c r="M537" s="95" t="inlineStr">
        <is>
          <t>RTF</t>
        </is>
      </c>
      <c r="O537" s="94" t="inlineStr">
        <is>
          <t>A300043</t>
        </is>
      </c>
      <c r="P537" s="95" t="inlineStr">
        <is>
          <t>LT027</t>
        </is>
      </c>
      <c r="Q537" s="13" t="n">
        <v>0</v>
      </c>
    </row>
    <row r="538" ht="13.15" customFormat="1" customHeight="1" s="94">
      <c r="A538" s="92" t="n"/>
      <c r="B538" s="93">
        <f>IF(AND(I538="not Bronze, ASTM-B584, C93200",K538="Coating_Standard"),"Y","N")</f>
        <v/>
      </c>
      <c r="C538" s="6" t="inlineStr">
        <is>
          <t>Price_BOM_VL_VLS_Case_532</t>
        </is>
      </c>
      <c r="E538" s="94" t="inlineStr">
        <is>
          <t>:5012-C_VL:</t>
        </is>
      </c>
      <c r="F538" s="95" t="inlineStr">
        <is>
          <t>Cast Iron, ASTM-A48, CL 35</t>
        </is>
      </c>
      <c r="G538" s="95" t="inlineStr">
        <is>
          <t>CaseMatl_Cast_Iron_ASTM-A48_CL35</t>
        </is>
      </c>
      <c r="H538" s="95" t="inlineStr">
        <is>
          <t>C35</t>
        </is>
      </c>
      <c r="I538" s="94" t="inlineStr">
        <is>
          <t>not Bronze, ASTM-B584, C93200</t>
        </is>
      </c>
      <c r="J538" s="95" t="inlineStr">
        <is>
          <t>125# ANSI Flange</t>
        </is>
      </c>
      <c r="K538" s="95" t="inlineStr">
        <is>
          <t>Coating_Special</t>
        </is>
      </c>
      <c r="L538" s="95" t="inlineStr">
        <is>
          <t>:XA:</t>
        </is>
      </c>
      <c r="M538" s="95" t="inlineStr">
        <is>
          <t>RTF</t>
        </is>
      </c>
      <c r="O538" s="94" t="inlineStr">
        <is>
          <t>A300043</t>
        </is>
      </c>
      <c r="P538" s="95" t="inlineStr">
        <is>
          <t>LT027</t>
        </is>
      </c>
      <c r="Q538" s="13" t="n">
        <v>0</v>
      </c>
    </row>
    <row r="539" ht="13.15" customFormat="1" customHeight="1" s="94">
      <c r="A539" s="92" t="n"/>
      <c r="B539" s="93">
        <f>IF(AND(I539="not Bronze, ASTM-B584, C93200",K539="Coating_Standard"),"Y","N")</f>
        <v/>
      </c>
      <c r="C539" t="inlineStr">
        <is>
          <t>Price_BOM_VL_VLS_Case_533</t>
        </is>
      </c>
      <c r="E539" s="94" t="inlineStr">
        <is>
          <t>:5012-C_VL:</t>
        </is>
      </c>
      <c r="F539" s="95" t="inlineStr">
        <is>
          <t>Cast Iron, ASTM-A48, CL 35</t>
        </is>
      </c>
      <c r="G539" s="95" t="inlineStr">
        <is>
          <t>CaseMatl_Cast_Iron_ASTM-A48_CL35</t>
        </is>
      </c>
      <c r="H539" s="95" t="inlineStr">
        <is>
          <t>C35</t>
        </is>
      </c>
      <c r="I539" s="94" t="inlineStr">
        <is>
          <t>Bronze, ASTM-B584, C93200</t>
        </is>
      </c>
      <c r="J539" s="95" t="inlineStr">
        <is>
          <t>125# ANSI Flange</t>
        </is>
      </c>
      <c r="K539" s="95" t="inlineStr">
        <is>
          <t>Coating_Special</t>
        </is>
      </c>
      <c r="L539" s="95" t="inlineStr">
        <is>
          <t>:XA:</t>
        </is>
      </c>
      <c r="M539" s="95" t="inlineStr">
        <is>
          <t>RTF</t>
        </is>
      </c>
      <c r="O539" s="94" t="inlineStr">
        <is>
          <t>A300043</t>
        </is>
      </c>
      <c r="P539" s="95" t="inlineStr">
        <is>
          <t>LT027</t>
        </is>
      </c>
      <c r="Q539" s="13" t="n">
        <v>0</v>
      </c>
    </row>
    <row r="540" ht="13.15" customFormat="1" customHeight="1" s="94">
      <c r="A540" s="92" t="n"/>
      <c r="B540" s="93">
        <f>IF(AND(I540="not Bronze, ASTM-B584, C93200",K540="Coating_Standard"),"Y","N")</f>
        <v/>
      </c>
      <c r="C540" t="inlineStr">
        <is>
          <t>Price_BOM_VL_VLS_Case_534</t>
        </is>
      </c>
      <c r="E540" s="94" t="inlineStr">
        <is>
          <t>:5012-C_VL:</t>
        </is>
      </c>
      <c r="F540" s="95" t="inlineStr">
        <is>
          <t>Cast Iron, ASTM-A48, CL 35</t>
        </is>
      </c>
      <c r="G540" s="95" t="inlineStr">
        <is>
          <t>CaseMatl_Cast_Iron_ASTM-A48_CL35</t>
        </is>
      </c>
      <c r="H540" s="95" t="inlineStr">
        <is>
          <t>C35</t>
        </is>
      </c>
      <c r="I540" s="94" t="inlineStr">
        <is>
          <t>not Bronze, ASTM-B584, C93200</t>
        </is>
      </c>
      <c r="J540" s="95" t="inlineStr">
        <is>
          <t>125# ANSI Flange</t>
        </is>
      </c>
      <c r="K540" s="95" t="inlineStr">
        <is>
          <t>Coating_Epoxy</t>
        </is>
      </c>
      <c r="L540" s="95" t="inlineStr">
        <is>
          <t>:XA:</t>
        </is>
      </c>
      <c r="M540" s="95" t="inlineStr">
        <is>
          <t>RTF</t>
        </is>
      </c>
      <c r="O540" s="94" t="inlineStr">
        <is>
          <t>A300043</t>
        </is>
      </c>
      <c r="P540" s="95" t="inlineStr">
        <is>
          <t>LT027</t>
        </is>
      </c>
      <c r="Q540" s="13" t="n">
        <v>0</v>
      </c>
    </row>
    <row r="541" ht="13.15" customFormat="1" customHeight="1" s="94">
      <c r="A541" s="92" t="n"/>
      <c r="B541" s="93">
        <f>IF(AND(I541="not Bronze, ASTM-B584, C93200",K541="Coating_Standard"),"Y","N")</f>
        <v/>
      </c>
      <c r="C541" s="6" t="inlineStr">
        <is>
          <t>Price_BOM_VL_VLS_Case_535</t>
        </is>
      </c>
      <c r="E541" s="94" t="inlineStr">
        <is>
          <t>:5012-C_VL:</t>
        </is>
      </c>
      <c r="F541" s="95" t="inlineStr">
        <is>
          <t>Cast Iron, ASTM-A48, CL 35</t>
        </is>
      </c>
      <c r="G541" s="95" t="inlineStr">
        <is>
          <t>CaseMatl_Cast_Iron_ASTM-A48_CL35</t>
        </is>
      </c>
      <c r="H541" s="95" t="inlineStr">
        <is>
          <t>C35</t>
        </is>
      </c>
      <c r="I541" s="94" t="inlineStr">
        <is>
          <t>Bronze, ASTM-B584, C93200</t>
        </is>
      </c>
      <c r="J541" s="95" t="inlineStr">
        <is>
          <t>125# ANSI Flange</t>
        </is>
      </c>
      <c r="K541" s="95" t="inlineStr">
        <is>
          <t>Coating_Epoxy</t>
        </is>
      </c>
      <c r="L541" s="95" t="inlineStr">
        <is>
          <t>:XA:</t>
        </is>
      </c>
      <c r="M541" s="95" t="inlineStr">
        <is>
          <t>RTF</t>
        </is>
      </c>
      <c r="O541" s="94" t="inlineStr">
        <is>
          <t>A300043</t>
        </is>
      </c>
      <c r="P541" s="95" t="inlineStr">
        <is>
          <t>LT027</t>
        </is>
      </c>
      <c r="Q541" s="13" t="n">
        <v>0</v>
      </c>
    </row>
    <row r="542" ht="13.15" customFormat="1" customHeight="1" s="94">
      <c r="A542" s="92" t="n"/>
      <c r="B542" s="93">
        <f>IF(AND(I542="not Bronze, ASTM-B584, C93200",K542="Coating_Standard"),"Y","N")</f>
        <v/>
      </c>
      <c r="C542" t="inlineStr">
        <is>
          <t>Price_BOM_VL_VLS_Case_536</t>
        </is>
      </c>
      <c r="E542" s="94" t="inlineStr">
        <is>
          <t>:5012-C_VLS:</t>
        </is>
      </c>
      <c r="F542" s="95" t="inlineStr">
        <is>
          <t>Cast Iron, ASTM-A48, CL 35</t>
        </is>
      </c>
      <c r="G542" s="95" t="inlineStr">
        <is>
          <t>CaseMatl_Cast_Iron_ASTM-A48_CL35</t>
        </is>
      </c>
      <c r="H542" s="95" t="inlineStr">
        <is>
          <t>C35</t>
        </is>
      </c>
      <c r="I542" s="94" t="inlineStr">
        <is>
          <t>not Bronze, ASTM-B584, C93200</t>
        </is>
      </c>
      <c r="J542" s="95" t="inlineStr">
        <is>
          <t>125# ANSI Flange</t>
        </is>
      </c>
      <c r="K542" s="95" t="inlineStr">
        <is>
          <t>Coating_Standard</t>
        </is>
      </c>
      <c r="L542" s="95" t="inlineStr">
        <is>
          <t>:XA:</t>
        </is>
      </c>
      <c r="M542" s="95" t="n">
        <v>99821846</v>
      </c>
      <c r="N542" s="94" t="inlineStr">
        <is>
          <t>CASE,VLS,5012C,125#,CI</t>
        </is>
      </c>
      <c r="O542" s="94" t="inlineStr">
        <is>
          <t>A300043</t>
        </is>
      </c>
      <c r="P542" s="95" t="inlineStr">
        <is>
          <t>LT027</t>
        </is>
      </c>
      <c r="Q542" s="13" t="n">
        <v>0</v>
      </c>
    </row>
    <row r="543" ht="13.15" customFormat="1" customHeight="1" s="94">
      <c r="A543" s="92" t="n"/>
      <c r="B543" s="93">
        <f>IF(AND(I543="not Bronze, ASTM-B584, C93200",K543="Coating_Standard"),"Y","N")</f>
        <v/>
      </c>
      <c r="C543" t="inlineStr">
        <is>
          <t>Price_BOM_VL_VLS_Case_537</t>
        </is>
      </c>
      <c r="E543" s="94" t="inlineStr">
        <is>
          <t>:5012-C_VL:</t>
        </is>
      </c>
      <c r="F543" s="95" t="inlineStr">
        <is>
          <t>Ductile Iron, ASTM-A536-65</t>
        </is>
      </c>
      <c r="G543" s="94" t="inlineStr">
        <is>
          <t>CaseMatl_Ductile_Iron_ASTM-A536-65</t>
        </is>
      </c>
      <c r="H543" s="95" t="inlineStr">
        <is>
          <t>J</t>
        </is>
      </c>
      <c r="I543" s="94" t="inlineStr">
        <is>
          <t>all</t>
        </is>
      </c>
      <c r="J543" s="95" t="inlineStr">
        <is>
          <t>250# ANSI Flange</t>
        </is>
      </c>
      <c r="K543" s="95" t="inlineStr">
        <is>
          <t>Coating_Standard</t>
        </is>
      </c>
      <c r="L543" s="95" t="inlineStr">
        <is>
          <t>:XA:</t>
        </is>
      </c>
      <c r="M543" s="95" t="n">
        <v>99822531</v>
      </c>
      <c r="N543" s="94" t="inlineStr">
        <is>
          <t>CASE,VL,5012C,250#,DI</t>
        </is>
      </c>
      <c r="O543" s="94" t="inlineStr">
        <is>
          <t>A300059</t>
        </is>
      </c>
      <c r="P543" s="123" t="inlineStr">
        <is>
          <t>LT034</t>
        </is>
      </c>
      <c r="Q543" s="13" t="n">
        <v>18</v>
      </c>
    </row>
    <row r="544" customFormat="1" s="94">
      <c r="A544" s="92" t="n"/>
      <c r="B544" s="93">
        <f>IF(AND(I544="not Bronze, ASTM-B584, C93200",K544="Coating_Standard"),"Y","N")</f>
        <v/>
      </c>
      <c r="C544" s="6" t="inlineStr">
        <is>
          <t>Price_BOM_VL_VLS_Case_538</t>
        </is>
      </c>
      <c r="E544" s="94" t="inlineStr">
        <is>
          <t>:5012-C_VLS:</t>
        </is>
      </c>
      <c r="F544" s="95" t="inlineStr">
        <is>
          <t>Ductile Iron, ASTM-A536-65</t>
        </is>
      </c>
      <c r="G544" s="94" t="inlineStr">
        <is>
          <t>CaseMatl_Ductile_Iron_ASTM-A536-65</t>
        </is>
      </c>
      <c r="H544" s="95" t="inlineStr">
        <is>
          <t>J</t>
        </is>
      </c>
      <c r="I544" s="94" t="inlineStr">
        <is>
          <t>all</t>
        </is>
      </c>
      <c r="J544" s="95" t="inlineStr">
        <is>
          <t>250# ANSI Flange</t>
        </is>
      </c>
      <c r="K544" s="95" t="inlineStr">
        <is>
          <t>Coating_Standard</t>
        </is>
      </c>
      <c r="L544" s="95" t="inlineStr">
        <is>
          <t>:XA:</t>
        </is>
      </c>
      <c r="M544" s="95" t="n">
        <v>99822545</v>
      </c>
      <c r="N544" s="94" t="inlineStr">
        <is>
          <t>CASE,VLS,5012C,250#,DI</t>
        </is>
      </c>
      <c r="O544" s="94" t="inlineStr">
        <is>
          <t>A300059</t>
        </is>
      </c>
      <c r="P544" s="123" t="inlineStr">
        <is>
          <t>LT034</t>
        </is>
      </c>
      <c r="Q544" s="13" t="n">
        <v>14</v>
      </c>
    </row>
    <row r="545" ht="13.15" customFormat="1" customHeight="1" s="107">
      <c r="A545" s="105" t="n"/>
      <c r="B545" s="106">
        <f>IF(AND(I545="not Bronze, ASTM-B584, C93200",K545="Coating_Standard"),"Y","N")</f>
        <v/>
      </c>
      <c r="C545" t="inlineStr">
        <is>
          <t>Price_BOM_VL_VLS_Case_539</t>
        </is>
      </c>
      <c r="E545" s="107" t="inlineStr">
        <is>
          <t>:5095-7_VL:</t>
        </is>
      </c>
      <c r="F545" s="108" t="inlineStr">
        <is>
          <t>Cast Iron, ASTM-A48, CL 35</t>
        </is>
      </c>
      <c r="G545" s="108" t="inlineStr">
        <is>
          <t>CaseMatl_Cast_Iron_ASTM-A48_CL35</t>
        </is>
      </c>
      <c r="H545" s="108" t="inlineStr">
        <is>
          <t>C35</t>
        </is>
      </c>
      <c r="I545" s="107" t="inlineStr">
        <is>
          <t>Bronze, ASTM-B584, C93200</t>
        </is>
      </c>
      <c r="J545" s="108" t="inlineStr">
        <is>
          <t>125# ANSI Flange</t>
        </is>
      </c>
      <c r="K545" s="108" t="inlineStr">
        <is>
          <t>Coating_Standard</t>
        </is>
      </c>
      <c r="L545" s="108" t="inlineStr">
        <is>
          <t>:X3:X4:XA:</t>
        </is>
      </c>
      <c r="M545" s="108" t="inlineStr">
        <is>
          <t>RTF</t>
        </is>
      </c>
      <c r="O545" s="107" t="inlineStr">
        <is>
          <t>A300043</t>
        </is>
      </c>
      <c r="P545" s="108" t="inlineStr">
        <is>
          <t>LT027</t>
        </is>
      </c>
      <c r="Q545" s="13" t="n">
        <v>0</v>
      </c>
      <c r="R545" s="94" t="n"/>
      <c r="S545" s="94" t="n"/>
      <c r="T545" s="94" t="n"/>
      <c r="V545" s="94" t="n"/>
    </row>
    <row r="546" ht="13.15" customFormat="1" customHeight="1" s="107">
      <c r="A546" s="105" t="n"/>
      <c r="B546" s="106">
        <f>IF(AND(I546="not Bronze, ASTM-B584, C93200",K546="Coating_Standard"),"Y","N")</f>
        <v/>
      </c>
      <c r="C546" t="inlineStr">
        <is>
          <t>Price_BOM_VL_VLS_Case_540</t>
        </is>
      </c>
      <c r="E546" s="107" t="inlineStr">
        <is>
          <t>:5095-7_VL:</t>
        </is>
      </c>
      <c r="F546" s="108" t="inlineStr">
        <is>
          <t>Cast Iron, ASTM-A48, CL 35</t>
        </is>
      </c>
      <c r="G546" s="108" t="inlineStr">
        <is>
          <t>CaseMatl_Cast_Iron_ASTM-A48_CL35</t>
        </is>
      </c>
      <c r="H546" s="108" t="inlineStr">
        <is>
          <t>C35</t>
        </is>
      </c>
      <c r="I546" s="107" t="inlineStr">
        <is>
          <t>not Bronze, ASTM-B584, C93200</t>
        </is>
      </c>
      <c r="J546" s="108" t="inlineStr">
        <is>
          <t>125# ANSI Flange</t>
        </is>
      </c>
      <c r="K546" s="108" t="inlineStr">
        <is>
          <t>Coating_Standard</t>
        </is>
      </c>
      <c r="L546" s="108" t="inlineStr">
        <is>
          <t>:X3:X4:XA:</t>
        </is>
      </c>
      <c r="M546" s="109" t="n">
        <v>96893930</v>
      </c>
      <c r="N546" s="110" t="inlineStr">
        <is>
          <t>CASE,VL,50957,125#,CI</t>
        </is>
      </c>
      <c r="O546" s="107" t="inlineStr">
        <is>
          <t>A300043</t>
        </is>
      </c>
      <c r="P546" s="108" t="inlineStr">
        <is>
          <t>LT027</t>
        </is>
      </c>
      <c r="Q546" s="13" t="n">
        <v>0</v>
      </c>
      <c r="R546" s="94" t="n"/>
      <c r="S546" s="94" t="n"/>
      <c r="T546" s="94" t="n"/>
      <c r="V546" s="94" t="n"/>
    </row>
    <row r="547" ht="13.15" customFormat="1" customHeight="1" s="107">
      <c r="A547" s="105" t="n"/>
      <c r="B547" s="106">
        <f>IF(AND(I547="not Bronze, ASTM-B584, C93200",K547="Coating_Standard"),"Y","N")</f>
        <v/>
      </c>
      <c r="C547" s="6" t="inlineStr">
        <is>
          <t>Price_BOM_VL_VLS_Case_541</t>
        </is>
      </c>
      <c r="E547" s="107" t="inlineStr">
        <is>
          <t>:5095-7_VL:</t>
        </is>
      </c>
      <c r="F547" s="108" t="inlineStr">
        <is>
          <t>Cast Iron, ASTM-A48, CL 35</t>
        </is>
      </c>
      <c r="G547" s="108" t="inlineStr">
        <is>
          <t>CaseMatl_Cast_Iron_ASTM-A48_CL35</t>
        </is>
      </c>
      <c r="H547" s="108" t="inlineStr">
        <is>
          <t>C35</t>
        </is>
      </c>
      <c r="I547" s="107" t="inlineStr">
        <is>
          <t>Bronze, ASTM-B584, C93200</t>
        </is>
      </c>
      <c r="J547" s="108" t="inlineStr">
        <is>
          <t>125# ANSI Flange</t>
        </is>
      </c>
      <c r="K547" s="108" t="inlineStr">
        <is>
          <t>Coating_Scotchkote134_interior</t>
        </is>
      </c>
      <c r="L547" s="108" t="inlineStr">
        <is>
          <t>:X3:X4:XA:</t>
        </is>
      </c>
      <c r="M547" s="108" t="inlineStr">
        <is>
          <t>RTF</t>
        </is>
      </c>
      <c r="O547" s="107" t="inlineStr">
        <is>
          <t>A300043</t>
        </is>
      </c>
      <c r="P547" s="108" t="inlineStr">
        <is>
          <t>LT027</t>
        </is>
      </c>
      <c r="Q547" s="13" t="n">
        <v>0</v>
      </c>
      <c r="R547" s="94" t="n"/>
      <c r="S547" s="94" t="n"/>
      <c r="T547" s="94" t="n"/>
      <c r="V547" s="94" t="n"/>
    </row>
    <row r="548" ht="13.15" customFormat="1" customHeight="1" s="107">
      <c r="A548" s="105" t="n"/>
      <c r="B548" s="106">
        <f>IF(AND(I548="not Bronze, ASTM-B584, C93200",K548="Coating_Standard"),"Y","N")</f>
        <v/>
      </c>
      <c r="C548" t="inlineStr">
        <is>
          <t>Price_BOM_VL_VLS_Case_542</t>
        </is>
      </c>
      <c r="E548" s="107" t="inlineStr">
        <is>
          <t>:5095-7_VL:</t>
        </is>
      </c>
      <c r="F548" s="108" t="inlineStr">
        <is>
          <t>Cast Iron, ASTM-A48, CL 35</t>
        </is>
      </c>
      <c r="G548" s="108" t="inlineStr">
        <is>
          <t>CaseMatl_Cast_Iron_ASTM-A48_CL35</t>
        </is>
      </c>
      <c r="H548" s="108" t="inlineStr">
        <is>
          <t>C35</t>
        </is>
      </c>
      <c r="I548" s="107" t="inlineStr">
        <is>
          <t>not Bronze, ASTM-B584, C93200</t>
        </is>
      </c>
      <c r="J548" s="108" t="inlineStr">
        <is>
          <t>125# ANSI Flange</t>
        </is>
      </c>
      <c r="K548" s="108" t="inlineStr">
        <is>
          <t>Coating_Scotchkote134_interior</t>
        </is>
      </c>
      <c r="L548" s="108" t="inlineStr">
        <is>
          <t>:X3:X4:XA:</t>
        </is>
      </c>
      <c r="M548" s="108" t="inlineStr">
        <is>
          <t>RTF</t>
        </is>
      </c>
      <c r="O548" s="107" t="inlineStr">
        <is>
          <t>A300043</t>
        </is>
      </c>
      <c r="P548" s="108" t="inlineStr">
        <is>
          <t>LT027</t>
        </is>
      </c>
      <c r="Q548" s="13" t="n">
        <v>0</v>
      </c>
      <c r="R548" s="94" t="n"/>
      <c r="S548" s="94" t="n"/>
      <c r="T548" s="94" t="n"/>
      <c r="V548" s="94" t="n"/>
    </row>
    <row r="549" ht="13.15" customFormat="1" customHeight="1" s="107">
      <c r="A549" s="105" t="n"/>
      <c r="B549" s="106">
        <f>IF(AND(I549="not Bronze, ASTM-B584, C93200",K549="Coating_Standard"),"Y","N")</f>
        <v/>
      </c>
      <c r="C549" t="inlineStr">
        <is>
          <t>Price_BOM_VL_VLS_Case_543</t>
        </is>
      </c>
      <c r="E549" s="107" t="inlineStr">
        <is>
          <t>:5095-7_VL:</t>
        </is>
      </c>
      <c r="F549" s="108" t="inlineStr">
        <is>
          <t>Cast Iron, ASTM-A48, CL 35</t>
        </is>
      </c>
      <c r="G549" s="108" t="inlineStr">
        <is>
          <t>CaseMatl_Cast_Iron_ASTM-A48_CL35</t>
        </is>
      </c>
      <c r="H549" s="108" t="inlineStr">
        <is>
          <t>C35</t>
        </is>
      </c>
      <c r="I549" s="107" t="inlineStr">
        <is>
          <t>Bronze, ASTM-B584, C93200</t>
        </is>
      </c>
      <c r="J549" s="108" t="inlineStr">
        <is>
          <t>125# ANSI Flange</t>
        </is>
      </c>
      <c r="K549" s="108" t="inlineStr">
        <is>
          <t>Coating_Scotchkote134_interior_exterior</t>
        </is>
      </c>
      <c r="L549" s="108" t="inlineStr">
        <is>
          <t>:X3:X4:XA:</t>
        </is>
      </c>
      <c r="M549" s="108" t="inlineStr">
        <is>
          <t>RTF</t>
        </is>
      </c>
      <c r="O549" s="107" t="inlineStr">
        <is>
          <t>A300043</t>
        </is>
      </c>
      <c r="P549" s="108" t="inlineStr">
        <is>
          <t>LT027</t>
        </is>
      </c>
      <c r="Q549" s="13" t="n">
        <v>0</v>
      </c>
      <c r="R549" s="94" t="n"/>
      <c r="S549" s="94" t="n"/>
      <c r="T549" s="94" t="n"/>
      <c r="V549" s="94" t="n"/>
    </row>
    <row r="550" ht="13.15" customFormat="1" customHeight="1" s="107">
      <c r="A550" s="105" t="n"/>
      <c r="B550" s="106">
        <f>IF(AND(I550="not Bronze, ASTM-B584, C93200",K550="Coating_Standard"),"Y","N")</f>
        <v/>
      </c>
      <c r="C550" s="6" t="inlineStr">
        <is>
          <t>Price_BOM_VL_VLS_Case_544</t>
        </is>
      </c>
      <c r="E550" s="107" t="inlineStr">
        <is>
          <t>:5095-7_VL:</t>
        </is>
      </c>
      <c r="F550" s="108" t="inlineStr">
        <is>
          <t>Cast Iron, ASTM-A48, CL 35</t>
        </is>
      </c>
      <c r="G550" s="108" t="inlineStr">
        <is>
          <t>CaseMatl_Cast_Iron_ASTM-A48_CL35</t>
        </is>
      </c>
      <c r="H550" s="108" t="inlineStr">
        <is>
          <t>C35</t>
        </is>
      </c>
      <c r="I550" s="107" t="inlineStr">
        <is>
          <t>not Bronze, ASTM-B584, C93200</t>
        </is>
      </c>
      <c r="J550" s="108" t="inlineStr">
        <is>
          <t>125# ANSI Flange</t>
        </is>
      </c>
      <c r="K550" s="108" t="inlineStr">
        <is>
          <t>Coating_Scotchkote134_interior_exterior</t>
        </is>
      </c>
      <c r="L550" s="108" t="inlineStr">
        <is>
          <t>:X3:X4:XA:</t>
        </is>
      </c>
      <c r="M550" s="108" t="inlineStr">
        <is>
          <t>RTF</t>
        </is>
      </c>
      <c r="O550" s="107" t="inlineStr">
        <is>
          <t>A300043</t>
        </is>
      </c>
      <c r="P550" s="108" t="inlineStr">
        <is>
          <t>LT027</t>
        </is>
      </c>
      <c r="Q550" s="13" t="n">
        <v>0</v>
      </c>
      <c r="R550" s="94" t="n"/>
      <c r="S550" s="94" t="n"/>
      <c r="T550" s="94" t="n"/>
      <c r="V550" s="94" t="n"/>
    </row>
    <row r="551" ht="13.15" customFormat="1" customHeight="1" s="107">
      <c r="A551" s="105" t="n"/>
      <c r="B551" s="106">
        <f>IF(AND(I551="not Bronze, ASTM-B584, C93200",K551="Coating_Standard"),"Y","N")</f>
        <v/>
      </c>
      <c r="C551" t="inlineStr">
        <is>
          <t>Price_BOM_VL_VLS_Case_545</t>
        </is>
      </c>
      <c r="E551" s="107" t="inlineStr">
        <is>
          <t>:5095-7_VL:</t>
        </is>
      </c>
      <c r="F551" s="108" t="inlineStr">
        <is>
          <t>Cast Iron, ASTM-A48, CL 35</t>
        </is>
      </c>
      <c r="G551" s="108" t="inlineStr">
        <is>
          <t>CaseMatl_Cast_Iron_ASTM-A48_CL35</t>
        </is>
      </c>
      <c r="H551" s="108" t="inlineStr">
        <is>
          <t>C35</t>
        </is>
      </c>
      <c r="I551" s="107" t="inlineStr">
        <is>
          <t>Bronze, ASTM-B584, C93200</t>
        </is>
      </c>
      <c r="J551" s="108" t="inlineStr">
        <is>
          <t>125# ANSI Flange</t>
        </is>
      </c>
      <c r="K551" s="108" t="inlineStr">
        <is>
          <t>Coating_Scotchkote134_interior_exterior_IncludeImpeller</t>
        </is>
      </c>
      <c r="L551" s="108" t="inlineStr">
        <is>
          <t>:X3:X4:XA:</t>
        </is>
      </c>
      <c r="M551" s="108" t="inlineStr">
        <is>
          <t>RTF</t>
        </is>
      </c>
      <c r="O551" s="107" t="inlineStr">
        <is>
          <t>A300043</t>
        </is>
      </c>
      <c r="P551" s="108" t="inlineStr">
        <is>
          <t>LT027</t>
        </is>
      </c>
      <c r="Q551" s="13" t="n">
        <v>0</v>
      </c>
      <c r="R551" s="94" t="n"/>
      <c r="S551" s="94" t="n"/>
      <c r="T551" s="94" t="n"/>
      <c r="V551" s="94" t="n"/>
    </row>
    <row r="552" ht="13.15" customFormat="1" customHeight="1" s="107">
      <c r="A552" s="105" t="n"/>
      <c r="B552" s="106">
        <f>IF(AND(I552="not Bronze, ASTM-B584, C93200",K552="Coating_Standard"),"Y","N")</f>
        <v/>
      </c>
      <c r="C552" t="inlineStr">
        <is>
          <t>Price_BOM_VL_VLS_Case_546</t>
        </is>
      </c>
      <c r="E552" s="107" t="inlineStr">
        <is>
          <t>:5095-7_VL:</t>
        </is>
      </c>
      <c r="F552" s="108" t="inlineStr">
        <is>
          <t>Cast Iron, ASTM-A48, CL 35</t>
        </is>
      </c>
      <c r="G552" s="108" t="inlineStr">
        <is>
          <t>CaseMatl_Cast_Iron_ASTM-A48_CL35</t>
        </is>
      </c>
      <c r="H552" s="108" t="inlineStr">
        <is>
          <t>C35</t>
        </is>
      </c>
      <c r="I552" s="107" t="inlineStr">
        <is>
          <t>not Bronze, ASTM-B584, C93200</t>
        </is>
      </c>
      <c r="J552" s="108" t="inlineStr">
        <is>
          <t>125# ANSI Flange</t>
        </is>
      </c>
      <c r="K552" s="108" t="inlineStr">
        <is>
          <t>Coating_Scotchkote134_interior_exterior_IncludeImpeller</t>
        </is>
      </c>
      <c r="L552" s="108" t="inlineStr">
        <is>
          <t>:X3:X4:XA:</t>
        </is>
      </c>
      <c r="M552" s="108" t="inlineStr">
        <is>
          <t>RTF</t>
        </is>
      </c>
      <c r="O552" s="107" t="inlineStr">
        <is>
          <t>A300043</t>
        </is>
      </c>
      <c r="P552" s="108" t="inlineStr">
        <is>
          <t>LT027</t>
        </is>
      </c>
      <c r="Q552" s="13" t="n">
        <v>0</v>
      </c>
      <c r="R552" s="94" t="n"/>
      <c r="S552" s="94" t="n"/>
      <c r="T552" s="94" t="n"/>
      <c r="V552" s="94" t="n"/>
    </row>
    <row r="553" ht="13.15" customFormat="1" customHeight="1" s="107">
      <c r="A553" s="105" t="n"/>
      <c r="B553" s="106">
        <f>IF(AND(I553="not Bronze, ASTM-B584, C93200",K553="Coating_Standard"),"Y","N")</f>
        <v/>
      </c>
      <c r="C553" s="6" t="inlineStr">
        <is>
          <t>Price_BOM_VL_VLS_Case_547</t>
        </is>
      </c>
      <c r="E553" s="107" t="inlineStr">
        <is>
          <t>:5095-7_VL:</t>
        </is>
      </c>
      <c r="F553" s="108" t="inlineStr">
        <is>
          <t>Cast Iron, ASTM-A48, CL 35</t>
        </is>
      </c>
      <c r="G553" s="108" t="inlineStr">
        <is>
          <t>CaseMatl_Cast_Iron_ASTM-A48_CL35</t>
        </is>
      </c>
      <c r="H553" s="108" t="inlineStr">
        <is>
          <t>C35</t>
        </is>
      </c>
      <c r="I553" s="107" t="inlineStr">
        <is>
          <t>Bronze, ASTM-B584, C93200</t>
        </is>
      </c>
      <c r="J553" s="108" t="inlineStr">
        <is>
          <t>125# ANSI Flange</t>
        </is>
      </c>
      <c r="K553" s="108" t="inlineStr">
        <is>
          <t>Coating_Scotchkote134_interior_IncludeImpeller</t>
        </is>
      </c>
      <c r="L553" s="108" t="inlineStr">
        <is>
          <t>:X3:X4:XA:</t>
        </is>
      </c>
      <c r="M553" s="108" t="inlineStr">
        <is>
          <t>RTF</t>
        </is>
      </c>
      <c r="O553" s="107" t="inlineStr">
        <is>
          <t>A300043</t>
        </is>
      </c>
      <c r="P553" s="108" t="inlineStr">
        <is>
          <t>LT027</t>
        </is>
      </c>
      <c r="Q553" s="13" t="n">
        <v>0</v>
      </c>
      <c r="R553" s="94" t="n"/>
      <c r="S553" s="94" t="n"/>
      <c r="T553" s="94" t="n"/>
      <c r="V553" s="94" t="n"/>
    </row>
    <row r="554" ht="13.15" customFormat="1" customHeight="1" s="107">
      <c r="A554" s="105" t="n"/>
      <c r="B554" s="106">
        <f>IF(AND(I554="not Bronze, ASTM-B584, C93200",K554="Coating_Standard"),"Y","N")</f>
        <v/>
      </c>
      <c r="C554" t="inlineStr">
        <is>
          <t>Price_BOM_VL_VLS_Case_548</t>
        </is>
      </c>
      <c r="E554" s="107" t="inlineStr">
        <is>
          <t>:5095-7_VL:</t>
        </is>
      </c>
      <c r="F554" s="108" t="inlineStr">
        <is>
          <t>Cast Iron, ASTM-A48, CL 35</t>
        </is>
      </c>
      <c r="G554" s="108" t="inlineStr">
        <is>
          <t>CaseMatl_Cast_Iron_ASTM-A48_CL35</t>
        </is>
      </c>
      <c r="H554" s="108" t="inlineStr">
        <is>
          <t>C35</t>
        </is>
      </c>
      <c r="I554" s="107" t="inlineStr">
        <is>
          <t>not Bronze, ASTM-B584, C93200</t>
        </is>
      </c>
      <c r="J554" s="108" t="inlineStr">
        <is>
          <t>125# ANSI Flange</t>
        </is>
      </c>
      <c r="K554" s="108" t="inlineStr">
        <is>
          <t>Coating_Scotchkote134_interior_IncludeImpeller</t>
        </is>
      </c>
      <c r="L554" s="108" t="inlineStr">
        <is>
          <t>:X3:X4:XA:</t>
        </is>
      </c>
      <c r="M554" s="108" t="inlineStr">
        <is>
          <t>RTF</t>
        </is>
      </c>
      <c r="O554" s="107" t="inlineStr">
        <is>
          <t>A300043</t>
        </is>
      </c>
      <c r="P554" s="108" t="inlineStr">
        <is>
          <t>LT027</t>
        </is>
      </c>
      <c r="Q554" s="13" t="n">
        <v>0</v>
      </c>
      <c r="R554" s="94" t="n"/>
      <c r="S554" s="94" t="n"/>
      <c r="T554" s="94" t="n"/>
      <c r="V554" s="94" t="n"/>
    </row>
    <row r="555" ht="13.15" customFormat="1" customHeight="1" s="107">
      <c r="A555" s="105" t="n"/>
      <c r="B555" s="106">
        <f>IF(AND(I555="not Bronze, ASTM-B584, C93200",K555="Coating_Standard"),"Y","N")</f>
        <v/>
      </c>
      <c r="C555" t="inlineStr">
        <is>
          <t>Price_BOM_VL_VLS_Case_549</t>
        </is>
      </c>
      <c r="E555" s="107" t="inlineStr">
        <is>
          <t>:5095-7_VL:</t>
        </is>
      </c>
      <c r="F555" s="108" t="inlineStr">
        <is>
          <t>Cast Iron, ASTM-A48, CL 35</t>
        </is>
      </c>
      <c r="G555" s="108" t="inlineStr">
        <is>
          <t>CaseMatl_Cast_Iron_ASTM-A48_CL35</t>
        </is>
      </c>
      <c r="H555" s="108" t="inlineStr">
        <is>
          <t>C35</t>
        </is>
      </c>
      <c r="I555" s="107" t="inlineStr">
        <is>
          <t>Bronze, ASTM-B584, C93200</t>
        </is>
      </c>
      <c r="J555" s="108" t="inlineStr">
        <is>
          <t>125# ANSI Flange</t>
        </is>
      </c>
      <c r="K555" s="108" t="inlineStr">
        <is>
          <t>Coating_Special</t>
        </is>
      </c>
      <c r="L555" s="108" t="inlineStr">
        <is>
          <t>:X3:X4:XA:</t>
        </is>
      </c>
      <c r="M555" s="108" t="inlineStr">
        <is>
          <t>RTF</t>
        </is>
      </c>
      <c r="O555" s="107" t="inlineStr">
        <is>
          <t>A300043</t>
        </is>
      </c>
      <c r="P555" s="108" t="inlineStr">
        <is>
          <t>LT027</t>
        </is>
      </c>
      <c r="Q555" s="13" t="n">
        <v>0</v>
      </c>
      <c r="R555" s="94" t="n"/>
      <c r="S555" s="94" t="n"/>
      <c r="T555" s="94" t="n"/>
      <c r="V555" s="94" t="n"/>
    </row>
    <row r="556" ht="13.15" customFormat="1" customHeight="1" s="107">
      <c r="A556" s="105" t="n"/>
      <c r="B556" s="106">
        <f>IF(AND(I556="not Bronze, ASTM-B584, C93200",K556="Coating_Standard"),"Y","N")</f>
        <v/>
      </c>
      <c r="C556" s="6" t="inlineStr">
        <is>
          <t>Price_BOM_VL_VLS_Case_550</t>
        </is>
      </c>
      <c r="E556" s="107" t="inlineStr">
        <is>
          <t>:5095-7_VL:</t>
        </is>
      </c>
      <c r="F556" s="108" t="inlineStr">
        <is>
          <t>Cast Iron, ASTM-A48, CL 35</t>
        </is>
      </c>
      <c r="G556" s="108" t="inlineStr">
        <is>
          <t>CaseMatl_Cast_Iron_ASTM-A48_CL35</t>
        </is>
      </c>
      <c r="H556" s="108" t="inlineStr">
        <is>
          <t>C35</t>
        </is>
      </c>
      <c r="I556" s="107" t="inlineStr">
        <is>
          <t>not Bronze, ASTM-B584, C93200</t>
        </is>
      </c>
      <c r="J556" s="108" t="inlineStr">
        <is>
          <t>125# ANSI Flange</t>
        </is>
      </c>
      <c r="K556" s="108" t="inlineStr">
        <is>
          <t>Coating_Special</t>
        </is>
      </c>
      <c r="L556" s="108" t="inlineStr">
        <is>
          <t>:X3:X4:XA:</t>
        </is>
      </c>
      <c r="M556" s="108" t="inlineStr">
        <is>
          <t>RTF</t>
        </is>
      </c>
      <c r="O556" s="107" t="inlineStr">
        <is>
          <t>A300043</t>
        </is>
      </c>
      <c r="P556" s="108" t="inlineStr">
        <is>
          <t>LT027</t>
        </is>
      </c>
      <c r="Q556" s="13" t="n">
        <v>0</v>
      </c>
      <c r="R556" s="94" t="n"/>
      <c r="S556" s="94" t="n"/>
      <c r="T556" s="94" t="n"/>
      <c r="V556" s="94" t="n"/>
    </row>
    <row r="557" ht="13.15" customFormat="1" customHeight="1" s="107">
      <c r="A557" s="105" t="n"/>
      <c r="B557" s="106">
        <f>IF(AND(I557="not Bronze, ASTM-B584, C93200",K557="Coating_Standard"),"Y","N")</f>
        <v/>
      </c>
      <c r="C557" t="inlineStr">
        <is>
          <t>Price_BOM_VL_VLS_Case_551</t>
        </is>
      </c>
      <c r="E557" s="107" t="inlineStr">
        <is>
          <t>:5095-7_VL:</t>
        </is>
      </c>
      <c r="F557" s="108" t="inlineStr">
        <is>
          <t>Cast Iron, ASTM-A48, CL 35</t>
        </is>
      </c>
      <c r="G557" s="108" t="inlineStr">
        <is>
          <t>CaseMatl_Cast_Iron_ASTM-A48_CL35</t>
        </is>
      </c>
      <c r="H557" s="108" t="inlineStr">
        <is>
          <t>C35</t>
        </is>
      </c>
      <c r="I557" s="107" t="inlineStr">
        <is>
          <t>Bronze, ASTM-B584, C93200</t>
        </is>
      </c>
      <c r="J557" s="108" t="inlineStr">
        <is>
          <t>125# ANSI Flange</t>
        </is>
      </c>
      <c r="K557" s="108" t="inlineStr">
        <is>
          <t>Coating_Epoxy</t>
        </is>
      </c>
      <c r="L557" s="108" t="inlineStr">
        <is>
          <t>:X3:X4:XA:</t>
        </is>
      </c>
      <c r="M557" s="108" t="inlineStr">
        <is>
          <t>RTF</t>
        </is>
      </c>
      <c r="O557" s="107" t="inlineStr">
        <is>
          <t>A300043</t>
        </is>
      </c>
      <c r="P557" s="108" t="inlineStr">
        <is>
          <t>LT027</t>
        </is>
      </c>
      <c r="Q557" s="13" t="n">
        <v>0</v>
      </c>
      <c r="R557" s="94" t="n"/>
      <c r="S557" s="94" t="n"/>
      <c r="T557" s="94" t="n"/>
      <c r="V557" s="94" t="n"/>
    </row>
    <row r="558" ht="13.15" customFormat="1" customHeight="1" s="107">
      <c r="A558" s="105" t="n"/>
      <c r="B558" s="106">
        <f>IF(AND(I558="not Bronze, ASTM-B584, C93200",K558="Coating_Standard"),"Y","N")</f>
        <v/>
      </c>
      <c r="C558" t="inlineStr">
        <is>
          <t>Price_BOM_VL_VLS_Case_552</t>
        </is>
      </c>
      <c r="E558" s="107" t="inlineStr">
        <is>
          <t>:5095-7_VL:</t>
        </is>
      </c>
      <c r="F558" s="108" t="inlineStr">
        <is>
          <t>Cast Iron, ASTM-A48, CL 35</t>
        </is>
      </c>
      <c r="G558" s="108" t="inlineStr">
        <is>
          <t>CaseMatl_Cast_Iron_ASTM-A48_CL35</t>
        </is>
      </c>
      <c r="H558" s="108" t="inlineStr">
        <is>
          <t>C35</t>
        </is>
      </c>
      <c r="I558" s="107" t="inlineStr">
        <is>
          <t>not Bronze, ASTM-B584, C93200</t>
        </is>
      </c>
      <c r="J558" s="108" t="inlineStr">
        <is>
          <t>125# ANSI Flange</t>
        </is>
      </c>
      <c r="K558" s="108" t="inlineStr">
        <is>
          <t>Coating_Epoxy</t>
        </is>
      </c>
      <c r="L558" s="108" t="inlineStr">
        <is>
          <t>:X3:X4:XA:</t>
        </is>
      </c>
      <c r="M558" s="108" t="inlineStr">
        <is>
          <t>RTF</t>
        </is>
      </c>
      <c r="O558" s="107" t="inlineStr">
        <is>
          <t>A300043</t>
        </is>
      </c>
      <c r="P558" s="108" t="inlineStr">
        <is>
          <t>LT027</t>
        </is>
      </c>
      <c r="Q558" s="13" t="n">
        <v>0</v>
      </c>
      <c r="R558" s="94" t="n"/>
      <c r="S558" s="94" t="n"/>
      <c r="T558" s="94" t="n"/>
      <c r="V558" s="94" t="n"/>
    </row>
    <row r="559" ht="13.15" customFormat="1" customHeight="1" s="107">
      <c r="A559" s="105" t="n"/>
      <c r="B559" s="106">
        <f>IF(AND(I559="not Bronze, ASTM-B584, C93200",K559="Coating_Standard"),"Y","N")</f>
        <v/>
      </c>
      <c r="C559" s="6" t="inlineStr">
        <is>
          <t>Price_BOM_VL_VLS_Case_553</t>
        </is>
      </c>
      <c r="E559" s="107" t="inlineStr">
        <is>
          <t>:5095-7_VLS:</t>
        </is>
      </c>
      <c r="F559" s="108" t="inlineStr">
        <is>
          <t>Cast Iron, ASTM-A48, CL 35</t>
        </is>
      </c>
      <c r="G559" s="108" t="inlineStr">
        <is>
          <t>CaseMatl_Cast_Iron_ASTM-A48_CL35</t>
        </is>
      </c>
      <c r="H559" s="108" t="inlineStr">
        <is>
          <t>C35</t>
        </is>
      </c>
      <c r="I559" s="107" t="inlineStr">
        <is>
          <t>not Bronze, ASTM-B584, C93200</t>
        </is>
      </c>
      <c r="J559" s="108" t="inlineStr">
        <is>
          <t>125# ANSI Flange</t>
        </is>
      </c>
      <c r="K559" s="108" t="inlineStr">
        <is>
          <t>Coating_Standard</t>
        </is>
      </c>
      <c r="L559" s="108" t="inlineStr">
        <is>
          <t>:X3:X4:XA:</t>
        </is>
      </c>
      <c r="M559" s="109" t="n">
        <v>98388580</v>
      </c>
      <c r="N559" s="110" t="inlineStr">
        <is>
          <t>CASE,VLS,50957,125#,CI</t>
        </is>
      </c>
      <c r="O559" s="107" t="inlineStr">
        <is>
          <t>A300043</t>
        </is>
      </c>
      <c r="P559" s="108" t="inlineStr">
        <is>
          <t>LT027</t>
        </is>
      </c>
      <c r="Q559" s="13" t="n">
        <v>0</v>
      </c>
      <c r="R559" s="94" t="n"/>
      <c r="S559" s="94" t="n"/>
      <c r="T559" s="94" t="n"/>
      <c r="V559" s="94" t="n"/>
    </row>
    <row r="560" ht="13.15" customFormat="1" customHeight="1" s="107">
      <c r="A560" s="105" t="n"/>
      <c r="B560" s="106">
        <f>IF(AND(I560="not Bronze, ASTM-B584, C93200",K560="Coating_Standard"),"Y","N")</f>
        <v/>
      </c>
      <c r="C560" t="inlineStr">
        <is>
          <t>Price_BOM_VL_VLS_Case_554</t>
        </is>
      </c>
      <c r="E560" s="107" t="inlineStr">
        <is>
          <t>:5095-7_VL:</t>
        </is>
      </c>
      <c r="F560" s="108" t="inlineStr">
        <is>
          <t>Ductile Iron, ASTM-A536-65</t>
        </is>
      </c>
      <c r="G560" s="107" t="inlineStr">
        <is>
          <t>CaseMatl_Ductile_Iron_ASTM-A536-65</t>
        </is>
      </c>
      <c r="H560" s="108" t="inlineStr">
        <is>
          <t>J</t>
        </is>
      </c>
      <c r="I560" s="107" t="inlineStr">
        <is>
          <t>all</t>
        </is>
      </c>
      <c r="J560" s="108" t="inlineStr">
        <is>
          <t>250# ANSI Flange</t>
        </is>
      </c>
      <c r="K560" s="108" t="inlineStr">
        <is>
          <t>Coating_Standard</t>
        </is>
      </c>
      <c r="L560" s="108" t="inlineStr">
        <is>
          <t>:X3:X4:XA:</t>
        </is>
      </c>
      <c r="M560" s="109" t="n">
        <v>96772260</v>
      </c>
      <c r="N560" s="110" t="inlineStr">
        <is>
          <t>CASE,VL,50957,250#,DI</t>
        </is>
      </c>
      <c r="O560" s="107" t="inlineStr">
        <is>
          <t>A300058</t>
        </is>
      </c>
      <c r="P560" s="123" t="inlineStr">
        <is>
          <t>LT034</t>
        </is>
      </c>
      <c r="Q560" s="13" t="n">
        <v>18</v>
      </c>
      <c r="R560" s="94" t="n"/>
      <c r="S560" s="94" t="n"/>
      <c r="T560" s="94" t="n"/>
      <c r="V560" s="94" t="n"/>
    </row>
    <row r="561" customFormat="1" s="107">
      <c r="A561" s="105" t="n"/>
      <c r="B561" s="106">
        <f>IF(AND(I561="not Bronze, ASTM-B584, C93200",K561="Coating_Standard"),"Y","N")</f>
        <v/>
      </c>
      <c r="C561" t="inlineStr">
        <is>
          <t>Price_BOM_VL_VLS_Case_555</t>
        </is>
      </c>
      <c r="E561" s="107" t="inlineStr">
        <is>
          <t>:5095-7_VLS:</t>
        </is>
      </c>
      <c r="F561" s="108" t="inlineStr">
        <is>
          <t>Ductile Iron, ASTM-A536-65</t>
        </is>
      </c>
      <c r="G561" s="107" t="inlineStr">
        <is>
          <t>CaseMatl_Ductile_Iron_ASTM-A536-65</t>
        </is>
      </c>
      <c r="H561" s="108" t="inlineStr">
        <is>
          <t>J</t>
        </is>
      </c>
      <c r="I561" s="107" t="inlineStr">
        <is>
          <t>all</t>
        </is>
      </c>
      <c r="J561" s="108" t="inlineStr">
        <is>
          <t>250# ANSI Flange</t>
        </is>
      </c>
      <c r="K561" s="108" t="inlineStr">
        <is>
          <t>Coating_Standard</t>
        </is>
      </c>
      <c r="L561" s="108" t="inlineStr">
        <is>
          <t>:X3:X4:XA:</t>
        </is>
      </c>
      <c r="M561" s="109" t="n">
        <v>96774834</v>
      </c>
      <c r="N561" s="110" t="inlineStr">
        <is>
          <t>CASE,VLS,50957,250#,DI</t>
        </is>
      </c>
      <c r="O561" s="107" t="inlineStr">
        <is>
          <t>A300058</t>
        </is>
      </c>
      <c r="P561" s="123" t="inlineStr">
        <is>
          <t>LT034</t>
        </is>
      </c>
      <c r="Q561" s="13" t="n">
        <v>14</v>
      </c>
      <c r="R561" s="94" t="n"/>
      <c r="S561" s="94" t="n"/>
      <c r="T561" s="94" t="n"/>
      <c r="V561" s="94" t="n"/>
    </row>
    <row r="562" ht="13.15" customFormat="1" customHeight="1" s="107">
      <c r="A562" s="105" t="n"/>
      <c r="B562" s="106">
        <f>IF(AND(I562="not Bronze, ASTM-B584, C93200",K562="Coating_Standard"),"Y","N")</f>
        <v/>
      </c>
      <c r="C562" s="6" t="inlineStr">
        <is>
          <t>Price_BOM_VL_VLS_Case_556</t>
        </is>
      </c>
      <c r="E562" s="107" t="inlineStr">
        <is>
          <t>:2095-1_VL:</t>
        </is>
      </c>
      <c r="F562" s="108" t="inlineStr">
        <is>
          <t>Cast Iron, ASTM-A48, CL 30</t>
        </is>
      </c>
      <c r="G562" s="107" t="inlineStr">
        <is>
          <t>CaseMatl_Cast_Iron_ASTM-A48_CL30</t>
        </is>
      </c>
      <c r="H562" s="108" t="inlineStr">
        <is>
          <t>C30</t>
        </is>
      </c>
      <c r="I562" s="107" t="inlineStr">
        <is>
          <t>Bronze, ASTM-B584, C93200</t>
        </is>
      </c>
      <c r="J562" s="108" t="inlineStr">
        <is>
          <t>125# ANSI Flange</t>
        </is>
      </c>
      <c r="K562" s="108" t="inlineStr">
        <is>
          <t>Coating_Standard</t>
        </is>
      </c>
      <c r="L562" s="108" t="inlineStr">
        <is>
          <t>:X3:X4:</t>
        </is>
      </c>
      <c r="M562" s="108" t="inlineStr">
        <is>
          <t>RTF</t>
        </is>
      </c>
      <c r="O562" s="107" t="inlineStr">
        <is>
          <t>A300043</t>
        </is>
      </c>
      <c r="P562" s="108" t="inlineStr">
        <is>
          <t>LT027</t>
        </is>
      </c>
      <c r="Q562" s="13" t="n">
        <v>0</v>
      </c>
      <c r="R562" s="94" t="n"/>
      <c r="S562" s="94" t="n"/>
      <c r="T562" s="94" t="n"/>
      <c r="V562" s="94" t="n"/>
    </row>
    <row r="563" ht="13.15" customFormat="1" customHeight="1" s="107">
      <c r="A563" s="105" t="n"/>
      <c r="B563" s="106">
        <f>IF(AND(I563="not Bronze, ASTM-B584, C93200",K563="Coating_Standard"),"Y","N")</f>
        <v/>
      </c>
      <c r="C563" t="inlineStr">
        <is>
          <t>Price_BOM_VL_VLS_Case_557</t>
        </is>
      </c>
      <c r="E563" s="107" t="inlineStr">
        <is>
          <t>:2095-1_VL:</t>
        </is>
      </c>
      <c r="F563" s="108" t="inlineStr">
        <is>
          <t>Cast Iron, ASTM-A48, CL 30</t>
        </is>
      </c>
      <c r="G563" s="107" t="inlineStr">
        <is>
          <t>CaseMatl_Cast_Iron_ASTM-A48_CL30</t>
        </is>
      </c>
      <c r="H563" s="108" t="inlineStr">
        <is>
          <t>C30</t>
        </is>
      </c>
      <c r="I563" s="107" t="inlineStr">
        <is>
          <t>not Bronze, ASTM-B584, C93200</t>
        </is>
      </c>
      <c r="J563" s="108" t="inlineStr">
        <is>
          <t>125# ANSI Flange</t>
        </is>
      </c>
      <c r="K563" s="108" t="inlineStr">
        <is>
          <t>Coating_Standard</t>
        </is>
      </c>
      <c r="L563" s="108" t="inlineStr">
        <is>
          <t>:X3:X4:</t>
        </is>
      </c>
      <c r="M563" s="109" t="n">
        <v>96893920</v>
      </c>
      <c r="N563" s="110" t="inlineStr">
        <is>
          <t>CASE,VL,2095,125#,CI</t>
        </is>
      </c>
      <c r="O563" s="107" t="inlineStr">
        <is>
          <t>A300043</t>
        </is>
      </c>
      <c r="P563" s="108" t="inlineStr">
        <is>
          <t>LT027</t>
        </is>
      </c>
      <c r="Q563" s="13" t="n">
        <v>0</v>
      </c>
      <c r="R563" s="94" t="n"/>
      <c r="S563" s="94" t="n"/>
      <c r="T563" s="94" t="n"/>
      <c r="V563" s="94" t="n"/>
    </row>
    <row r="564" ht="13.15" customFormat="1" customHeight="1" s="107">
      <c r="A564" s="105" t="n"/>
      <c r="B564" s="106">
        <f>IF(AND(I564="not Bronze, ASTM-B584, C93200",K564="Coating_Standard"),"Y","N")</f>
        <v/>
      </c>
      <c r="C564" t="inlineStr">
        <is>
          <t>Price_BOM_VL_VLS_Case_558</t>
        </is>
      </c>
      <c r="E564" s="107" t="inlineStr">
        <is>
          <t>:2095-1_VL:</t>
        </is>
      </c>
      <c r="F564" s="108" t="inlineStr">
        <is>
          <t>Cast Iron, ASTM-A48, CL 30</t>
        </is>
      </c>
      <c r="G564" s="107" t="inlineStr">
        <is>
          <t>CaseMatl_Cast_Iron_ASTM-A48_CL30</t>
        </is>
      </c>
      <c r="H564" s="108" t="inlineStr">
        <is>
          <t>C30</t>
        </is>
      </c>
      <c r="I564" s="107" t="inlineStr">
        <is>
          <t>Bronze, ASTM-B584, C93200</t>
        </is>
      </c>
      <c r="J564" s="108" t="inlineStr">
        <is>
          <t>125# ANSI Flange</t>
        </is>
      </c>
      <c r="K564" s="108" t="inlineStr">
        <is>
          <t>Coating_Scotchkote134_interior</t>
        </is>
      </c>
      <c r="L564" s="108" t="inlineStr">
        <is>
          <t>:X3:X4:</t>
        </is>
      </c>
      <c r="M564" s="108" t="inlineStr">
        <is>
          <t>RTF</t>
        </is>
      </c>
      <c r="O564" s="107" t="inlineStr">
        <is>
          <t>A300043</t>
        </is>
      </c>
      <c r="P564" s="108" t="inlineStr">
        <is>
          <t>LT027</t>
        </is>
      </c>
      <c r="Q564" s="13" t="n">
        <v>0</v>
      </c>
      <c r="R564" s="94" t="n"/>
      <c r="S564" s="94" t="n"/>
      <c r="T564" s="94" t="n"/>
      <c r="V564" s="94" t="n"/>
    </row>
    <row r="565" ht="13.15" customFormat="1" customHeight="1" s="107">
      <c r="A565" s="105" t="n"/>
      <c r="B565" s="106">
        <f>IF(AND(I565="not Bronze, ASTM-B584, C93200",K565="Coating_Standard"),"Y","N")</f>
        <v/>
      </c>
      <c r="C565" s="6" t="inlineStr">
        <is>
          <t>Price_BOM_VL_VLS_Case_559</t>
        </is>
      </c>
      <c r="E565" s="107" t="inlineStr">
        <is>
          <t>:2095-1_VL:</t>
        </is>
      </c>
      <c r="F565" s="108" t="inlineStr">
        <is>
          <t>Cast Iron, ASTM-A48, CL 30</t>
        </is>
      </c>
      <c r="G565" s="107" t="inlineStr">
        <is>
          <t>CaseMatl_Cast_Iron_ASTM-A48_CL30</t>
        </is>
      </c>
      <c r="H565" s="108" t="inlineStr">
        <is>
          <t>C30</t>
        </is>
      </c>
      <c r="I565" s="107" t="inlineStr">
        <is>
          <t>not Bronze, ASTM-B584, C93200</t>
        </is>
      </c>
      <c r="J565" s="108" t="inlineStr">
        <is>
          <t>125# ANSI Flange</t>
        </is>
      </c>
      <c r="K565" s="108" t="inlineStr">
        <is>
          <t>Coating_Scotchkote134_interior</t>
        </is>
      </c>
      <c r="L565" s="108" t="inlineStr">
        <is>
          <t>:X3:X4:</t>
        </is>
      </c>
      <c r="M565" s="108" t="inlineStr">
        <is>
          <t>RTF</t>
        </is>
      </c>
      <c r="O565" s="107" t="inlineStr">
        <is>
          <t>A300043</t>
        </is>
      </c>
      <c r="P565" s="108" t="inlineStr">
        <is>
          <t>LT027</t>
        </is>
      </c>
      <c r="Q565" s="13" t="n">
        <v>0</v>
      </c>
      <c r="R565" s="94" t="n"/>
      <c r="S565" s="94" t="n"/>
      <c r="T565" s="94" t="n"/>
      <c r="V565" s="94" t="n"/>
    </row>
    <row r="566" ht="13.15" customFormat="1" customHeight="1" s="107">
      <c r="A566" s="105" t="n"/>
      <c r="B566" s="106">
        <f>IF(AND(I566="not Bronze, ASTM-B584, C93200",K566="Coating_Standard"),"Y","N")</f>
        <v/>
      </c>
      <c r="C566" t="inlineStr">
        <is>
          <t>Price_BOM_VL_VLS_Case_560</t>
        </is>
      </c>
      <c r="E566" s="107" t="inlineStr">
        <is>
          <t>:2095-1_VL:</t>
        </is>
      </c>
      <c r="F566" s="108" t="inlineStr">
        <is>
          <t>Cast Iron, ASTM-A48, CL 30</t>
        </is>
      </c>
      <c r="G566" s="107" t="inlineStr">
        <is>
          <t>CaseMatl_Cast_Iron_ASTM-A48_CL30</t>
        </is>
      </c>
      <c r="H566" s="108" t="inlineStr">
        <is>
          <t>C30</t>
        </is>
      </c>
      <c r="I566" s="107" t="inlineStr">
        <is>
          <t>Bronze, ASTM-B584, C93200</t>
        </is>
      </c>
      <c r="J566" s="108" t="inlineStr">
        <is>
          <t>125# ANSI Flange</t>
        </is>
      </c>
      <c r="K566" s="108" t="inlineStr">
        <is>
          <t>Coating_Scotchkote134_interior_exterior</t>
        </is>
      </c>
      <c r="L566" s="108" t="inlineStr">
        <is>
          <t>:X3:X4:</t>
        </is>
      </c>
      <c r="M566" s="108" t="inlineStr">
        <is>
          <t>RTF</t>
        </is>
      </c>
      <c r="O566" s="107" t="inlineStr">
        <is>
          <t>A300043</t>
        </is>
      </c>
      <c r="P566" s="108" t="inlineStr">
        <is>
          <t>LT027</t>
        </is>
      </c>
      <c r="Q566" s="13" t="n">
        <v>0</v>
      </c>
      <c r="R566" s="94" t="n"/>
      <c r="S566" s="94" t="n"/>
      <c r="T566" s="94" t="n"/>
      <c r="V566" s="94" t="n"/>
    </row>
    <row r="567" ht="13.15" customFormat="1" customHeight="1" s="107">
      <c r="A567" s="105" t="n"/>
      <c r="B567" s="106">
        <f>IF(AND(I567="not Bronze, ASTM-B584, C93200",K567="Coating_Standard"),"Y","N")</f>
        <v/>
      </c>
      <c r="C567" t="inlineStr">
        <is>
          <t>Price_BOM_VL_VLS_Case_561</t>
        </is>
      </c>
      <c r="E567" s="107" t="inlineStr">
        <is>
          <t>:2095-1_VL:</t>
        </is>
      </c>
      <c r="F567" s="108" t="inlineStr">
        <is>
          <t>Cast Iron, ASTM-A48, CL 30</t>
        </is>
      </c>
      <c r="G567" s="107" t="inlineStr">
        <is>
          <t>CaseMatl_Cast_Iron_ASTM-A48_CL30</t>
        </is>
      </c>
      <c r="H567" s="108" t="inlineStr">
        <is>
          <t>C30</t>
        </is>
      </c>
      <c r="I567" s="107" t="inlineStr">
        <is>
          <t>not Bronze, ASTM-B584, C93200</t>
        </is>
      </c>
      <c r="J567" s="108" t="inlineStr">
        <is>
          <t>125# ANSI Flange</t>
        </is>
      </c>
      <c r="K567" s="108" t="inlineStr">
        <is>
          <t>Coating_Scotchkote134_interior_exterior</t>
        </is>
      </c>
      <c r="L567" s="108" t="inlineStr">
        <is>
          <t>:X3:X4:</t>
        </is>
      </c>
      <c r="M567" s="108" t="inlineStr">
        <is>
          <t>RTF</t>
        </is>
      </c>
      <c r="O567" s="107" t="inlineStr">
        <is>
          <t>A300043</t>
        </is>
      </c>
      <c r="P567" s="108" t="inlineStr">
        <is>
          <t>LT027</t>
        </is>
      </c>
      <c r="Q567" s="13" t="n">
        <v>0</v>
      </c>
      <c r="R567" s="94" t="n"/>
      <c r="S567" s="94" t="n"/>
      <c r="T567" s="94" t="n"/>
      <c r="V567" s="94" t="n"/>
    </row>
    <row r="568" ht="13.15" customFormat="1" customHeight="1" s="107">
      <c r="A568" s="105" t="n"/>
      <c r="B568" s="106">
        <f>IF(AND(I568="not Bronze, ASTM-B584, C93200",K568="Coating_Standard"),"Y","N")</f>
        <v/>
      </c>
      <c r="C568" s="6" t="inlineStr">
        <is>
          <t>Price_BOM_VL_VLS_Case_562</t>
        </is>
      </c>
      <c r="E568" s="107" t="inlineStr">
        <is>
          <t>:2095-1_VL:</t>
        </is>
      </c>
      <c r="F568" s="108" t="inlineStr">
        <is>
          <t>Cast Iron, ASTM-A48, CL 30</t>
        </is>
      </c>
      <c r="G568" s="107" t="inlineStr">
        <is>
          <t>CaseMatl_Cast_Iron_ASTM-A48_CL30</t>
        </is>
      </c>
      <c r="H568" s="108" t="inlineStr">
        <is>
          <t>C30</t>
        </is>
      </c>
      <c r="I568" s="107" t="inlineStr">
        <is>
          <t>Bronze, ASTM-B584, C93200</t>
        </is>
      </c>
      <c r="J568" s="108" t="inlineStr">
        <is>
          <t>125# ANSI Flange</t>
        </is>
      </c>
      <c r="K568" s="108" t="inlineStr">
        <is>
          <t>Coating_Scotchkote134_interior_exterior_IncludeImpeller</t>
        </is>
      </c>
      <c r="L568" s="108" t="inlineStr">
        <is>
          <t>:X3:X4:</t>
        </is>
      </c>
      <c r="M568" s="108" t="inlineStr">
        <is>
          <t>RTF</t>
        </is>
      </c>
      <c r="O568" s="107" t="inlineStr">
        <is>
          <t>A300043</t>
        </is>
      </c>
      <c r="P568" s="108" t="inlineStr">
        <is>
          <t>LT027</t>
        </is>
      </c>
      <c r="Q568" s="13" t="n">
        <v>0</v>
      </c>
      <c r="R568" s="94" t="n"/>
      <c r="S568" s="94" t="n"/>
      <c r="T568" s="94" t="n"/>
      <c r="V568" s="94" t="n"/>
    </row>
    <row r="569" ht="13.15" customFormat="1" customHeight="1" s="107">
      <c r="A569" s="105" t="n"/>
      <c r="B569" s="106">
        <f>IF(AND(I569="not Bronze, ASTM-B584, C93200",K569="Coating_Standard"),"Y","N")</f>
        <v/>
      </c>
      <c r="C569" t="inlineStr">
        <is>
          <t>Price_BOM_VL_VLS_Case_563</t>
        </is>
      </c>
      <c r="E569" s="107" t="inlineStr">
        <is>
          <t>:2095-1_VL:</t>
        </is>
      </c>
      <c r="F569" s="108" t="inlineStr">
        <is>
          <t>Cast Iron, ASTM-A48, CL 30</t>
        </is>
      </c>
      <c r="G569" s="107" t="inlineStr">
        <is>
          <t>CaseMatl_Cast_Iron_ASTM-A48_CL30</t>
        </is>
      </c>
      <c r="H569" s="108" t="inlineStr">
        <is>
          <t>C30</t>
        </is>
      </c>
      <c r="I569" s="107" t="inlineStr">
        <is>
          <t>not Bronze, ASTM-B584, C93200</t>
        </is>
      </c>
      <c r="J569" s="108" t="inlineStr">
        <is>
          <t>125# ANSI Flange</t>
        </is>
      </c>
      <c r="K569" s="108" t="inlineStr">
        <is>
          <t>Coating_Scotchkote134_interior_exterior_IncludeImpeller</t>
        </is>
      </c>
      <c r="L569" s="108" t="inlineStr">
        <is>
          <t>:X3:X4:</t>
        </is>
      </c>
      <c r="M569" s="108" t="inlineStr">
        <is>
          <t>RTF</t>
        </is>
      </c>
      <c r="O569" s="107" t="inlineStr">
        <is>
          <t>A300043</t>
        </is>
      </c>
      <c r="P569" s="108" t="inlineStr">
        <is>
          <t>LT027</t>
        </is>
      </c>
      <c r="Q569" s="13" t="n">
        <v>0</v>
      </c>
      <c r="R569" s="94" t="n"/>
      <c r="S569" s="94" t="n"/>
      <c r="T569" s="94" t="n"/>
      <c r="V569" s="94" t="n"/>
    </row>
    <row r="570" ht="13.15" customFormat="1" customHeight="1" s="107">
      <c r="A570" s="105" t="n"/>
      <c r="B570" s="106">
        <f>IF(AND(I570="not Bronze, ASTM-B584, C93200",K570="Coating_Standard"),"Y","N")</f>
        <v/>
      </c>
      <c r="C570" t="inlineStr">
        <is>
          <t>Price_BOM_VL_VLS_Case_564</t>
        </is>
      </c>
      <c r="E570" s="107" t="inlineStr">
        <is>
          <t>:2095-1_VL:</t>
        </is>
      </c>
      <c r="F570" s="108" t="inlineStr">
        <is>
          <t>Cast Iron, ASTM-A48, CL 30</t>
        </is>
      </c>
      <c r="G570" s="107" t="inlineStr">
        <is>
          <t>CaseMatl_Cast_Iron_ASTM-A48_CL30</t>
        </is>
      </c>
      <c r="H570" s="108" t="inlineStr">
        <is>
          <t>C30</t>
        </is>
      </c>
      <c r="I570" s="107" t="inlineStr">
        <is>
          <t>Bronze, ASTM-B584, C93200</t>
        </is>
      </c>
      <c r="J570" s="108" t="inlineStr">
        <is>
          <t>125# ANSI Flange</t>
        </is>
      </c>
      <c r="K570" s="108" t="inlineStr">
        <is>
          <t>Coating_Scotchkote134_interior_IncludeImpeller</t>
        </is>
      </c>
      <c r="L570" s="108" t="inlineStr">
        <is>
          <t>:X3:X4:</t>
        </is>
      </c>
      <c r="M570" s="108" t="inlineStr">
        <is>
          <t>RTF</t>
        </is>
      </c>
      <c r="O570" s="107" t="inlineStr">
        <is>
          <t>A300043</t>
        </is>
      </c>
      <c r="P570" s="108" t="inlineStr">
        <is>
          <t>LT027</t>
        </is>
      </c>
      <c r="Q570" s="13" t="n">
        <v>0</v>
      </c>
      <c r="R570" s="94" t="n"/>
      <c r="S570" s="94" t="n"/>
      <c r="T570" s="94" t="n"/>
      <c r="V570" s="94" t="n"/>
    </row>
    <row r="571" ht="13.15" customFormat="1" customHeight="1" s="107">
      <c r="A571" s="105" t="n"/>
      <c r="B571" s="106">
        <f>IF(AND(I571="not Bronze, ASTM-B584, C93200",K571="Coating_Standard"),"Y","N")</f>
        <v/>
      </c>
      <c r="C571" s="6" t="inlineStr">
        <is>
          <t>Price_BOM_VL_VLS_Case_565</t>
        </is>
      </c>
      <c r="E571" s="107" t="inlineStr">
        <is>
          <t>:2095-1_VL:</t>
        </is>
      </c>
      <c r="F571" s="108" t="inlineStr">
        <is>
          <t>Cast Iron, ASTM-A48, CL 30</t>
        </is>
      </c>
      <c r="G571" s="107" t="inlineStr">
        <is>
          <t>CaseMatl_Cast_Iron_ASTM-A48_CL30</t>
        </is>
      </c>
      <c r="H571" s="108" t="inlineStr">
        <is>
          <t>C30</t>
        </is>
      </c>
      <c r="I571" s="107" t="inlineStr">
        <is>
          <t>not Bronze, ASTM-B584, C93200</t>
        </is>
      </c>
      <c r="J571" s="108" t="inlineStr">
        <is>
          <t>125# ANSI Flange</t>
        </is>
      </c>
      <c r="K571" s="108" t="inlineStr">
        <is>
          <t>Coating_Scotchkote134_interior_IncludeImpeller</t>
        </is>
      </c>
      <c r="L571" s="108" t="inlineStr">
        <is>
          <t>:X3:X4:</t>
        </is>
      </c>
      <c r="M571" s="108" t="inlineStr">
        <is>
          <t>RTF</t>
        </is>
      </c>
      <c r="O571" s="107" t="inlineStr">
        <is>
          <t>A300043</t>
        </is>
      </c>
      <c r="P571" s="108" t="inlineStr">
        <is>
          <t>LT027</t>
        </is>
      </c>
      <c r="Q571" s="13" t="n">
        <v>0</v>
      </c>
      <c r="R571" s="94" t="n"/>
      <c r="S571" s="94" t="n"/>
      <c r="T571" s="94" t="n"/>
      <c r="V571" s="94" t="n"/>
    </row>
    <row r="572" ht="13.15" customFormat="1" customHeight="1" s="107">
      <c r="A572" s="105" t="n"/>
      <c r="B572" s="106">
        <f>IF(AND(I572="not Bronze, ASTM-B584, C93200",K572="Coating_Standard"),"Y","N")</f>
        <v/>
      </c>
      <c r="C572" t="inlineStr">
        <is>
          <t>Price_BOM_VL_VLS_Case_566</t>
        </is>
      </c>
      <c r="E572" s="107" t="inlineStr">
        <is>
          <t>:2095-1_VL:</t>
        </is>
      </c>
      <c r="F572" s="108" t="inlineStr">
        <is>
          <t>Cast Iron, ASTM-A48, CL 30</t>
        </is>
      </c>
      <c r="G572" s="107" t="inlineStr">
        <is>
          <t>CaseMatl_Cast_Iron_ASTM-A48_CL30</t>
        </is>
      </c>
      <c r="H572" s="108" t="inlineStr">
        <is>
          <t>C30</t>
        </is>
      </c>
      <c r="I572" s="107" t="inlineStr">
        <is>
          <t>Bronze, ASTM-B584, C93200</t>
        </is>
      </c>
      <c r="J572" s="108" t="inlineStr">
        <is>
          <t>125# ANSI Flange</t>
        </is>
      </c>
      <c r="K572" s="108" t="inlineStr">
        <is>
          <t>Coating_Special</t>
        </is>
      </c>
      <c r="L572" s="108" t="inlineStr">
        <is>
          <t>:X3:X4:</t>
        </is>
      </c>
      <c r="M572" s="108" t="inlineStr">
        <is>
          <t>RTF</t>
        </is>
      </c>
      <c r="O572" s="107" t="inlineStr">
        <is>
          <t>A300043</t>
        </is>
      </c>
      <c r="P572" s="108" t="inlineStr">
        <is>
          <t>LT027</t>
        </is>
      </c>
      <c r="Q572" s="13" t="n">
        <v>0</v>
      </c>
      <c r="R572" s="94" t="n"/>
      <c r="S572" s="94" t="n"/>
      <c r="T572" s="94" t="n"/>
      <c r="V572" s="94" t="n"/>
    </row>
    <row r="573" ht="13.15" customFormat="1" customHeight="1" s="107">
      <c r="A573" s="105" t="n"/>
      <c r="B573" s="106">
        <f>IF(AND(I573="not Bronze, ASTM-B584, C93200",K573="Coating_Standard"),"Y","N")</f>
        <v/>
      </c>
      <c r="C573" t="inlineStr">
        <is>
          <t>Price_BOM_VL_VLS_Case_567</t>
        </is>
      </c>
      <c r="E573" s="107" t="inlineStr">
        <is>
          <t>:2095-1_VL:</t>
        </is>
      </c>
      <c r="F573" s="108" t="inlineStr">
        <is>
          <t>Cast Iron, ASTM-A48, CL 30</t>
        </is>
      </c>
      <c r="G573" s="107" t="inlineStr">
        <is>
          <t>CaseMatl_Cast_Iron_ASTM-A48_CL30</t>
        </is>
      </c>
      <c r="H573" s="108" t="inlineStr">
        <is>
          <t>C30</t>
        </is>
      </c>
      <c r="I573" s="107" t="inlineStr">
        <is>
          <t>not Bronze, ASTM-B584, C93200</t>
        </is>
      </c>
      <c r="J573" s="108" t="inlineStr">
        <is>
          <t>125# ANSI Flange</t>
        </is>
      </c>
      <c r="K573" s="108" t="inlineStr">
        <is>
          <t>Coating_Special</t>
        </is>
      </c>
      <c r="L573" s="108" t="inlineStr">
        <is>
          <t>:X3:X4:</t>
        </is>
      </c>
      <c r="M573" s="108" t="inlineStr">
        <is>
          <t>RTF</t>
        </is>
      </c>
      <c r="O573" s="107" t="inlineStr">
        <is>
          <t>A300043</t>
        </is>
      </c>
      <c r="P573" s="108" t="inlineStr">
        <is>
          <t>LT027</t>
        </is>
      </c>
      <c r="Q573" s="13" t="n">
        <v>0</v>
      </c>
      <c r="R573" s="94" t="n"/>
      <c r="S573" s="94" t="n"/>
      <c r="T573" s="94" t="n"/>
      <c r="V573" s="94" t="n"/>
    </row>
    <row r="574" ht="13.15" customFormat="1" customHeight="1" s="107">
      <c r="A574" s="105" t="n"/>
      <c r="B574" s="106">
        <f>IF(AND(I574="not Bronze, ASTM-B584, C93200",K574="Coating_Standard"),"Y","N")</f>
        <v/>
      </c>
      <c r="C574" s="6" t="inlineStr">
        <is>
          <t>Price_BOM_VL_VLS_Case_568</t>
        </is>
      </c>
      <c r="E574" s="107" t="inlineStr">
        <is>
          <t>:2095-1_VL:</t>
        </is>
      </c>
      <c r="F574" s="108" t="inlineStr">
        <is>
          <t>Cast Iron, ASTM-A48, CL 30</t>
        </is>
      </c>
      <c r="G574" s="107" t="inlineStr">
        <is>
          <t>CaseMatl_Cast_Iron_ASTM-A48_CL30</t>
        </is>
      </c>
      <c r="H574" s="108" t="inlineStr">
        <is>
          <t>C30</t>
        </is>
      </c>
      <c r="I574" s="107" t="inlineStr">
        <is>
          <t>Bronze, ASTM-B584, C93200</t>
        </is>
      </c>
      <c r="J574" s="108" t="inlineStr">
        <is>
          <t>125# ANSI Flange</t>
        </is>
      </c>
      <c r="K574" s="108" t="inlineStr">
        <is>
          <t>Coating_Epoxy</t>
        </is>
      </c>
      <c r="L574" s="108" t="inlineStr">
        <is>
          <t>:X3:X4:</t>
        </is>
      </c>
      <c r="M574" s="108" t="inlineStr">
        <is>
          <t>RTF</t>
        </is>
      </c>
      <c r="O574" s="107" t="inlineStr">
        <is>
          <t>A300043</t>
        </is>
      </c>
      <c r="P574" s="108" t="inlineStr">
        <is>
          <t>LT027</t>
        </is>
      </c>
      <c r="Q574" s="13" t="n">
        <v>0</v>
      </c>
      <c r="R574" s="94" t="n"/>
      <c r="S574" s="94" t="n"/>
      <c r="T574" s="94" t="n"/>
      <c r="V574" s="94" t="n"/>
    </row>
    <row r="575" ht="13.15" customFormat="1" customHeight="1" s="107">
      <c r="A575" s="105" t="n"/>
      <c r="B575" s="106">
        <f>IF(AND(I575="not Bronze, ASTM-B584, C93200",K575="Coating_Standard"),"Y","N")</f>
        <v/>
      </c>
      <c r="C575" t="inlineStr">
        <is>
          <t>Price_BOM_VL_VLS_Case_569</t>
        </is>
      </c>
      <c r="E575" s="107" t="inlineStr">
        <is>
          <t>:2095-1_VL:</t>
        </is>
      </c>
      <c r="F575" s="108" t="inlineStr">
        <is>
          <t>Cast Iron, ASTM-A48, CL 30</t>
        </is>
      </c>
      <c r="G575" s="107" t="inlineStr">
        <is>
          <t>CaseMatl_Cast_Iron_ASTM-A48_CL30</t>
        </is>
      </c>
      <c r="H575" s="108" t="inlineStr">
        <is>
          <t>C30</t>
        </is>
      </c>
      <c r="I575" s="107" t="inlineStr">
        <is>
          <t>not Bronze, ASTM-B584, C93200</t>
        </is>
      </c>
      <c r="J575" s="108" t="inlineStr">
        <is>
          <t>125# ANSI Flange</t>
        </is>
      </c>
      <c r="K575" s="108" t="inlineStr">
        <is>
          <t>Coating_Epoxy</t>
        </is>
      </c>
      <c r="L575" s="108" t="inlineStr">
        <is>
          <t>:X3:X4:</t>
        </is>
      </c>
      <c r="M575" s="108" t="inlineStr">
        <is>
          <t>RTF</t>
        </is>
      </c>
      <c r="O575" s="107" t="inlineStr">
        <is>
          <t>A300043</t>
        </is>
      </c>
      <c r="P575" s="108" t="inlineStr">
        <is>
          <t>LT027</t>
        </is>
      </c>
      <c r="Q575" s="13" t="n">
        <v>0</v>
      </c>
      <c r="R575" s="94" t="n"/>
      <c r="S575" s="94" t="n"/>
      <c r="T575" s="94" t="n"/>
      <c r="V575" s="94" t="n"/>
    </row>
    <row r="576" ht="13.15" customFormat="1" customHeight="1" s="107">
      <c r="A576" s="105" t="n"/>
      <c r="B576" s="106">
        <f>IF(AND(I576="not Bronze, ASTM-B584, C93200",K576="Coating_Standard"),"Y","N")</f>
        <v/>
      </c>
      <c r="C576" t="inlineStr">
        <is>
          <t>Price_BOM_VL_VLS_Case_570</t>
        </is>
      </c>
      <c r="E576" s="107" t="inlineStr">
        <is>
          <t>:2095-1_VLS:</t>
        </is>
      </c>
      <c r="F576" s="108" t="inlineStr">
        <is>
          <t>Cast Iron, ASTM-A48, CL 30</t>
        </is>
      </c>
      <c r="G576" s="107" t="inlineStr">
        <is>
          <t>CaseMatl_Cast_Iron_ASTM-A48_CL30</t>
        </is>
      </c>
      <c r="H576" s="108" t="inlineStr">
        <is>
          <t>C30</t>
        </is>
      </c>
      <c r="I576" s="107" t="inlineStr">
        <is>
          <t>not Bronze, ASTM-B584, C93200</t>
        </is>
      </c>
      <c r="J576" s="108" t="inlineStr">
        <is>
          <t>125# ANSI Flange</t>
        </is>
      </c>
      <c r="K576" s="108" t="inlineStr">
        <is>
          <t>Coating_Standard</t>
        </is>
      </c>
      <c r="L576" s="108" t="inlineStr">
        <is>
          <t>:X3:X4:</t>
        </is>
      </c>
      <c r="M576" s="109" t="n">
        <v>98388550</v>
      </c>
      <c r="N576" s="110" t="inlineStr">
        <is>
          <t>CASE,VLS,2095,125#,CI</t>
        </is>
      </c>
      <c r="O576" s="107" t="inlineStr">
        <is>
          <t>A300043</t>
        </is>
      </c>
      <c r="P576" s="108" t="inlineStr">
        <is>
          <t>LT027</t>
        </is>
      </c>
      <c r="Q576" s="13" t="n">
        <v>0</v>
      </c>
      <c r="R576" s="94" t="n"/>
      <c r="S576" s="94" t="n"/>
      <c r="T576" s="94" t="n"/>
      <c r="V576" s="94" t="n"/>
    </row>
    <row r="577" ht="13.15" customFormat="1" customHeight="1" s="107">
      <c r="A577" s="105" t="n"/>
      <c r="B577" s="106">
        <f>IF(AND(I577="not Bronze, ASTM-B584, C93200",K577="Coating_Standard"),"Y","N")</f>
        <v/>
      </c>
      <c r="C577" s="6" t="inlineStr">
        <is>
          <t>Price_BOM_VL_VLS_Case_571</t>
        </is>
      </c>
      <c r="E577" s="107" t="inlineStr">
        <is>
          <t>:2095-1_VL:</t>
        </is>
      </c>
      <c r="F577" s="108" t="inlineStr">
        <is>
          <t>Ductile Iron, ASTM-A536-65</t>
        </is>
      </c>
      <c r="G577" s="107" t="inlineStr">
        <is>
          <t>CaseMatl_Ductile_Iron_ASTM-A536-65</t>
        </is>
      </c>
      <c r="H577" s="108" t="inlineStr">
        <is>
          <t>J</t>
        </is>
      </c>
      <c r="I577" s="107" t="inlineStr">
        <is>
          <t>all</t>
        </is>
      </c>
      <c r="J577" s="108" t="inlineStr">
        <is>
          <t>250# ANSI Flange</t>
        </is>
      </c>
      <c r="K577" s="108" t="inlineStr">
        <is>
          <t>Coating_Standard</t>
        </is>
      </c>
      <c r="L577" s="108" t="inlineStr">
        <is>
          <t>:X3:X4:</t>
        </is>
      </c>
      <c r="M577" s="109" t="n">
        <v>96772239</v>
      </c>
      <c r="N577" s="110" t="inlineStr">
        <is>
          <t>CASE,VL,2095,250#,DI</t>
        </is>
      </c>
      <c r="O577" s="107" t="inlineStr">
        <is>
          <t>A300047</t>
        </is>
      </c>
      <c r="P577" s="123" t="inlineStr">
        <is>
          <t>LT034</t>
        </is>
      </c>
      <c r="Q577" s="13" t="n">
        <v>18</v>
      </c>
      <c r="R577" s="94" t="n"/>
      <c r="S577" s="94" t="n"/>
      <c r="T577" s="94" t="n"/>
      <c r="V577" s="94" t="n"/>
    </row>
    <row r="578" customFormat="1" s="107">
      <c r="A578" s="105" t="n"/>
      <c r="B578" s="106">
        <f>IF(AND(I578="not Bronze, ASTM-B584, C93200",K578="Coating_Standard"),"Y","N")</f>
        <v/>
      </c>
      <c r="C578" t="inlineStr">
        <is>
          <t>Price_BOM_VL_VLS_Case_572</t>
        </is>
      </c>
      <c r="E578" s="107" t="inlineStr">
        <is>
          <t>:2095-1_VLS:</t>
        </is>
      </c>
      <c r="F578" s="108" t="inlineStr">
        <is>
          <t>Ductile Iron, ASTM-A536-65</t>
        </is>
      </c>
      <c r="G578" s="107" t="inlineStr">
        <is>
          <t>CaseMatl_Ductile_Iron_ASTM-A536-65</t>
        </is>
      </c>
      <c r="H578" s="108" t="inlineStr">
        <is>
          <t>J</t>
        </is>
      </c>
      <c r="I578" s="107" t="inlineStr">
        <is>
          <t>all</t>
        </is>
      </c>
      <c r="J578" s="108" t="inlineStr">
        <is>
          <t>250# ANSI Flange</t>
        </is>
      </c>
      <c r="K578" s="108" t="inlineStr">
        <is>
          <t>Coating_Standard</t>
        </is>
      </c>
      <c r="L578" s="108" t="inlineStr">
        <is>
          <t>:X3:X4:</t>
        </is>
      </c>
      <c r="M578" s="109" t="n">
        <v>98389085</v>
      </c>
      <c r="N578" s="110" t="inlineStr">
        <is>
          <t>CASE,VLS,2095,250#,DI</t>
        </is>
      </c>
      <c r="O578" s="107" t="inlineStr">
        <is>
          <t>A300047</t>
        </is>
      </c>
      <c r="P578" s="123" t="inlineStr">
        <is>
          <t>LT034</t>
        </is>
      </c>
      <c r="Q578" s="13" t="n">
        <v>14</v>
      </c>
      <c r="R578" s="94" t="n"/>
      <c r="S578" s="94" t="n"/>
      <c r="T578" s="94" t="n"/>
      <c r="V578" s="94" t="n"/>
    </row>
    <row r="579" ht="13.15" customFormat="1" customHeight="1" s="74">
      <c r="A579" s="111" t="n"/>
      <c r="B579" s="112" t="inlineStr">
        <is>
          <t>N</t>
        </is>
      </c>
      <c r="C579" t="inlineStr">
        <is>
          <t>Price_BOM_VL_VLS_Case_573</t>
        </is>
      </c>
      <c r="D579" s="74" t="inlineStr"/>
      <c r="E579" s="74" t="inlineStr">
        <is>
          <t>:4015-7_VL:</t>
        </is>
      </c>
      <c r="F579" s="113" t="inlineStr">
        <is>
          <t>Ductile Iron, ASTM-A536-65</t>
        </is>
      </c>
      <c r="G579" s="73" t="inlineStr">
        <is>
          <t>CaseMatl_Ductile_Iron_ASTM-A536-65</t>
        </is>
      </c>
      <c r="H579" s="75" t="inlineStr">
        <is>
          <t>J</t>
        </is>
      </c>
      <c r="I579" s="74" t="inlineStr">
        <is>
          <t>all</t>
        </is>
      </c>
      <c r="J579" s="75" t="inlineStr">
        <is>
          <t>250# ANSI Flange</t>
        </is>
      </c>
      <c r="K579" s="75" t="inlineStr">
        <is>
          <t>Coating_Standard</t>
        </is>
      </c>
      <c r="L579" s="75" t="inlineStr">
        <is>
          <t>:XA:</t>
        </is>
      </c>
      <c r="M579" s="114" t="n">
        <v>97688187</v>
      </c>
      <c r="N579" s="115" t="inlineStr">
        <is>
          <t>CASE,VL,40157,250#,DI</t>
        </is>
      </c>
      <c r="O579" s="74" t="inlineStr">
        <is>
          <t>A300157</t>
        </is>
      </c>
      <c r="P579" s="123" t="inlineStr">
        <is>
          <t>LT034</t>
        </is>
      </c>
      <c r="Q579" s="13" t="n">
        <v>14</v>
      </c>
    </row>
    <row r="580" customFormat="1" s="74">
      <c r="A580" s="111" t="n"/>
      <c r="B580" s="112" t="inlineStr">
        <is>
          <t>N</t>
        </is>
      </c>
      <c r="C580" s="6" t="inlineStr">
        <is>
          <t>Price_BOM_VL_VLS_Case_574</t>
        </is>
      </c>
      <c r="D580" s="74" t="inlineStr"/>
      <c r="E580" s="73" t="inlineStr">
        <is>
          <t>:4015-7_VLS:</t>
        </is>
      </c>
      <c r="F580" s="113" t="inlineStr">
        <is>
          <t>Ductile Iron, ASTM-A536-65</t>
        </is>
      </c>
      <c r="G580" s="73" t="inlineStr">
        <is>
          <t>CaseMatl_Ductile_Iron_ASTM-A536-65</t>
        </is>
      </c>
      <c r="H580" s="75" t="inlineStr">
        <is>
          <t>J</t>
        </is>
      </c>
      <c r="I580" s="74" t="inlineStr">
        <is>
          <t>all</t>
        </is>
      </c>
      <c r="J580" s="75" t="inlineStr">
        <is>
          <t>250# ANSI Flange</t>
        </is>
      </c>
      <c r="K580" s="75" t="inlineStr">
        <is>
          <t>Coating_Standard</t>
        </is>
      </c>
      <c r="L580" s="75" t="inlineStr">
        <is>
          <t>:XA:</t>
        </is>
      </c>
      <c r="M580" s="114" t="n">
        <v>96774833</v>
      </c>
      <c r="N580" s="115" t="inlineStr">
        <is>
          <t>CASE,VLS,40157,250#,DI</t>
        </is>
      </c>
      <c r="O580" s="74" t="inlineStr">
        <is>
          <t>A300157</t>
        </is>
      </c>
      <c r="P580" s="123" t="inlineStr">
        <is>
          <t>LT034</t>
        </is>
      </c>
      <c r="Q580" s="13" t="n">
        <v>14</v>
      </c>
    </row>
    <row r="581" customFormat="1" s="74">
      <c r="A581" s="111" t="n"/>
      <c r="B581" s="112" t="inlineStr">
        <is>
          <t>N</t>
        </is>
      </c>
      <c r="C581" t="inlineStr">
        <is>
          <t>Price_BOM_VL_VLS_Case_575</t>
        </is>
      </c>
      <c r="D581" s="74" t="inlineStr"/>
      <c r="E581" s="73" t="inlineStr">
        <is>
          <t>:4015-7_VLS:</t>
        </is>
      </c>
      <c r="F581" s="113" t="inlineStr">
        <is>
          <t>Ductile Iron, ASTM-A536-65</t>
        </is>
      </c>
      <c r="G581" s="73" t="inlineStr">
        <is>
          <t>CaseMatl_Ductile_Iron_ASTM-A536-65</t>
        </is>
      </c>
      <c r="H581" s="75" t="inlineStr">
        <is>
          <t>J</t>
        </is>
      </c>
      <c r="I581" s="74" t="inlineStr">
        <is>
          <t>all</t>
        </is>
      </c>
      <c r="J581" s="75" t="inlineStr">
        <is>
          <t>125# ANSI Flange</t>
        </is>
      </c>
      <c r="K581" s="75" t="inlineStr">
        <is>
          <t>Coating_Standard</t>
        </is>
      </c>
      <c r="L581" s="75" t="inlineStr">
        <is>
          <t>:XA:</t>
        </is>
      </c>
      <c r="M581" s="114" t="n">
        <v>98388578</v>
      </c>
      <c r="N581" s="115" t="inlineStr">
        <is>
          <t>CASE,VLS,40157,125#,DI</t>
        </is>
      </c>
      <c r="O581" s="74" t="inlineStr">
        <is>
          <t>A300043</t>
        </is>
      </c>
      <c r="P581" s="123" t="inlineStr">
        <is>
          <t>LT034</t>
        </is>
      </c>
      <c r="Q581" s="13" t="n">
        <v>0</v>
      </c>
    </row>
    <row r="582" ht="13.15" customFormat="1" customHeight="1" s="74">
      <c r="A582" s="111" t="n"/>
      <c r="B582" s="112" t="inlineStr">
        <is>
          <t>N</t>
        </is>
      </c>
      <c r="C582" t="inlineStr">
        <is>
          <t>Price_BOM_VL_VLS_Case_576</t>
        </is>
      </c>
      <c r="D582" s="74" t="inlineStr"/>
      <c r="E582" s="74" t="inlineStr">
        <is>
          <t>:4015-7_VL:</t>
        </is>
      </c>
      <c r="F582" s="113" t="inlineStr">
        <is>
          <t>Ductile Iron, ASTM-A536-65</t>
        </is>
      </c>
      <c r="G582" s="73" t="inlineStr">
        <is>
          <t>CaseMatl_Ductile_Iron_ASTM-A536-65</t>
        </is>
      </c>
      <c r="H582" s="75" t="inlineStr">
        <is>
          <t>J</t>
        </is>
      </c>
      <c r="I582" s="74" t="inlineStr">
        <is>
          <t>all</t>
        </is>
      </c>
      <c r="J582" s="113" t="inlineStr">
        <is>
          <t>125# ANSI Flange</t>
        </is>
      </c>
      <c r="K582" s="75" t="inlineStr">
        <is>
          <t>Coating_Standard</t>
        </is>
      </c>
      <c r="L582" s="75" t="inlineStr">
        <is>
          <t>:XA:</t>
        </is>
      </c>
      <c r="M582" s="114" t="n">
        <v>97688183</v>
      </c>
      <c r="N582" s="115" t="inlineStr">
        <is>
          <t>CASE,VL,40157,125#,DI</t>
        </is>
      </c>
      <c r="O582" s="74" t="inlineStr">
        <is>
          <t>A300043</t>
        </is>
      </c>
      <c r="P582" s="123" t="inlineStr">
        <is>
          <t>LT034</t>
        </is>
      </c>
      <c r="Q582" s="13" t="n">
        <v>0</v>
      </c>
    </row>
    <row r="583" ht="13.15" customFormat="1" customHeight="1" s="74">
      <c r="A583" s="111" t="n"/>
      <c r="B583" s="112" t="inlineStr">
        <is>
          <t>N</t>
        </is>
      </c>
      <c r="C583" s="6" t="inlineStr">
        <is>
          <t>Price_BOM_VL_VLS_Case_577</t>
        </is>
      </c>
      <c r="D583" s="74" t="inlineStr"/>
      <c r="E583" s="74" t="inlineStr">
        <is>
          <t>:3012-3_VL:</t>
        </is>
      </c>
      <c r="F583" s="75" t="inlineStr">
        <is>
          <t>Cast Iron, ASTM-A48, CL 30</t>
        </is>
      </c>
      <c r="G583" s="74" t="inlineStr">
        <is>
          <t>CaseMatl_Cast_Iron_ASTM-A48_CL30</t>
        </is>
      </c>
      <c r="H583" s="75" t="inlineStr">
        <is>
          <t>C30</t>
        </is>
      </c>
      <c r="I583" s="74" t="inlineStr">
        <is>
          <t>all</t>
        </is>
      </c>
      <c r="J583" s="75" t="inlineStr">
        <is>
          <t>125# ANSI Flange</t>
        </is>
      </c>
      <c r="K583" s="75" t="inlineStr">
        <is>
          <t>Coating_Standard</t>
        </is>
      </c>
      <c r="L583" s="75" t="inlineStr">
        <is>
          <t>:X3:XA:</t>
        </is>
      </c>
      <c r="M583" s="116" t="n">
        <v>96772249</v>
      </c>
      <c r="N583" s="73" t="inlineStr">
        <is>
          <t>CASE,VL,30125,125#,CI</t>
        </is>
      </c>
      <c r="O583" s="74" t="inlineStr">
        <is>
          <t>A300043</t>
        </is>
      </c>
      <c r="P583" s="75" t="inlineStr">
        <is>
          <t>LT027</t>
        </is>
      </c>
      <c r="Q583" s="13" t="n">
        <v>0</v>
      </c>
    </row>
    <row r="584" ht="13.15" customFormat="1" customHeight="1" s="74">
      <c r="A584" s="111" t="n"/>
      <c r="B584" s="112" t="inlineStr">
        <is>
          <t>N</t>
        </is>
      </c>
      <c r="C584" t="inlineStr">
        <is>
          <t>Price_BOM_VL_VLS_Case_578</t>
        </is>
      </c>
      <c r="D584" s="74" t="inlineStr"/>
      <c r="E584" s="74" t="inlineStr">
        <is>
          <t>:3012-3_VL:</t>
        </is>
      </c>
      <c r="F584" s="75" t="inlineStr">
        <is>
          <t>Cast Iron, ASTM-A48, CL 30</t>
        </is>
      </c>
      <c r="G584" s="74" t="inlineStr">
        <is>
          <t>CaseMatl_Cast_Iron_ASTM-A48_CL30</t>
        </is>
      </c>
      <c r="H584" s="75" t="inlineStr">
        <is>
          <t>C30</t>
        </is>
      </c>
      <c r="I584" s="74" t="inlineStr">
        <is>
          <t>Bronze, ASTM-B584, C93200</t>
        </is>
      </c>
      <c r="J584" s="75" t="inlineStr">
        <is>
          <t>125# ANSI Flange</t>
        </is>
      </c>
      <c r="K584" s="75" t="inlineStr">
        <is>
          <t>Coating_Standard</t>
        </is>
      </c>
      <c r="L584" s="75" t="inlineStr">
        <is>
          <t>:X3:XA:</t>
        </is>
      </c>
      <c r="M584" s="113" t="inlineStr">
        <is>
          <t>RTF</t>
        </is>
      </c>
      <c r="O584" s="74" t="inlineStr">
        <is>
          <t>A300043</t>
        </is>
      </c>
      <c r="P584" s="75" t="inlineStr">
        <is>
          <t>LT027</t>
        </is>
      </c>
      <c r="Q584" s="13" t="n">
        <v>0</v>
      </c>
    </row>
    <row r="585" ht="13.15" customFormat="1" customHeight="1" s="74">
      <c r="A585" s="111" t="n"/>
      <c r="B585" s="112" t="inlineStr">
        <is>
          <t>N</t>
        </is>
      </c>
      <c r="C585" t="inlineStr">
        <is>
          <t>Price_BOM_VL_VLS_Case_579</t>
        </is>
      </c>
      <c r="D585" s="74" t="inlineStr"/>
      <c r="E585" s="74" t="inlineStr">
        <is>
          <t>:3012-3_VL:</t>
        </is>
      </c>
      <c r="F585" s="75" t="inlineStr">
        <is>
          <t>Cast Iron, ASTM-A48, CL 30</t>
        </is>
      </c>
      <c r="G585" s="74" t="inlineStr">
        <is>
          <t>CaseMatl_Cast_Iron_ASTM-A48_CL30</t>
        </is>
      </c>
      <c r="H585" s="75" t="inlineStr">
        <is>
          <t>C30</t>
        </is>
      </c>
      <c r="I585" s="74" t="inlineStr">
        <is>
          <t>all</t>
        </is>
      </c>
      <c r="J585" s="75" t="inlineStr">
        <is>
          <t>125# ANSI Flange</t>
        </is>
      </c>
      <c r="K585" s="75" t="inlineStr">
        <is>
          <t>Coating_Scotchkote134_interior</t>
        </is>
      </c>
      <c r="L585" s="75" t="inlineStr">
        <is>
          <t>:X3:XA:</t>
        </is>
      </c>
      <c r="M585" s="75" t="inlineStr">
        <is>
          <t>RTF</t>
        </is>
      </c>
      <c r="O585" s="74" t="inlineStr">
        <is>
          <t>A300043</t>
        </is>
      </c>
      <c r="P585" s="75" t="inlineStr">
        <is>
          <t>LT027</t>
        </is>
      </c>
      <c r="Q585" s="13" t="n">
        <v>0</v>
      </c>
    </row>
    <row r="586" ht="13.15" customFormat="1" customHeight="1" s="74">
      <c r="A586" s="111" t="n"/>
      <c r="B586" s="112" t="inlineStr">
        <is>
          <t>N</t>
        </is>
      </c>
      <c r="C586" s="6" t="inlineStr">
        <is>
          <t>Price_BOM_VL_VLS_Case_580</t>
        </is>
      </c>
      <c r="D586" s="74" t="inlineStr"/>
      <c r="E586" s="74" t="inlineStr">
        <is>
          <t>:3012-3_VL:</t>
        </is>
      </c>
      <c r="F586" s="75" t="inlineStr">
        <is>
          <t>Cast Iron, ASTM-A48, CL 30</t>
        </is>
      </c>
      <c r="G586" s="74" t="inlineStr">
        <is>
          <t>CaseMatl_Cast_Iron_ASTM-A48_CL30</t>
        </is>
      </c>
      <c r="H586" s="75" t="inlineStr">
        <is>
          <t>C30</t>
        </is>
      </c>
      <c r="I586" s="74" t="inlineStr">
        <is>
          <t>Bronze, ASTM-B584, C93200</t>
        </is>
      </c>
      <c r="J586" s="75" t="inlineStr">
        <is>
          <t>125# ANSI Flange</t>
        </is>
      </c>
      <c r="K586" s="75" t="inlineStr">
        <is>
          <t>Coating_Scotchkote134_interior</t>
        </is>
      </c>
      <c r="L586" s="75" t="inlineStr">
        <is>
          <t>:X3:XA:</t>
        </is>
      </c>
      <c r="M586" s="75" t="inlineStr">
        <is>
          <t>RTF</t>
        </is>
      </c>
      <c r="O586" s="74" t="inlineStr">
        <is>
          <t>A300043</t>
        </is>
      </c>
      <c r="P586" s="75" t="inlineStr">
        <is>
          <t>LT027</t>
        </is>
      </c>
      <c r="Q586" s="13" t="n">
        <v>0</v>
      </c>
    </row>
    <row r="587" ht="13.15" customFormat="1" customHeight="1" s="74">
      <c r="A587" s="111" t="n"/>
      <c r="B587" s="112" t="inlineStr">
        <is>
          <t>N</t>
        </is>
      </c>
      <c r="C587" t="inlineStr">
        <is>
          <t>Price_BOM_VL_VLS_Case_581</t>
        </is>
      </c>
      <c r="D587" s="74" t="inlineStr"/>
      <c r="E587" s="74" t="inlineStr">
        <is>
          <t>:3012-3_VL:</t>
        </is>
      </c>
      <c r="F587" s="75" t="inlineStr">
        <is>
          <t>Cast Iron, ASTM-A48, CL 30</t>
        </is>
      </c>
      <c r="G587" s="74" t="inlineStr">
        <is>
          <t>CaseMatl_Cast_Iron_ASTM-A48_CL30</t>
        </is>
      </c>
      <c r="H587" s="75" t="inlineStr">
        <is>
          <t>C30</t>
        </is>
      </c>
      <c r="I587" s="74" t="inlineStr">
        <is>
          <t>all</t>
        </is>
      </c>
      <c r="J587" s="75" t="inlineStr">
        <is>
          <t>125# ANSI Flange</t>
        </is>
      </c>
      <c r="K587" s="75" t="inlineStr">
        <is>
          <t>Coating_Scotchkote134_interior_exterior</t>
        </is>
      </c>
      <c r="L587" s="75" t="inlineStr">
        <is>
          <t>:X3:XA:</t>
        </is>
      </c>
      <c r="M587" s="75" t="inlineStr">
        <is>
          <t>RTF</t>
        </is>
      </c>
      <c r="O587" s="74" t="inlineStr">
        <is>
          <t>A300043</t>
        </is>
      </c>
      <c r="P587" s="75" t="inlineStr">
        <is>
          <t>LT027</t>
        </is>
      </c>
      <c r="Q587" s="13" t="n">
        <v>0</v>
      </c>
    </row>
    <row r="588" ht="13.15" customFormat="1" customHeight="1" s="74">
      <c r="A588" s="111" t="n"/>
      <c r="B588" s="112" t="inlineStr">
        <is>
          <t>N</t>
        </is>
      </c>
      <c r="C588" t="inlineStr">
        <is>
          <t>Price_BOM_VL_VLS_Case_582</t>
        </is>
      </c>
      <c r="D588" s="74" t="inlineStr"/>
      <c r="E588" s="74" t="inlineStr">
        <is>
          <t>:3012-3_VL:</t>
        </is>
      </c>
      <c r="F588" s="75" t="inlineStr">
        <is>
          <t>Cast Iron, ASTM-A48, CL 30</t>
        </is>
      </c>
      <c r="G588" s="74" t="inlineStr">
        <is>
          <t>CaseMatl_Cast_Iron_ASTM-A48_CL30</t>
        </is>
      </c>
      <c r="H588" s="75" t="inlineStr">
        <is>
          <t>C30</t>
        </is>
      </c>
      <c r="I588" s="74" t="inlineStr">
        <is>
          <t>Bronze, ASTM-B584, C93200</t>
        </is>
      </c>
      <c r="J588" s="75" t="inlineStr">
        <is>
          <t>125# ANSI Flange</t>
        </is>
      </c>
      <c r="K588" s="75" t="inlineStr">
        <is>
          <t>Coating_Scotchkote134_interior_exterior</t>
        </is>
      </c>
      <c r="L588" s="75" t="inlineStr">
        <is>
          <t>:X3:XA:</t>
        </is>
      </c>
      <c r="M588" s="75" t="inlineStr">
        <is>
          <t>RTF</t>
        </is>
      </c>
      <c r="O588" s="74" t="inlineStr">
        <is>
          <t>A300043</t>
        </is>
      </c>
      <c r="P588" s="75" t="inlineStr">
        <is>
          <t>LT027</t>
        </is>
      </c>
      <c r="Q588" s="13" t="n">
        <v>0</v>
      </c>
    </row>
    <row r="589" ht="13.15" customFormat="1" customHeight="1" s="74">
      <c r="A589" s="111" t="n"/>
      <c r="B589" s="112" t="inlineStr">
        <is>
          <t>N</t>
        </is>
      </c>
      <c r="C589" s="6" t="inlineStr">
        <is>
          <t>Price_BOM_VL_VLS_Case_583</t>
        </is>
      </c>
      <c r="D589" s="74" t="inlineStr"/>
      <c r="E589" s="74" t="inlineStr">
        <is>
          <t>:3012-3_VL:</t>
        </is>
      </c>
      <c r="F589" s="75" t="inlineStr">
        <is>
          <t>Cast Iron, ASTM-A48, CL 30</t>
        </is>
      </c>
      <c r="G589" s="74" t="inlineStr">
        <is>
          <t>CaseMatl_Cast_Iron_ASTM-A48_CL30</t>
        </is>
      </c>
      <c r="H589" s="75" t="inlineStr">
        <is>
          <t>C30</t>
        </is>
      </c>
      <c r="I589" s="74" t="inlineStr">
        <is>
          <t>all</t>
        </is>
      </c>
      <c r="J589" s="75" t="inlineStr">
        <is>
          <t>125# ANSI Flange</t>
        </is>
      </c>
      <c r="K589" s="75" t="inlineStr">
        <is>
          <t>Coating_Scotchkote134_interior_exterior_IncludeImpeller</t>
        </is>
      </c>
      <c r="L589" s="75" t="inlineStr">
        <is>
          <t>:X3:XA:</t>
        </is>
      </c>
      <c r="M589" s="75" t="inlineStr">
        <is>
          <t>RTF</t>
        </is>
      </c>
      <c r="O589" s="74" t="inlineStr">
        <is>
          <t>A300043</t>
        </is>
      </c>
      <c r="P589" s="75" t="inlineStr">
        <is>
          <t>LT027</t>
        </is>
      </c>
      <c r="Q589" s="13" t="n">
        <v>0</v>
      </c>
    </row>
    <row r="590" ht="13.15" customFormat="1" customHeight="1" s="74">
      <c r="A590" s="111" t="n"/>
      <c r="B590" s="112" t="inlineStr">
        <is>
          <t>N</t>
        </is>
      </c>
      <c r="C590" t="inlineStr">
        <is>
          <t>Price_BOM_VL_VLS_Case_584</t>
        </is>
      </c>
      <c r="D590" s="74" t="inlineStr"/>
      <c r="E590" s="74" t="inlineStr">
        <is>
          <t>:3012-3_VL:</t>
        </is>
      </c>
      <c r="F590" s="75" t="inlineStr">
        <is>
          <t>Cast Iron, ASTM-A48, CL 30</t>
        </is>
      </c>
      <c r="G590" s="74" t="inlineStr">
        <is>
          <t>CaseMatl_Cast_Iron_ASTM-A48_CL30</t>
        </is>
      </c>
      <c r="H590" s="75" t="inlineStr">
        <is>
          <t>C30</t>
        </is>
      </c>
      <c r="I590" s="74" t="inlineStr">
        <is>
          <t>Bronze, ASTM-B584, C93200</t>
        </is>
      </c>
      <c r="J590" s="75" t="inlineStr">
        <is>
          <t>125# ANSI Flange</t>
        </is>
      </c>
      <c r="K590" s="75" t="inlineStr">
        <is>
          <t>Coating_Scotchkote134_interior_exterior_IncludeImpeller</t>
        </is>
      </c>
      <c r="L590" s="75" t="inlineStr">
        <is>
          <t>:X3:XA:</t>
        </is>
      </c>
      <c r="M590" s="75" t="inlineStr">
        <is>
          <t>RTF</t>
        </is>
      </c>
      <c r="O590" s="74" t="inlineStr">
        <is>
          <t>A300043</t>
        </is>
      </c>
      <c r="P590" s="75" t="inlineStr">
        <is>
          <t>LT027</t>
        </is>
      </c>
      <c r="Q590" s="13" t="n">
        <v>0</v>
      </c>
    </row>
    <row r="591" ht="13.15" customFormat="1" customHeight="1" s="74">
      <c r="A591" s="111" t="n"/>
      <c r="B591" s="112" t="inlineStr">
        <is>
          <t>N</t>
        </is>
      </c>
      <c r="C591" t="inlineStr">
        <is>
          <t>Price_BOM_VL_VLS_Case_585</t>
        </is>
      </c>
      <c r="D591" s="74" t="inlineStr"/>
      <c r="E591" s="74" t="inlineStr">
        <is>
          <t>:3012-3_VL:</t>
        </is>
      </c>
      <c r="F591" s="75" t="inlineStr">
        <is>
          <t>Cast Iron, ASTM-A48, CL 30</t>
        </is>
      </c>
      <c r="G591" s="74" t="inlineStr">
        <is>
          <t>CaseMatl_Cast_Iron_ASTM-A48_CL30</t>
        </is>
      </c>
      <c r="H591" s="75" t="inlineStr">
        <is>
          <t>C30</t>
        </is>
      </c>
      <c r="I591" s="74" t="inlineStr">
        <is>
          <t>all</t>
        </is>
      </c>
      <c r="J591" s="75" t="inlineStr">
        <is>
          <t>125# ANSI Flange</t>
        </is>
      </c>
      <c r="K591" s="75" t="inlineStr">
        <is>
          <t>Coating_Scotchkote134_interior_IncludeImpeller</t>
        </is>
      </c>
      <c r="L591" s="75" t="inlineStr">
        <is>
          <t>:X3:XA:</t>
        </is>
      </c>
      <c r="M591" s="75" t="inlineStr">
        <is>
          <t>RTF</t>
        </is>
      </c>
      <c r="O591" s="74" t="inlineStr">
        <is>
          <t>A300043</t>
        </is>
      </c>
      <c r="P591" s="75" t="inlineStr">
        <is>
          <t>LT027</t>
        </is>
      </c>
      <c r="Q591" s="13" t="n">
        <v>0</v>
      </c>
    </row>
    <row r="592" ht="13.15" customFormat="1" customHeight="1" s="74">
      <c r="A592" s="111" t="n"/>
      <c r="B592" s="112" t="inlineStr">
        <is>
          <t>N</t>
        </is>
      </c>
      <c r="C592" s="6" t="inlineStr">
        <is>
          <t>Price_BOM_VL_VLS_Case_586</t>
        </is>
      </c>
      <c r="D592" s="74" t="inlineStr"/>
      <c r="E592" s="74" t="inlineStr">
        <is>
          <t>:3012-3_VL:</t>
        </is>
      </c>
      <c r="F592" s="75" t="inlineStr">
        <is>
          <t>Cast Iron, ASTM-A48, CL 30</t>
        </is>
      </c>
      <c r="G592" s="74" t="inlineStr">
        <is>
          <t>CaseMatl_Cast_Iron_ASTM-A48_CL30</t>
        </is>
      </c>
      <c r="H592" s="75" t="inlineStr">
        <is>
          <t>C30</t>
        </is>
      </c>
      <c r="I592" s="74" t="inlineStr">
        <is>
          <t>Bronze, ASTM-B584, C93200</t>
        </is>
      </c>
      <c r="J592" s="75" t="inlineStr">
        <is>
          <t>125# ANSI Flange</t>
        </is>
      </c>
      <c r="K592" s="75" t="inlineStr">
        <is>
          <t>Coating_Scotchkote134_interior_IncludeImpeller</t>
        </is>
      </c>
      <c r="L592" s="75" t="inlineStr">
        <is>
          <t>:X3:XA:</t>
        </is>
      </c>
      <c r="M592" s="75" t="inlineStr">
        <is>
          <t>RTF</t>
        </is>
      </c>
      <c r="O592" s="74" t="inlineStr">
        <is>
          <t>A300043</t>
        </is>
      </c>
      <c r="P592" s="75" t="inlineStr">
        <is>
          <t>LT027</t>
        </is>
      </c>
      <c r="Q592" s="13" t="n">
        <v>0</v>
      </c>
    </row>
    <row r="593" ht="13.15" customFormat="1" customHeight="1" s="74">
      <c r="A593" s="111" t="n"/>
      <c r="B593" s="112" t="inlineStr">
        <is>
          <t>N</t>
        </is>
      </c>
      <c r="C593" t="inlineStr">
        <is>
          <t>Price_BOM_VL_VLS_Case_587</t>
        </is>
      </c>
      <c r="D593" s="74" t="inlineStr"/>
      <c r="E593" s="74" t="inlineStr">
        <is>
          <t>:3012-3_VL:</t>
        </is>
      </c>
      <c r="F593" s="75" t="inlineStr">
        <is>
          <t>Cast Iron, ASTM-A48, CL 30</t>
        </is>
      </c>
      <c r="G593" s="74" t="inlineStr">
        <is>
          <t>CaseMatl_Cast_Iron_ASTM-A48_CL30</t>
        </is>
      </c>
      <c r="H593" s="75" t="inlineStr">
        <is>
          <t>C30</t>
        </is>
      </c>
      <c r="I593" s="74" t="inlineStr">
        <is>
          <t>all</t>
        </is>
      </c>
      <c r="J593" s="75" t="inlineStr">
        <is>
          <t>125# ANSI Flange</t>
        </is>
      </c>
      <c r="K593" s="75" t="inlineStr">
        <is>
          <t>Coating_Special</t>
        </is>
      </c>
      <c r="L593" s="75" t="inlineStr">
        <is>
          <t>:X3:XA:</t>
        </is>
      </c>
      <c r="M593" s="75" t="inlineStr">
        <is>
          <t>RTF</t>
        </is>
      </c>
      <c r="O593" s="74" t="inlineStr">
        <is>
          <t>A300043</t>
        </is>
      </c>
      <c r="P593" s="75" t="inlineStr">
        <is>
          <t>LT027</t>
        </is>
      </c>
      <c r="Q593" s="13" t="n">
        <v>0</v>
      </c>
    </row>
    <row r="594" ht="13.15" customFormat="1" customHeight="1" s="74">
      <c r="A594" s="111" t="n"/>
      <c r="B594" s="112" t="inlineStr">
        <is>
          <t>N</t>
        </is>
      </c>
      <c r="C594" t="inlineStr">
        <is>
          <t>Price_BOM_VL_VLS_Case_588</t>
        </is>
      </c>
      <c r="D594" s="74" t="inlineStr"/>
      <c r="E594" s="74" t="inlineStr">
        <is>
          <t>:3012-3_VL:</t>
        </is>
      </c>
      <c r="F594" s="75" t="inlineStr">
        <is>
          <t>Cast Iron, ASTM-A48, CL 30</t>
        </is>
      </c>
      <c r="G594" s="74" t="inlineStr">
        <is>
          <t>CaseMatl_Cast_Iron_ASTM-A48_CL30</t>
        </is>
      </c>
      <c r="H594" s="75" t="inlineStr">
        <is>
          <t>C30</t>
        </is>
      </c>
      <c r="I594" s="74" t="inlineStr">
        <is>
          <t>Bronze, ASTM-B584, C93200</t>
        </is>
      </c>
      <c r="J594" s="75" t="inlineStr">
        <is>
          <t>125# ANSI Flange</t>
        </is>
      </c>
      <c r="K594" s="75" t="inlineStr">
        <is>
          <t>Coating_Special</t>
        </is>
      </c>
      <c r="L594" s="75" t="inlineStr">
        <is>
          <t>:X3:XA:</t>
        </is>
      </c>
      <c r="M594" s="75" t="inlineStr">
        <is>
          <t>RTF</t>
        </is>
      </c>
      <c r="O594" s="74" t="inlineStr">
        <is>
          <t>A300043</t>
        </is>
      </c>
      <c r="P594" s="75" t="inlineStr">
        <is>
          <t>LT027</t>
        </is>
      </c>
      <c r="Q594" s="13" t="n">
        <v>0</v>
      </c>
    </row>
    <row r="595" ht="13.15" customFormat="1" customHeight="1" s="74">
      <c r="A595" s="111" t="n"/>
      <c r="B595" s="112" t="inlineStr">
        <is>
          <t>N</t>
        </is>
      </c>
      <c r="C595" s="6" t="inlineStr">
        <is>
          <t>Price_BOM_VL_VLS_Case_589</t>
        </is>
      </c>
      <c r="D595" s="74" t="inlineStr"/>
      <c r="E595" s="74" t="inlineStr">
        <is>
          <t>:3012-3_VL:</t>
        </is>
      </c>
      <c r="F595" s="75" t="inlineStr">
        <is>
          <t>Cast Iron, ASTM-A48, CL 30</t>
        </is>
      </c>
      <c r="G595" s="74" t="inlineStr">
        <is>
          <t>CaseMatl_Cast_Iron_ASTM-A48_CL30</t>
        </is>
      </c>
      <c r="H595" s="75" t="inlineStr">
        <is>
          <t>C30</t>
        </is>
      </c>
      <c r="I595" s="74" t="inlineStr">
        <is>
          <t>all</t>
        </is>
      </c>
      <c r="J595" s="75" t="inlineStr">
        <is>
          <t>125# ANSI Flange</t>
        </is>
      </c>
      <c r="K595" s="75" t="inlineStr">
        <is>
          <t>Coating_Epoxy</t>
        </is>
      </c>
      <c r="L595" s="75" t="inlineStr">
        <is>
          <t>:X3:XA:</t>
        </is>
      </c>
      <c r="M595" s="75" t="inlineStr">
        <is>
          <t>RTF</t>
        </is>
      </c>
      <c r="O595" s="74" t="inlineStr">
        <is>
          <t>A300043</t>
        </is>
      </c>
      <c r="P595" s="75" t="inlineStr">
        <is>
          <t>LT027</t>
        </is>
      </c>
      <c r="Q595" s="13" t="n">
        <v>0</v>
      </c>
    </row>
    <row r="596" ht="13.15" customFormat="1" customHeight="1" s="74">
      <c r="A596" s="111" t="n"/>
      <c r="B596" s="112" t="inlineStr">
        <is>
          <t>N</t>
        </is>
      </c>
      <c r="C596" t="inlineStr">
        <is>
          <t>Price_BOM_VL_VLS_Case_590</t>
        </is>
      </c>
      <c r="D596" s="74" t="inlineStr"/>
      <c r="E596" s="74" t="inlineStr">
        <is>
          <t>:3012-3_VL:</t>
        </is>
      </c>
      <c r="F596" s="75" t="inlineStr">
        <is>
          <t>Cast Iron, ASTM-A48, CL 30</t>
        </is>
      </c>
      <c r="G596" s="74" t="inlineStr">
        <is>
          <t>CaseMatl_Cast_Iron_ASTM-A48_CL30</t>
        </is>
      </c>
      <c r="H596" s="75" t="inlineStr">
        <is>
          <t>C30</t>
        </is>
      </c>
      <c r="I596" s="74" t="inlineStr">
        <is>
          <t>Bronze, ASTM-B584, C93200</t>
        </is>
      </c>
      <c r="J596" s="75" t="inlineStr">
        <is>
          <t>125# ANSI Flange</t>
        </is>
      </c>
      <c r="K596" s="75" t="inlineStr">
        <is>
          <t>Coating_Epoxy</t>
        </is>
      </c>
      <c r="L596" s="75" t="inlineStr">
        <is>
          <t>:X3:XA:</t>
        </is>
      </c>
      <c r="M596" s="75" t="inlineStr">
        <is>
          <t>RTF</t>
        </is>
      </c>
      <c r="O596" s="74" t="inlineStr">
        <is>
          <t>A300043</t>
        </is>
      </c>
      <c r="P596" s="75" t="inlineStr">
        <is>
          <t>LT027</t>
        </is>
      </c>
      <c r="Q596" s="13" t="n">
        <v>0</v>
      </c>
    </row>
    <row r="597" ht="13.15" customFormat="1" customHeight="1" s="74">
      <c r="A597" s="111" t="n"/>
      <c r="B597" s="112" t="inlineStr">
        <is>
          <t>N</t>
        </is>
      </c>
      <c r="C597" t="inlineStr">
        <is>
          <t>Price_BOM_VL_VLS_Case_591</t>
        </is>
      </c>
      <c r="D597" s="74" t="inlineStr"/>
      <c r="E597" s="73" t="inlineStr">
        <is>
          <t>:3012-3_VLS:</t>
        </is>
      </c>
      <c r="F597" s="75" t="inlineStr">
        <is>
          <t>Cast Iron, ASTM-A48, CL 30</t>
        </is>
      </c>
      <c r="G597" s="74" t="inlineStr">
        <is>
          <t>CaseMatl_Cast_Iron_ASTM-A48_CL30</t>
        </is>
      </c>
      <c r="H597" s="75" t="inlineStr">
        <is>
          <t>C30</t>
        </is>
      </c>
      <c r="I597" s="74" t="inlineStr">
        <is>
          <t>all</t>
        </is>
      </c>
      <c r="J597" s="75" t="inlineStr">
        <is>
          <t>125# ANSI Flange</t>
        </is>
      </c>
      <c r="K597" s="75" t="inlineStr">
        <is>
          <t>Coating_Standard</t>
        </is>
      </c>
      <c r="L597" s="75" t="inlineStr">
        <is>
          <t>:X3:XA:</t>
        </is>
      </c>
      <c r="M597" s="114" t="n">
        <v>98388569</v>
      </c>
      <c r="N597" s="115" t="inlineStr">
        <is>
          <t>CASE,VLS,30123,125#,CI</t>
        </is>
      </c>
      <c r="O597" s="74" t="inlineStr">
        <is>
          <t>A300043</t>
        </is>
      </c>
      <c r="P597" s="75" t="inlineStr">
        <is>
          <t>LT027</t>
        </is>
      </c>
      <c r="Q597" s="13" t="n">
        <v>0</v>
      </c>
    </row>
    <row r="598" ht="13.15" customFormat="1" customHeight="1" s="74">
      <c r="A598" s="111" t="n"/>
      <c r="B598" s="112" t="inlineStr">
        <is>
          <t>N</t>
        </is>
      </c>
      <c r="C598" s="6" t="inlineStr">
        <is>
          <t>Price_BOM_VL_VLS_Case_592</t>
        </is>
      </c>
      <c r="D598" s="74" t="inlineStr"/>
      <c r="E598" s="74" t="inlineStr">
        <is>
          <t>:3012-3_VL:</t>
        </is>
      </c>
      <c r="F598" s="113" t="inlineStr">
        <is>
          <t>Ductile Iron, ASTM-A536-65</t>
        </is>
      </c>
      <c r="G598" s="73" t="inlineStr">
        <is>
          <t>CaseMatl_Ductile_Iron_ASTM-A536-65</t>
        </is>
      </c>
      <c r="H598" s="75" t="inlineStr">
        <is>
          <t>J</t>
        </is>
      </c>
      <c r="I598" s="74" t="inlineStr">
        <is>
          <t>all</t>
        </is>
      </c>
      <c r="J598" s="75" t="inlineStr">
        <is>
          <t>250# ANSI Flange</t>
        </is>
      </c>
      <c r="K598" s="75" t="inlineStr">
        <is>
          <t>Coating_Standard</t>
        </is>
      </c>
      <c r="L598" s="75" t="inlineStr">
        <is>
          <t>:X3:XA:</t>
        </is>
      </c>
      <c r="M598" s="114" t="n">
        <v>96772250</v>
      </c>
      <c r="N598" s="115" t="inlineStr">
        <is>
          <t>CASE,VL,30123,250#,DI</t>
        </is>
      </c>
      <c r="O598" s="74" t="inlineStr">
        <is>
          <t>A300053</t>
        </is>
      </c>
      <c r="P598" s="123" t="inlineStr">
        <is>
          <t>LT034</t>
        </is>
      </c>
      <c r="Q598" s="13" t="n">
        <v>18</v>
      </c>
    </row>
    <row r="599" customFormat="1" s="74">
      <c r="A599" s="111" t="n"/>
      <c r="B599" s="112" t="inlineStr">
        <is>
          <t>N</t>
        </is>
      </c>
      <c r="C599" t="inlineStr">
        <is>
          <t>Price_BOM_VL_VLS_Case_593</t>
        </is>
      </c>
      <c r="D599" s="74" t="inlineStr"/>
      <c r="E599" s="73" t="inlineStr">
        <is>
          <t>:3012-3_VLS:</t>
        </is>
      </c>
      <c r="F599" s="113" t="inlineStr">
        <is>
          <t>Ductile Iron, ASTM-A536-65</t>
        </is>
      </c>
      <c r="G599" s="73" t="inlineStr">
        <is>
          <t>CaseMatl_Ductile_Iron_ASTM-A536-65</t>
        </is>
      </c>
      <c r="H599" s="75" t="inlineStr">
        <is>
          <t>J</t>
        </is>
      </c>
      <c r="I599" s="74" t="inlineStr">
        <is>
          <t>all</t>
        </is>
      </c>
      <c r="J599" s="75" t="inlineStr">
        <is>
          <t>250# ANSI Flange</t>
        </is>
      </c>
      <c r="K599" s="75" t="inlineStr">
        <is>
          <t>Coating_Standard</t>
        </is>
      </c>
      <c r="L599" s="75" t="inlineStr">
        <is>
          <t>:X3:XA:</t>
        </is>
      </c>
      <c r="M599" s="114" t="n">
        <v>96774820</v>
      </c>
      <c r="N599" s="115" t="inlineStr">
        <is>
          <t>CASE,VLS,30123,250#,DI</t>
        </is>
      </c>
      <c r="O599" s="74" t="inlineStr">
        <is>
          <t>A300053</t>
        </is>
      </c>
      <c r="P599" s="123" t="inlineStr">
        <is>
          <t>LT034</t>
        </is>
      </c>
      <c r="Q599" s="13" t="n">
        <v>14</v>
      </c>
    </row>
    <row r="600" ht="13.15" customFormat="1" customHeight="1" s="107">
      <c r="A600" s="105" t="n"/>
      <c r="B600" s="106">
        <f>IF(AND(I600="not Bronze, ASTM-B584, C93200",K600="Coating_Standard"),"Y","N")</f>
        <v/>
      </c>
      <c r="C600" t="inlineStr">
        <is>
          <t>Price_BOM_VL_VLS_Case_594</t>
        </is>
      </c>
      <c r="E600" s="107" t="inlineStr">
        <is>
          <t>:5012-A_VL:</t>
        </is>
      </c>
      <c r="F600" s="108" t="inlineStr">
        <is>
          <t>Cast Iron, ASTM-A48, CL 35</t>
        </is>
      </c>
      <c r="G600" s="108" t="inlineStr">
        <is>
          <t>CaseMatl_Cast_Iron_ASTM-A48_CL35</t>
        </is>
      </c>
      <c r="H600" s="108" t="inlineStr">
        <is>
          <t>C35</t>
        </is>
      </c>
      <c r="I600" s="107" t="inlineStr">
        <is>
          <t>not Bronze, ASTM-B584, C93200</t>
        </is>
      </c>
      <c r="J600" s="108" t="inlineStr">
        <is>
          <t>125# ANSI Flange</t>
        </is>
      </c>
      <c r="K600" s="108" t="inlineStr">
        <is>
          <t>Coating_Standard</t>
        </is>
      </c>
      <c r="L600" s="108" t="inlineStr">
        <is>
          <t>:XA:</t>
        </is>
      </c>
      <c r="M600" s="109" t="n">
        <v>96772261</v>
      </c>
      <c r="N600" s="110" t="inlineStr">
        <is>
          <t>CASE,VL,5012,125#,CI</t>
        </is>
      </c>
      <c r="O600" s="107" t="inlineStr">
        <is>
          <t>A300043</t>
        </is>
      </c>
      <c r="P600" s="108" t="inlineStr">
        <is>
          <t>LT027</t>
        </is>
      </c>
      <c r="Q600" s="13" t="n">
        <v>0</v>
      </c>
      <c r="R600" s="94" t="n"/>
      <c r="S600" s="94" t="n"/>
      <c r="T600" s="94" t="n"/>
      <c r="V600" s="94" t="n"/>
    </row>
    <row r="601" ht="13.15" customFormat="1" customHeight="1" s="107">
      <c r="A601" s="105" t="n"/>
      <c r="B601" s="106">
        <f>IF(AND(I601="not Bronze, ASTM-B584, C93200",K601="Coating_Standard"),"Y","N")</f>
        <v/>
      </c>
      <c r="C601" s="6" t="inlineStr">
        <is>
          <t>Price_BOM_VL_VLS_Case_595</t>
        </is>
      </c>
      <c r="E601" s="107" t="inlineStr">
        <is>
          <t>:5012-A_VL:</t>
        </is>
      </c>
      <c r="F601" s="108" t="inlineStr">
        <is>
          <t>Cast Iron, ASTM-A48, CL 35</t>
        </is>
      </c>
      <c r="G601" s="108" t="inlineStr">
        <is>
          <t>CaseMatl_Cast_Iron_ASTM-A48_CL35</t>
        </is>
      </c>
      <c r="H601" s="108" t="inlineStr">
        <is>
          <t>C35</t>
        </is>
      </c>
      <c r="I601" s="107" t="inlineStr">
        <is>
          <t>Bronze, ASTM-B584, C93200</t>
        </is>
      </c>
      <c r="J601" s="108" t="inlineStr">
        <is>
          <t>125# ANSI Flange</t>
        </is>
      </c>
      <c r="K601" s="108" t="inlineStr">
        <is>
          <t>Coating_Standard</t>
        </is>
      </c>
      <c r="L601" s="108" t="inlineStr">
        <is>
          <t>:XA:</t>
        </is>
      </c>
      <c r="M601" s="108" t="inlineStr">
        <is>
          <t>RTF</t>
        </is>
      </c>
      <c r="O601" s="107" t="inlineStr">
        <is>
          <t>A300043</t>
        </is>
      </c>
      <c r="P601" s="108" t="inlineStr">
        <is>
          <t>LT027</t>
        </is>
      </c>
      <c r="Q601" s="13" t="n">
        <v>0</v>
      </c>
      <c r="R601" s="94" t="n"/>
      <c r="S601" s="94" t="n"/>
      <c r="T601" s="94" t="n"/>
      <c r="V601" s="94" t="n"/>
    </row>
    <row r="602" ht="13.15" customFormat="1" customHeight="1" s="107">
      <c r="A602" s="105" t="n"/>
      <c r="B602" s="106">
        <f>IF(AND(I602="not Bronze, ASTM-B584, C93200",K602="Coating_Standard"),"Y","N")</f>
        <v/>
      </c>
      <c r="C602" t="inlineStr">
        <is>
          <t>Price_BOM_VL_VLS_Case_596</t>
        </is>
      </c>
      <c r="E602" s="107" t="inlineStr">
        <is>
          <t>:5012-A_VL:</t>
        </is>
      </c>
      <c r="F602" s="108" t="inlineStr">
        <is>
          <t>Cast Iron, ASTM-A48, CL 35</t>
        </is>
      </c>
      <c r="G602" s="108" t="inlineStr">
        <is>
          <t>CaseMatl_Cast_Iron_ASTM-A48_CL35</t>
        </is>
      </c>
      <c r="H602" s="108" t="inlineStr">
        <is>
          <t>C35</t>
        </is>
      </c>
      <c r="I602" s="107" t="inlineStr">
        <is>
          <t>not Bronze, ASTM-B584, C93200</t>
        </is>
      </c>
      <c r="J602" s="108" t="inlineStr">
        <is>
          <t>125# ANSI Flange</t>
        </is>
      </c>
      <c r="K602" s="108" t="inlineStr">
        <is>
          <t>Coating_Scotchkote134_interior</t>
        </is>
      </c>
      <c r="L602" s="108" t="inlineStr">
        <is>
          <t>:XA:</t>
        </is>
      </c>
      <c r="M602" s="108" t="inlineStr">
        <is>
          <t>RTF</t>
        </is>
      </c>
      <c r="O602" s="107" t="inlineStr">
        <is>
          <t>A300043</t>
        </is>
      </c>
      <c r="P602" s="108" t="inlineStr">
        <is>
          <t>LT027</t>
        </is>
      </c>
      <c r="Q602" s="13" t="n">
        <v>0</v>
      </c>
      <c r="R602" s="94" t="n"/>
      <c r="S602" s="94" t="n"/>
      <c r="T602" s="94" t="n"/>
      <c r="V602" s="94" t="n"/>
    </row>
    <row r="603" ht="13.15" customFormat="1" customHeight="1" s="107">
      <c r="A603" s="105" t="n"/>
      <c r="B603" s="106">
        <f>IF(AND(I603="not Bronze, ASTM-B584, C93200",K603="Coating_Standard"),"Y","N")</f>
        <v/>
      </c>
      <c r="C603" t="inlineStr">
        <is>
          <t>Price_BOM_VL_VLS_Case_597</t>
        </is>
      </c>
      <c r="E603" s="107" t="inlineStr">
        <is>
          <t>:5012-A_VL:</t>
        </is>
      </c>
      <c r="F603" s="108" t="inlineStr">
        <is>
          <t>Cast Iron, ASTM-A48, CL 35</t>
        </is>
      </c>
      <c r="G603" s="108" t="inlineStr">
        <is>
          <t>CaseMatl_Cast_Iron_ASTM-A48_CL35</t>
        </is>
      </c>
      <c r="H603" s="108" t="inlineStr">
        <is>
          <t>C35</t>
        </is>
      </c>
      <c r="I603" s="107" t="inlineStr">
        <is>
          <t>Bronze, ASTM-B584, C93200</t>
        </is>
      </c>
      <c r="J603" s="108" t="inlineStr">
        <is>
          <t>125# ANSI Flange</t>
        </is>
      </c>
      <c r="K603" s="108" t="inlineStr">
        <is>
          <t>Coating_Scotchkote134_interior</t>
        </is>
      </c>
      <c r="L603" s="108" t="inlineStr">
        <is>
          <t>:XA:</t>
        </is>
      </c>
      <c r="M603" s="108" t="inlineStr">
        <is>
          <t>RTF</t>
        </is>
      </c>
      <c r="O603" s="107" t="inlineStr">
        <is>
          <t>A300043</t>
        </is>
      </c>
      <c r="P603" s="108" t="inlineStr">
        <is>
          <t>LT027</t>
        </is>
      </c>
      <c r="Q603" s="13" t="n">
        <v>0</v>
      </c>
      <c r="R603" s="94" t="n"/>
      <c r="S603" s="94" t="n"/>
      <c r="T603" s="94" t="n"/>
      <c r="V603" s="94" t="n"/>
    </row>
    <row r="604" ht="13.15" customFormat="1" customHeight="1" s="107">
      <c r="A604" s="105" t="n"/>
      <c r="B604" s="106">
        <f>IF(AND(I604="not Bronze, ASTM-B584, C93200",K604="Coating_Standard"),"Y","N")</f>
        <v/>
      </c>
      <c r="C604" s="6" t="inlineStr">
        <is>
          <t>Price_BOM_VL_VLS_Case_598</t>
        </is>
      </c>
      <c r="E604" s="107" t="inlineStr">
        <is>
          <t>:5012-A_VL:</t>
        </is>
      </c>
      <c r="F604" s="108" t="inlineStr">
        <is>
          <t>Cast Iron, ASTM-A48, CL 35</t>
        </is>
      </c>
      <c r="G604" s="108" t="inlineStr">
        <is>
          <t>CaseMatl_Cast_Iron_ASTM-A48_CL35</t>
        </is>
      </c>
      <c r="H604" s="108" t="inlineStr">
        <is>
          <t>C35</t>
        </is>
      </c>
      <c r="I604" s="107" t="inlineStr">
        <is>
          <t>not Bronze, ASTM-B584, C93200</t>
        </is>
      </c>
      <c r="J604" s="108" t="inlineStr">
        <is>
          <t>125# ANSI Flange</t>
        </is>
      </c>
      <c r="K604" s="108" t="inlineStr">
        <is>
          <t>Coating_Scotchkote134_interior_exterior</t>
        </is>
      </c>
      <c r="L604" s="108" t="inlineStr">
        <is>
          <t>:XA:</t>
        </is>
      </c>
      <c r="M604" s="108" t="inlineStr">
        <is>
          <t>RTF</t>
        </is>
      </c>
      <c r="O604" s="107" t="inlineStr">
        <is>
          <t>A300043</t>
        </is>
      </c>
      <c r="P604" s="108" t="inlineStr">
        <is>
          <t>LT027</t>
        </is>
      </c>
      <c r="Q604" s="13" t="n">
        <v>0</v>
      </c>
      <c r="R604" s="94" t="n"/>
      <c r="S604" s="94" t="n"/>
      <c r="T604" s="94" t="n"/>
      <c r="V604" s="94" t="n"/>
    </row>
    <row r="605" ht="13.15" customFormat="1" customHeight="1" s="107">
      <c r="A605" s="105" t="n"/>
      <c r="B605" s="106">
        <f>IF(AND(I605="not Bronze, ASTM-B584, C93200",K605="Coating_Standard"),"Y","N")</f>
        <v/>
      </c>
      <c r="C605" t="inlineStr">
        <is>
          <t>Price_BOM_VL_VLS_Case_599</t>
        </is>
      </c>
      <c r="E605" s="107" t="inlineStr">
        <is>
          <t>:5012-A_VL:</t>
        </is>
      </c>
      <c r="F605" s="108" t="inlineStr">
        <is>
          <t>Cast Iron, ASTM-A48, CL 35</t>
        </is>
      </c>
      <c r="G605" s="108" t="inlineStr">
        <is>
          <t>CaseMatl_Cast_Iron_ASTM-A48_CL35</t>
        </is>
      </c>
      <c r="H605" s="108" t="inlineStr">
        <is>
          <t>C35</t>
        </is>
      </c>
      <c r="I605" s="107" t="inlineStr">
        <is>
          <t>Bronze, ASTM-B584, C93200</t>
        </is>
      </c>
      <c r="J605" s="108" t="inlineStr">
        <is>
          <t>125# ANSI Flange</t>
        </is>
      </c>
      <c r="K605" s="108" t="inlineStr">
        <is>
          <t>Coating_Scotchkote134_interior_exterior</t>
        </is>
      </c>
      <c r="L605" s="108" t="inlineStr">
        <is>
          <t>:XA:</t>
        </is>
      </c>
      <c r="M605" s="108" t="inlineStr">
        <is>
          <t>RTF</t>
        </is>
      </c>
      <c r="O605" s="107" t="inlineStr">
        <is>
          <t>A300043</t>
        </is>
      </c>
      <c r="P605" s="108" t="inlineStr">
        <is>
          <t>LT027</t>
        </is>
      </c>
      <c r="Q605" s="13" t="n">
        <v>0</v>
      </c>
      <c r="R605" s="94" t="n"/>
      <c r="S605" s="94" t="n"/>
      <c r="T605" s="94" t="n"/>
      <c r="V605" s="94" t="n"/>
    </row>
    <row r="606" ht="13.15" customFormat="1" customHeight="1" s="107">
      <c r="A606" s="105" t="n"/>
      <c r="B606" s="106">
        <f>IF(AND(I606="not Bronze, ASTM-B584, C93200",K606="Coating_Standard"),"Y","N")</f>
        <v/>
      </c>
      <c r="C606" t="inlineStr">
        <is>
          <t>Price_BOM_VL_VLS_Case_600</t>
        </is>
      </c>
      <c r="E606" s="107" t="inlineStr">
        <is>
          <t>:5012-A_VL:</t>
        </is>
      </c>
      <c r="F606" s="108" t="inlineStr">
        <is>
          <t>Cast Iron, ASTM-A48, CL 35</t>
        </is>
      </c>
      <c r="G606" s="108" t="inlineStr">
        <is>
          <t>CaseMatl_Cast_Iron_ASTM-A48_CL35</t>
        </is>
      </c>
      <c r="H606" s="108" t="inlineStr">
        <is>
          <t>C35</t>
        </is>
      </c>
      <c r="I606" s="107" t="inlineStr">
        <is>
          <t>not Bronze, ASTM-B584, C93200</t>
        </is>
      </c>
      <c r="J606" s="108" t="inlineStr">
        <is>
          <t>125# ANSI Flange</t>
        </is>
      </c>
      <c r="K606" s="108" t="inlineStr">
        <is>
          <t>Coating_Scotchkote134_interior_exterior_IncludeImpeller</t>
        </is>
      </c>
      <c r="L606" s="108" t="inlineStr">
        <is>
          <t>:XA:</t>
        </is>
      </c>
      <c r="M606" s="108" t="inlineStr">
        <is>
          <t>RTF</t>
        </is>
      </c>
      <c r="O606" s="107" t="inlineStr">
        <is>
          <t>A300043</t>
        </is>
      </c>
      <c r="P606" s="108" t="inlineStr">
        <is>
          <t>LT027</t>
        </is>
      </c>
      <c r="Q606" s="13" t="n">
        <v>0</v>
      </c>
      <c r="R606" s="94" t="n"/>
      <c r="S606" s="94" t="n"/>
      <c r="T606" s="94" t="n"/>
      <c r="V606" s="94" t="n"/>
    </row>
    <row r="607" ht="13.15" customFormat="1" customHeight="1" s="107">
      <c r="A607" s="105" t="n"/>
      <c r="B607" s="106">
        <f>IF(AND(I607="not Bronze, ASTM-B584, C93200",K607="Coating_Standard"),"Y","N")</f>
        <v/>
      </c>
      <c r="C607" s="6" t="inlineStr">
        <is>
          <t>Price_BOM_VL_VLS_Case_601</t>
        </is>
      </c>
      <c r="E607" s="107" t="inlineStr">
        <is>
          <t>:5012-A_VL:</t>
        </is>
      </c>
      <c r="F607" s="108" t="inlineStr">
        <is>
          <t>Cast Iron, ASTM-A48, CL 35</t>
        </is>
      </c>
      <c r="G607" s="108" t="inlineStr">
        <is>
          <t>CaseMatl_Cast_Iron_ASTM-A48_CL35</t>
        </is>
      </c>
      <c r="H607" s="108" t="inlineStr">
        <is>
          <t>C35</t>
        </is>
      </c>
      <c r="I607" s="107" t="inlineStr">
        <is>
          <t>Bronze, ASTM-B584, C93200</t>
        </is>
      </c>
      <c r="J607" s="108" t="inlineStr">
        <is>
          <t>125# ANSI Flange</t>
        </is>
      </c>
      <c r="K607" s="108" t="inlineStr">
        <is>
          <t>Coating_Scotchkote134_interior_exterior_IncludeImpeller</t>
        </is>
      </c>
      <c r="L607" s="108" t="inlineStr">
        <is>
          <t>:XA:</t>
        </is>
      </c>
      <c r="M607" s="108" t="inlineStr">
        <is>
          <t>RTF</t>
        </is>
      </c>
      <c r="O607" s="107" t="inlineStr">
        <is>
          <t>A300043</t>
        </is>
      </c>
      <c r="P607" s="108" t="inlineStr">
        <is>
          <t>LT027</t>
        </is>
      </c>
      <c r="Q607" s="13" t="n">
        <v>0</v>
      </c>
      <c r="R607" s="94" t="n"/>
      <c r="S607" s="94" t="n"/>
      <c r="T607" s="94" t="n"/>
      <c r="V607" s="94" t="n"/>
    </row>
    <row r="608" ht="13.15" customFormat="1" customHeight="1" s="107">
      <c r="A608" s="105" t="n"/>
      <c r="B608" s="106">
        <f>IF(AND(I608="not Bronze, ASTM-B584, C93200",K608="Coating_Standard"),"Y","N")</f>
        <v/>
      </c>
      <c r="C608" t="inlineStr">
        <is>
          <t>Price_BOM_VL_VLS_Case_602</t>
        </is>
      </c>
      <c r="E608" s="107" t="inlineStr">
        <is>
          <t>:5012-A_VL:</t>
        </is>
      </c>
      <c r="F608" s="108" t="inlineStr">
        <is>
          <t>Cast Iron, ASTM-A48, CL 35</t>
        </is>
      </c>
      <c r="G608" s="108" t="inlineStr">
        <is>
          <t>CaseMatl_Cast_Iron_ASTM-A48_CL35</t>
        </is>
      </c>
      <c r="H608" s="108" t="inlineStr">
        <is>
          <t>C35</t>
        </is>
      </c>
      <c r="I608" s="107" t="inlineStr">
        <is>
          <t>not Bronze, ASTM-B584, C93200</t>
        </is>
      </c>
      <c r="J608" s="108" t="inlineStr">
        <is>
          <t>125# ANSI Flange</t>
        </is>
      </c>
      <c r="K608" s="108" t="inlineStr">
        <is>
          <t>Coating_Scotchkote134_interior_IncludeImpeller</t>
        </is>
      </c>
      <c r="L608" s="108" t="inlineStr">
        <is>
          <t>:XA:</t>
        </is>
      </c>
      <c r="M608" s="108" t="inlineStr">
        <is>
          <t>RTF</t>
        </is>
      </c>
      <c r="O608" s="107" t="inlineStr">
        <is>
          <t>A300043</t>
        </is>
      </c>
      <c r="P608" s="108" t="inlineStr">
        <is>
          <t>LT027</t>
        </is>
      </c>
      <c r="Q608" s="13" t="n">
        <v>0</v>
      </c>
      <c r="R608" s="94" t="n"/>
      <c r="S608" s="94" t="n"/>
      <c r="T608" s="94" t="n"/>
      <c r="V608" s="94" t="n"/>
    </row>
    <row r="609" ht="13.15" customFormat="1" customHeight="1" s="107">
      <c r="A609" s="105" t="n"/>
      <c r="B609" s="106">
        <f>IF(AND(I609="not Bronze, ASTM-B584, C93200",K609="Coating_Standard"),"Y","N")</f>
        <v/>
      </c>
      <c r="C609" t="inlineStr">
        <is>
          <t>Price_BOM_VL_VLS_Case_603</t>
        </is>
      </c>
      <c r="E609" s="107" t="inlineStr">
        <is>
          <t>:5012-A_VL:</t>
        </is>
      </c>
      <c r="F609" s="108" t="inlineStr">
        <is>
          <t>Cast Iron, ASTM-A48, CL 35</t>
        </is>
      </c>
      <c r="G609" s="108" t="inlineStr">
        <is>
          <t>CaseMatl_Cast_Iron_ASTM-A48_CL35</t>
        </is>
      </c>
      <c r="H609" s="108" t="inlineStr">
        <is>
          <t>C35</t>
        </is>
      </c>
      <c r="I609" s="107" t="inlineStr">
        <is>
          <t>Bronze, ASTM-B584, C93200</t>
        </is>
      </c>
      <c r="J609" s="108" t="inlineStr">
        <is>
          <t>125# ANSI Flange</t>
        </is>
      </c>
      <c r="K609" s="108" t="inlineStr">
        <is>
          <t>Coating_Scotchkote134_interior_IncludeImpeller</t>
        </is>
      </c>
      <c r="L609" s="108" t="inlineStr">
        <is>
          <t>:XA:</t>
        </is>
      </c>
      <c r="M609" s="108" t="inlineStr">
        <is>
          <t>RTF</t>
        </is>
      </c>
      <c r="O609" s="107" t="inlineStr">
        <is>
          <t>A300043</t>
        </is>
      </c>
      <c r="P609" s="108" t="inlineStr">
        <is>
          <t>LT027</t>
        </is>
      </c>
      <c r="Q609" s="13" t="n">
        <v>0</v>
      </c>
      <c r="R609" s="94" t="n"/>
      <c r="S609" s="94" t="n"/>
      <c r="T609" s="94" t="n"/>
      <c r="V609" s="94" t="n"/>
    </row>
    <row r="610" ht="13.15" customFormat="1" customHeight="1" s="107">
      <c r="A610" s="105" t="n"/>
      <c r="B610" s="106">
        <f>IF(AND(I610="not Bronze, ASTM-B584, C93200",K610="Coating_Standard"),"Y","N")</f>
        <v/>
      </c>
      <c r="C610" s="6" t="inlineStr">
        <is>
          <t>Price_BOM_VL_VLS_Case_604</t>
        </is>
      </c>
      <c r="E610" s="107" t="inlineStr">
        <is>
          <t>:5012-A_VL:</t>
        </is>
      </c>
      <c r="F610" s="108" t="inlineStr">
        <is>
          <t>Cast Iron, ASTM-A48, CL 35</t>
        </is>
      </c>
      <c r="G610" s="108" t="inlineStr">
        <is>
          <t>CaseMatl_Cast_Iron_ASTM-A48_CL35</t>
        </is>
      </c>
      <c r="H610" s="108" t="inlineStr">
        <is>
          <t>C35</t>
        </is>
      </c>
      <c r="I610" s="107" t="inlineStr">
        <is>
          <t>not Bronze, ASTM-B584, C93200</t>
        </is>
      </c>
      <c r="J610" s="108" t="inlineStr">
        <is>
          <t>125# ANSI Flange</t>
        </is>
      </c>
      <c r="K610" s="108" t="inlineStr">
        <is>
          <t>Coating_Special</t>
        </is>
      </c>
      <c r="L610" s="108" t="inlineStr">
        <is>
          <t>:XA:</t>
        </is>
      </c>
      <c r="M610" s="108" t="inlineStr">
        <is>
          <t>RTF</t>
        </is>
      </c>
      <c r="O610" s="107" t="inlineStr">
        <is>
          <t>A300043</t>
        </is>
      </c>
      <c r="P610" s="108" t="inlineStr">
        <is>
          <t>LT027</t>
        </is>
      </c>
      <c r="Q610" s="13" t="n">
        <v>0</v>
      </c>
      <c r="R610" s="94" t="n"/>
      <c r="S610" s="94" t="n"/>
      <c r="T610" s="94" t="n"/>
      <c r="V610" s="94" t="n"/>
    </row>
    <row r="611" ht="13.15" customFormat="1" customHeight="1" s="107">
      <c r="A611" s="105" t="n"/>
      <c r="B611" s="106">
        <f>IF(AND(I611="not Bronze, ASTM-B584, C93200",K611="Coating_Standard"),"Y","N")</f>
        <v/>
      </c>
      <c r="C611" t="inlineStr">
        <is>
          <t>Price_BOM_VL_VLS_Case_605</t>
        </is>
      </c>
      <c r="E611" s="107" t="inlineStr">
        <is>
          <t>:5012-A_VL:</t>
        </is>
      </c>
      <c r="F611" s="108" t="inlineStr">
        <is>
          <t>Cast Iron, ASTM-A48, CL 35</t>
        </is>
      </c>
      <c r="G611" s="108" t="inlineStr">
        <is>
          <t>CaseMatl_Cast_Iron_ASTM-A48_CL35</t>
        </is>
      </c>
      <c r="H611" s="108" t="inlineStr">
        <is>
          <t>C35</t>
        </is>
      </c>
      <c r="I611" s="107" t="inlineStr">
        <is>
          <t>Bronze, ASTM-B584, C93200</t>
        </is>
      </c>
      <c r="J611" s="108" t="inlineStr">
        <is>
          <t>125# ANSI Flange</t>
        </is>
      </c>
      <c r="K611" s="108" t="inlineStr">
        <is>
          <t>Coating_Special</t>
        </is>
      </c>
      <c r="L611" s="108" t="inlineStr">
        <is>
          <t>:XA:</t>
        </is>
      </c>
      <c r="M611" s="108" t="inlineStr">
        <is>
          <t>RTF</t>
        </is>
      </c>
      <c r="O611" s="107" t="inlineStr">
        <is>
          <t>A300043</t>
        </is>
      </c>
      <c r="P611" s="108" t="inlineStr">
        <is>
          <t>LT027</t>
        </is>
      </c>
      <c r="Q611" s="13" t="n">
        <v>0</v>
      </c>
      <c r="R611" s="94" t="n"/>
      <c r="S611" s="94" t="n"/>
      <c r="T611" s="94" t="n"/>
      <c r="V611" s="94" t="n"/>
    </row>
    <row r="612" ht="13.15" customFormat="1" customHeight="1" s="107">
      <c r="A612" s="105" t="n"/>
      <c r="B612" s="106">
        <f>IF(AND(I612="not Bronze, ASTM-B584, C93200",K612="Coating_Standard"),"Y","N")</f>
        <v/>
      </c>
      <c r="C612" t="inlineStr">
        <is>
          <t>Price_BOM_VL_VLS_Case_606</t>
        </is>
      </c>
      <c r="E612" s="107" t="inlineStr">
        <is>
          <t>:5012-A_VL:</t>
        </is>
      </c>
      <c r="F612" s="108" t="inlineStr">
        <is>
          <t>Cast Iron, ASTM-A48, CL 35</t>
        </is>
      </c>
      <c r="G612" s="108" t="inlineStr">
        <is>
          <t>CaseMatl_Cast_Iron_ASTM-A48_CL35</t>
        </is>
      </c>
      <c r="H612" s="108" t="inlineStr">
        <is>
          <t>C35</t>
        </is>
      </c>
      <c r="I612" s="107" t="inlineStr">
        <is>
          <t>not Bronze, ASTM-B584, C93200</t>
        </is>
      </c>
      <c r="J612" s="108" t="inlineStr">
        <is>
          <t>125# ANSI Flange</t>
        </is>
      </c>
      <c r="K612" s="108" t="inlineStr">
        <is>
          <t>Coating_Epoxy</t>
        </is>
      </c>
      <c r="L612" s="108" t="inlineStr">
        <is>
          <t>:XA:</t>
        </is>
      </c>
      <c r="M612" s="108" t="inlineStr">
        <is>
          <t>RTF</t>
        </is>
      </c>
      <c r="O612" s="107" t="inlineStr">
        <is>
          <t>A300043</t>
        </is>
      </c>
      <c r="P612" s="108" t="inlineStr">
        <is>
          <t>LT027</t>
        </is>
      </c>
      <c r="Q612" s="13" t="n">
        <v>0</v>
      </c>
      <c r="R612" s="94" t="n"/>
      <c r="S612" s="94" t="n"/>
      <c r="T612" s="94" t="n"/>
      <c r="V612" s="94" t="n"/>
    </row>
    <row r="613" ht="13.15" customFormat="1" customHeight="1" s="107">
      <c r="A613" s="105" t="n"/>
      <c r="B613" s="106">
        <f>IF(AND(I613="not Bronze, ASTM-B584, C93200",K613="Coating_Standard"),"Y","N")</f>
        <v/>
      </c>
      <c r="C613" s="6" t="inlineStr">
        <is>
          <t>Price_BOM_VL_VLS_Case_607</t>
        </is>
      </c>
      <c r="E613" s="107" t="inlineStr">
        <is>
          <t>:5012-A_VL:</t>
        </is>
      </c>
      <c r="F613" s="108" t="inlineStr">
        <is>
          <t>Cast Iron, ASTM-A48, CL 35</t>
        </is>
      </c>
      <c r="G613" s="108" t="inlineStr">
        <is>
          <t>CaseMatl_Cast_Iron_ASTM-A48_CL35</t>
        </is>
      </c>
      <c r="H613" s="108" t="inlineStr">
        <is>
          <t>C35</t>
        </is>
      </c>
      <c r="I613" s="107" t="inlineStr">
        <is>
          <t>Bronze, ASTM-B584, C93200</t>
        </is>
      </c>
      <c r="J613" s="108" t="inlineStr">
        <is>
          <t>125# ANSI Flange</t>
        </is>
      </c>
      <c r="K613" s="108" t="inlineStr">
        <is>
          <t>Coating_Epoxy</t>
        </is>
      </c>
      <c r="L613" s="108" t="inlineStr">
        <is>
          <t>:XA:</t>
        </is>
      </c>
      <c r="M613" s="108" t="inlineStr">
        <is>
          <t>RTF</t>
        </is>
      </c>
      <c r="O613" s="107" t="inlineStr">
        <is>
          <t>A300043</t>
        </is>
      </c>
      <c r="P613" s="108" t="inlineStr">
        <is>
          <t>LT027</t>
        </is>
      </c>
      <c r="Q613" s="13" t="n">
        <v>0</v>
      </c>
      <c r="R613" s="94" t="n"/>
      <c r="S613" s="94" t="n"/>
      <c r="T613" s="94" t="n"/>
      <c r="V613" s="94" t="n"/>
    </row>
    <row r="614" ht="13.15" customFormat="1" customHeight="1" s="107">
      <c r="A614" s="105" t="n"/>
      <c r="B614" s="106">
        <f>IF(AND(I614="not Bronze, ASTM-B584, C93200",K614="Coating_Standard"),"Y","N")</f>
        <v/>
      </c>
      <c r="C614" t="inlineStr">
        <is>
          <t>Price_BOM_VL_VLS_Case_608</t>
        </is>
      </c>
      <c r="E614" s="107" t="inlineStr">
        <is>
          <t>:5012-A_VLS:</t>
        </is>
      </c>
      <c r="F614" s="108" t="inlineStr">
        <is>
          <t>Cast Iron, ASTM-A48, CL 35</t>
        </is>
      </c>
      <c r="G614" s="108" t="inlineStr">
        <is>
          <t>CaseMatl_Cast_Iron_ASTM-A48_CL35</t>
        </is>
      </c>
      <c r="H614" s="108" t="inlineStr">
        <is>
          <t>C35</t>
        </is>
      </c>
      <c r="I614" s="107" t="inlineStr">
        <is>
          <t>not Bronze, ASTM-B584, C93200</t>
        </is>
      </c>
      <c r="J614" s="108" t="inlineStr">
        <is>
          <t>125# ANSI Flange</t>
        </is>
      </c>
      <c r="K614" s="108" t="inlineStr">
        <is>
          <t>Coating_Standard</t>
        </is>
      </c>
      <c r="L614" s="108" t="inlineStr">
        <is>
          <t>:XA:</t>
        </is>
      </c>
      <c r="M614" s="109" t="n">
        <v>98388581</v>
      </c>
      <c r="N614" s="110" t="inlineStr">
        <is>
          <t>CASE,VLS,5012,125#,CI</t>
        </is>
      </c>
      <c r="O614" s="107" t="inlineStr">
        <is>
          <t>A300043</t>
        </is>
      </c>
      <c r="P614" s="108" t="inlineStr">
        <is>
          <t>LT027</t>
        </is>
      </c>
      <c r="Q614" s="13" t="n">
        <v>0</v>
      </c>
      <c r="R614" s="94" t="n"/>
      <c r="S614" s="94" t="n"/>
      <c r="T614" s="94" t="n"/>
      <c r="V614" s="94" t="n"/>
    </row>
    <row r="615" ht="13.15" customFormat="1" customHeight="1" s="107">
      <c r="A615" s="105" t="n"/>
      <c r="B615" s="106">
        <f>IF(AND(I615="not Bronze, ASTM-B584, C93200",K615="Coating_Standard"),"Y","N")</f>
        <v/>
      </c>
      <c r="C615" t="inlineStr">
        <is>
          <t>Price_BOM_VL_VLS_Case_609</t>
        </is>
      </c>
      <c r="E615" s="107" t="inlineStr">
        <is>
          <t>:5012-A_VL:</t>
        </is>
      </c>
      <c r="F615" s="108" t="inlineStr">
        <is>
          <t>Ductile Iron, ASTM-A536-65</t>
        </is>
      </c>
      <c r="G615" s="107" t="inlineStr">
        <is>
          <t>CaseMatl_Ductile_Iron_ASTM-A536-65</t>
        </is>
      </c>
      <c r="H615" s="108" t="inlineStr">
        <is>
          <t>J</t>
        </is>
      </c>
      <c r="I615" s="107" t="inlineStr">
        <is>
          <t>all</t>
        </is>
      </c>
      <c r="J615" s="108" t="inlineStr">
        <is>
          <t>250# ANSI Flange</t>
        </is>
      </c>
      <c r="K615" s="108" t="inlineStr">
        <is>
          <t>Coating_Standard</t>
        </is>
      </c>
      <c r="L615" s="108" t="inlineStr">
        <is>
          <t>:XA:</t>
        </is>
      </c>
      <c r="M615" s="109" t="n">
        <v>96772262</v>
      </c>
      <c r="N615" s="110" t="inlineStr">
        <is>
          <t>CASE,VL,5012,250#,DI</t>
        </is>
      </c>
      <c r="O615" s="107" t="inlineStr">
        <is>
          <t>A300059</t>
        </is>
      </c>
      <c r="P615" s="123" t="inlineStr">
        <is>
          <t>LT034</t>
        </is>
      </c>
      <c r="Q615" s="13" t="n">
        <v>18</v>
      </c>
      <c r="R615" s="94" t="n"/>
      <c r="S615" s="94" t="n"/>
      <c r="T615" s="94" t="n"/>
      <c r="V615" s="94" t="n"/>
    </row>
    <row r="616" customFormat="1" s="107">
      <c r="A616" s="105" t="n"/>
      <c r="B616" s="106">
        <f>IF(AND(I616="not Bronze, ASTM-B584, C93200",K616="Coating_Standard"),"Y","N")</f>
        <v/>
      </c>
      <c r="C616" s="6" t="inlineStr">
        <is>
          <t>Price_BOM_VL_VLS_Case_610</t>
        </is>
      </c>
      <c r="E616" s="107" t="inlineStr">
        <is>
          <t>:5012-A_VLS:</t>
        </is>
      </c>
      <c r="F616" s="108" t="inlineStr">
        <is>
          <t>Ductile Iron, ASTM-A536-65</t>
        </is>
      </c>
      <c r="G616" s="107" t="inlineStr">
        <is>
          <t>CaseMatl_Ductile_Iron_ASTM-A536-65</t>
        </is>
      </c>
      <c r="H616" s="108" t="inlineStr">
        <is>
          <t>J</t>
        </is>
      </c>
      <c r="I616" s="107" t="inlineStr">
        <is>
          <t>all</t>
        </is>
      </c>
      <c r="J616" s="108" t="inlineStr">
        <is>
          <t>250# ANSI Flange</t>
        </is>
      </c>
      <c r="K616" s="108" t="inlineStr">
        <is>
          <t>Coating_Standard</t>
        </is>
      </c>
      <c r="L616" s="108" t="inlineStr">
        <is>
          <t>:XA:</t>
        </is>
      </c>
      <c r="M616" s="109" t="n">
        <v>96774835</v>
      </c>
      <c r="N616" s="110" t="inlineStr">
        <is>
          <t>CASE,VLS,5012,250#,DI</t>
        </is>
      </c>
      <c r="O616" s="107" t="inlineStr">
        <is>
          <t>A300059</t>
        </is>
      </c>
      <c r="P616" s="123" t="inlineStr">
        <is>
          <t>LT034</t>
        </is>
      </c>
      <c r="Q616" s="13" t="n">
        <v>14</v>
      </c>
      <c r="R616" s="94" t="n"/>
      <c r="S616" s="94" t="n"/>
      <c r="T616" s="94" t="n"/>
      <c r="V616" s="94" t="n"/>
    </row>
    <row r="617" ht="13.15" customFormat="1" customHeight="1" s="74">
      <c r="A617" s="111" t="n"/>
      <c r="B617" s="112" t="inlineStr">
        <is>
          <t>N</t>
        </is>
      </c>
      <c r="C617" t="inlineStr">
        <is>
          <t>Price_BOM_VL_VLS_Case_611</t>
        </is>
      </c>
      <c r="D617" s="74" t="inlineStr"/>
      <c r="E617" s="74" t="inlineStr">
        <is>
          <t>:4095-7_VL:</t>
        </is>
      </c>
      <c r="F617" s="75" t="inlineStr">
        <is>
          <t>Cast Iron, ASTM-A48, CL 30</t>
        </is>
      </c>
      <c r="G617" s="74" t="inlineStr">
        <is>
          <t>CaseMatl_Cast_Iron_ASTM-A48_CL30</t>
        </is>
      </c>
      <c r="H617" s="75" t="inlineStr">
        <is>
          <t>C30</t>
        </is>
      </c>
      <c r="I617" s="74" t="inlineStr">
        <is>
          <t>Bronze, ASTM-B584, C93200</t>
        </is>
      </c>
      <c r="J617" s="75" t="inlineStr">
        <is>
          <t>125# ANSI Flange</t>
        </is>
      </c>
      <c r="K617" s="75" t="inlineStr">
        <is>
          <t>Coating_Standard</t>
        </is>
      </c>
      <c r="L617" s="75" t="inlineStr">
        <is>
          <t>:X3:XA:</t>
        </is>
      </c>
      <c r="M617" s="113" t="inlineStr">
        <is>
          <t>RTF</t>
        </is>
      </c>
      <c r="O617" s="74" t="inlineStr">
        <is>
          <t>A300043</t>
        </is>
      </c>
      <c r="P617" s="75" t="inlineStr">
        <is>
          <t>LT027</t>
        </is>
      </c>
      <c r="Q617" s="13" t="n">
        <v>0</v>
      </c>
    </row>
    <row r="618" ht="13.15" customFormat="1" customHeight="1" s="74">
      <c r="A618" s="111" t="n"/>
      <c r="B618" s="112" t="inlineStr">
        <is>
          <t>Y</t>
        </is>
      </c>
      <c r="C618" t="inlineStr">
        <is>
          <t>Price_BOM_VL_VLS_Case_612</t>
        </is>
      </c>
      <c r="D618" s="74" t="inlineStr">
        <is>
          <t>Price_BOM_VL_VLS_Case_225</t>
        </is>
      </c>
      <c r="E618" s="74" t="inlineStr">
        <is>
          <t>:4095-7_VL:</t>
        </is>
      </c>
      <c r="F618" s="75" t="inlineStr">
        <is>
          <t>Cast Iron, ASTM-A48, CL 30</t>
        </is>
      </c>
      <c r="G618" s="74" t="inlineStr">
        <is>
          <t>CaseMatl_Cast_Iron_ASTM-A48_CL30</t>
        </is>
      </c>
      <c r="H618" s="75" t="inlineStr">
        <is>
          <t>C30</t>
        </is>
      </c>
      <c r="I618" s="74" t="inlineStr">
        <is>
          <t>not Bronze, ASTM-B584, C93200</t>
        </is>
      </c>
      <c r="J618" s="75" t="inlineStr">
        <is>
          <t>125# ANSI Flange</t>
        </is>
      </c>
      <c r="K618" s="75" t="inlineStr">
        <is>
          <t>Coating_Standard</t>
        </is>
      </c>
      <c r="L618" s="75" t="inlineStr">
        <is>
          <t>:X3:XA:</t>
        </is>
      </c>
      <c r="M618" s="114" t="n">
        <v>96893928</v>
      </c>
      <c r="N618" s="115" t="inlineStr">
        <is>
          <t>CASE,VL,40957,125#,CI</t>
        </is>
      </c>
      <c r="O618" s="74" t="inlineStr">
        <is>
          <t>A300043</t>
        </is>
      </c>
      <c r="P618" s="75" t="inlineStr">
        <is>
          <t>LT027</t>
        </is>
      </c>
      <c r="Q618" s="13" t="n">
        <v>0</v>
      </c>
    </row>
    <row r="619" ht="13.15" customFormat="1" customHeight="1" s="74">
      <c r="A619" s="111" t="n"/>
      <c r="B619" s="112" t="inlineStr">
        <is>
          <t>N</t>
        </is>
      </c>
      <c r="C619" s="6" t="inlineStr">
        <is>
          <t>Price_BOM_VL_VLS_Case_613</t>
        </is>
      </c>
      <c r="D619" s="74" t="inlineStr"/>
      <c r="E619" s="74" t="inlineStr">
        <is>
          <t>:4095-7_VL:</t>
        </is>
      </c>
      <c r="F619" s="75" t="inlineStr">
        <is>
          <t>Cast Iron, ASTM-A48, CL 30</t>
        </is>
      </c>
      <c r="G619" s="74" t="inlineStr">
        <is>
          <t>CaseMatl_Cast_Iron_ASTM-A48_CL30</t>
        </is>
      </c>
      <c r="H619" s="75" t="inlineStr">
        <is>
          <t>C30</t>
        </is>
      </c>
      <c r="I619" s="74" t="inlineStr">
        <is>
          <t>Bronze, ASTM-B584, C93200</t>
        </is>
      </c>
      <c r="J619" s="75" t="inlineStr">
        <is>
          <t>125# ANSI Flange</t>
        </is>
      </c>
      <c r="K619" s="75" t="inlineStr">
        <is>
          <t>Coating_Scotchkote134_interior</t>
        </is>
      </c>
      <c r="L619" s="75" t="inlineStr">
        <is>
          <t>:X3:XA:</t>
        </is>
      </c>
      <c r="M619" s="75" t="inlineStr">
        <is>
          <t>RTF</t>
        </is>
      </c>
      <c r="O619" s="74" t="inlineStr">
        <is>
          <t>A300043</t>
        </is>
      </c>
      <c r="P619" s="75" t="inlineStr">
        <is>
          <t>LT027</t>
        </is>
      </c>
      <c r="Q619" s="13" t="n">
        <v>0</v>
      </c>
    </row>
    <row r="620" ht="13.15" customFormat="1" customHeight="1" s="74">
      <c r="A620" s="111" t="n"/>
      <c r="B620" s="112" t="inlineStr">
        <is>
          <t>N</t>
        </is>
      </c>
      <c r="C620" t="inlineStr">
        <is>
          <t>Price_BOM_VL_VLS_Case_614</t>
        </is>
      </c>
      <c r="D620" s="74" t="inlineStr"/>
      <c r="E620" s="74" t="inlineStr">
        <is>
          <t>:4095-7_VL:</t>
        </is>
      </c>
      <c r="F620" s="75" t="inlineStr">
        <is>
          <t>Cast Iron, ASTM-A48, CL 30</t>
        </is>
      </c>
      <c r="G620" s="74" t="inlineStr">
        <is>
          <t>CaseMatl_Cast_Iron_ASTM-A48_CL30</t>
        </is>
      </c>
      <c r="H620" s="75" t="inlineStr">
        <is>
          <t>C30</t>
        </is>
      </c>
      <c r="I620" s="74" t="inlineStr">
        <is>
          <t>not Bronze, ASTM-B584, C93200</t>
        </is>
      </c>
      <c r="J620" s="75" t="inlineStr">
        <is>
          <t>125# ANSI Flange</t>
        </is>
      </c>
      <c r="K620" s="75" t="inlineStr">
        <is>
          <t>Coating_Scotchkote134_interior</t>
        </is>
      </c>
      <c r="L620" s="75" t="inlineStr">
        <is>
          <t>:X3:XA:</t>
        </is>
      </c>
      <c r="M620" s="75" t="inlineStr">
        <is>
          <t>RTF</t>
        </is>
      </c>
      <c r="O620" s="74" t="inlineStr">
        <is>
          <t>A300043</t>
        </is>
      </c>
      <c r="P620" s="75" t="inlineStr">
        <is>
          <t>LT027</t>
        </is>
      </c>
      <c r="Q620" s="13" t="n">
        <v>0</v>
      </c>
    </row>
    <row r="621" ht="13.15" customFormat="1" customHeight="1" s="74">
      <c r="A621" s="111" t="n"/>
      <c r="B621" s="112" t="inlineStr">
        <is>
          <t>N</t>
        </is>
      </c>
      <c r="C621" t="inlineStr">
        <is>
          <t>Price_BOM_VL_VLS_Case_615</t>
        </is>
      </c>
      <c r="D621" s="74" t="inlineStr"/>
      <c r="E621" s="74" t="inlineStr">
        <is>
          <t>:4095-7_VL:</t>
        </is>
      </c>
      <c r="F621" s="75" t="inlineStr">
        <is>
          <t>Cast Iron, ASTM-A48, CL 30</t>
        </is>
      </c>
      <c r="G621" s="74" t="inlineStr">
        <is>
          <t>CaseMatl_Cast_Iron_ASTM-A48_CL30</t>
        </is>
      </c>
      <c r="H621" s="75" t="inlineStr">
        <is>
          <t>C30</t>
        </is>
      </c>
      <c r="I621" s="74" t="inlineStr">
        <is>
          <t>Bronze, ASTM-B584, C93200</t>
        </is>
      </c>
      <c r="J621" s="75" t="inlineStr">
        <is>
          <t>125# ANSI Flange</t>
        </is>
      </c>
      <c r="K621" s="75" t="inlineStr">
        <is>
          <t>Coating_Scotchkote134_interior_exterior</t>
        </is>
      </c>
      <c r="L621" s="75" t="inlineStr">
        <is>
          <t>:X3:XA:</t>
        </is>
      </c>
      <c r="M621" s="75" t="inlineStr">
        <is>
          <t>RTF</t>
        </is>
      </c>
      <c r="O621" s="74" t="inlineStr">
        <is>
          <t>A300043</t>
        </is>
      </c>
      <c r="P621" s="75" t="inlineStr">
        <is>
          <t>LT027</t>
        </is>
      </c>
      <c r="Q621" s="13" t="n">
        <v>0</v>
      </c>
    </row>
    <row r="622" ht="13.15" customFormat="1" customHeight="1" s="74">
      <c r="A622" s="111" t="n"/>
      <c r="B622" s="112" t="inlineStr">
        <is>
          <t>N</t>
        </is>
      </c>
      <c r="C622" s="6" t="inlineStr">
        <is>
          <t>Price_BOM_VL_VLS_Case_616</t>
        </is>
      </c>
      <c r="D622" s="74" t="inlineStr"/>
      <c r="E622" s="74" t="inlineStr">
        <is>
          <t>:4095-7_VL:</t>
        </is>
      </c>
      <c r="F622" s="75" t="inlineStr">
        <is>
          <t>Cast Iron, ASTM-A48, CL 30</t>
        </is>
      </c>
      <c r="G622" s="74" t="inlineStr">
        <is>
          <t>CaseMatl_Cast_Iron_ASTM-A48_CL30</t>
        </is>
      </c>
      <c r="H622" s="75" t="inlineStr">
        <is>
          <t>C30</t>
        </is>
      </c>
      <c r="I622" s="74" t="inlineStr">
        <is>
          <t>not Bronze, ASTM-B584, C93200</t>
        </is>
      </c>
      <c r="J622" s="75" t="inlineStr">
        <is>
          <t>125# ANSI Flange</t>
        </is>
      </c>
      <c r="K622" s="75" t="inlineStr">
        <is>
          <t>Coating_Scotchkote134_interior_exterior</t>
        </is>
      </c>
      <c r="L622" s="75" t="inlineStr">
        <is>
          <t>:X3:XA:</t>
        </is>
      </c>
      <c r="M622" s="75" t="inlineStr">
        <is>
          <t>RTF</t>
        </is>
      </c>
      <c r="O622" s="74" t="inlineStr">
        <is>
          <t>A300043</t>
        </is>
      </c>
      <c r="P622" s="75" t="inlineStr">
        <is>
          <t>LT027</t>
        </is>
      </c>
      <c r="Q622" s="13" t="n">
        <v>0</v>
      </c>
    </row>
    <row r="623" ht="13.15" customFormat="1" customHeight="1" s="74">
      <c r="A623" s="111" t="n"/>
      <c r="B623" s="112" t="inlineStr">
        <is>
          <t>N</t>
        </is>
      </c>
      <c r="C623" t="inlineStr">
        <is>
          <t>Price_BOM_VL_VLS_Case_617</t>
        </is>
      </c>
      <c r="D623" s="74" t="inlineStr"/>
      <c r="E623" s="74" t="inlineStr">
        <is>
          <t>:4095-7_VL:</t>
        </is>
      </c>
      <c r="F623" s="75" t="inlineStr">
        <is>
          <t>Cast Iron, ASTM-A48, CL 30</t>
        </is>
      </c>
      <c r="G623" s="74" t="inlineStr">
        <is>
          <t>CaseMatl_Cast_Iron_ASTM-A48_CL30</t>
        </is>
      </c>
      <c r="H623" s="75" t="inlineStr">
        <is>
          <t>C30</t>
        </is>
      </c>
      <c r="I623" s="74" t="inlineStr">
        <is>
          <t>Bronze, ASTM-B584, C93200</t>
        </is>
      </c>
      <c r="J623" s="75" t="inlineStr">
        <is>
          <t>125# ANSI Flange</t>
        </is>
      </c>
      <c r="K623" s="75" t="inlineStr">
        <is>
          <t>Coating_Scotchkote134_interior_exterior_IncludeImpeller</t>
        </is>
      </c>
      <c r="L623" s="75" t="inlineStr">
        <is>
          <t>:X3:XA:</t>
        </is>
      </c>
      <c r="M623" s="75" t="inlineStr">
        <is>
          <t>RTF</t>
        </is>
      </c>
      <c r="O623" s="74" t="inlineStr">
        <is>
          <t>A300043</t>
        </is>
      </c>
      <c r="P623" s="75" t="inlineStr">
        <is>
          <t>LT027</t>
        </is>
      </c>
      <c r="Q623" s="13" t="n">
        <v>0</v>
      </c>
    </row>
    <row r="624" ht="13.15" customFormat="1" customHeight="1" s="74">
      <c r="A624" s="111" t="n"/>
      <c r="B624" s="112" t="inlineStr">
        <is>
          <t>N</t>
        </is>
      </c>
      <c r="C624" t="inlineStr">
        <is>
          <t>Price_BOM_VL_VLS_Case_618</t>
        </is>
      </c>
      <c r="D624" s="74" t="inlineStr"/>
      <c r="E624" s="74" t="inlineStr">
        <is>
          <t>:4095-7_VL:</t>
        </is>
      </c>
      <c r="F624" s="75" t="inlineStr">
        <is>
          <t>Cast Iron, ASTM-A48, CL 30</t>
        </is>
      </c>
      <c r="G624" s="74" t="inlineStr">
        <is>
          <t>CaseMatl_Cast_Iron_ASTM-A48_CL30</t>
        </is>
      </c>
      <c r="H624" s="75" t="inlineStr">
        <is>
          <t>C30</t>
        </is>
      </c>
      <c r="I624" s="74" t="inlineStr">
        <is>
          <t>not Bronze, ASTM-B584, C93200</t>
        </is>
      </c>
      <c r="J624" s="75" t="inlineStr">
        <is>
          <t>125# ANSI Flange</t>
        </is>
      </c>
      <c r="K624" s="75" t="inlineStr">
        <is>
          <t>Coating_Scotchkote134_interior_exterior_IncludeImpeller</t>
        </is>
      </c>
      <c r="L624" s="75" t="inlineStr">
        <is>
          <t>:X3:XA:</t>
        </is>
      </c>
      <c r="M624" s="75" t="inlineStr">
        <is>
          <t>RTF</t>
        </is>
      </c>
      <c r="O624" s="74" t="inlineStr">
        <is>
          <t>A300043</t>
        </is>
      </c>
      <c r="P624" s="75" t="inlineStr">
        <is>
          <t>LT027</t>
        </is>
      </c>
      <c r="Q624" s="13" t="n">
        <v>0</v>
      </c>
    </row>
    <row r="625" ht="13.15" customFormat="1" customHeight="1" s="74">
      <c r="A625" s="111" t="n"/>
      <c r="B625" s="112" t="inlineStr">
        <is>
          <t>N</t>
        </is>
      </c>
      <c r="C625" s="6" t="inlineStr">
        <is>
          <t>Price_BOM_VL_VLS_Case_619</t>
        </is>
      </c>
      <c r="D625" s="74" t="inlineStr"/>
      <c r="E625" s="74" t="inlineStr">
        <is>
          <t>:4095-7_VL:</t>
        </is>
      </c>
      <c r="F625" s="75" t="inlineStr">
        <is>
          <t>Cast Iron, ASTM-A48, CL 30</t>
        </is>
      </c>
      <c r="G625" s="74" t="inlineStr">
        <is>
          <t>CaseMatl_Cast_Iron_ASTM-A48_CL30</t>
        </is>
      </c>
      <c r="H625" s="75" t="inlineStr">
        <is>
          <t>C30</t>
        </is>
      </c>
      <c r="I625" s="74" t="inlineStr">
        <is>
          <t>Bronze, ASTM-B584, C93200</t>
        </is>
      </c>
      <c r="J625" s="75" t="inlineStr">
        <is>
          <t>125# ANSI Flange</t>
        </is>
      </c>
      <c r="K625" s="75" t="inlineStr">
        <is>
          <t>Coating_Scotchkote134_interior_IncludeImpeller</t>
        </is>
      </c>
      <c r="L625" s="75" t="inlineStr">
        <is>
          <t>:X3:XA:</t>
        </is>
      </c>
      <c r="M625" s="75" t="inlineStr">
        <is>
          <t>RTF</t>
        </is>
      </c>
      <c r="O625" s="74" t="inlineStr">
        <is>
          <t>A300043</t>
        </is>
      </c>
      <c r="P625" s="75" t="inlineStr">
        <is>
          <t>LT027</t>
        </is>
      </c>
      <c r="Q625" s="13" t="n">
        <v>0</v>
      </c>
    </row>
    <row r="626" ht="13.15" customFormat="1" customHeight="1" s="74">
      <c r="A626" s="111" t="n"/>
      <c r="B626" s="112" t="inlineStr">
        <is>
          <t>N</t>
        </is>
      </c>
      <c r="C626" t="inlineStr">
        <is>
          <t>Price_BOM_VL_VLS_Case_620</t>
        </is>
      </c>
      <c r="D626" s="74" t="inlineStr"/>
      <c r="E626" s="74" t="inlineStr">
        <is>
          <t>:4095-7_VL:</t>
        </is>
      </c>
      <c r="F626" s="75" t="inlineStr">
        <is>
          <t>Cast Iron, ASTM-A48, CL 30</t>
        </is>
      </c>
      <c r="G626" s="74" t="inlineStr">
        <is>
          <t>CaseMatl_Cast_Iron_ASTM-A48_CL30</t>
        </is>
      </c>
      <c r="H626" s="75" t="inlineStr">
        <is>
          <t>C30</t>
        </is>
      </c>
      <c r="I626" s="74" t="inlineStr">
        <is>
          <t>not Bronze, ASTM-B584, C93200</t>
        </is>
      </c>
      <c r="J626" s="75" t="inlineStr">
        <is>
          <t>125# ANSI Flange</t>
        </is>
      </c>
      <c r="K626" s="75" t="inlineStr">
        <is>
          <t>Coating_Scotchkote134_interior_IncludeImpeller</t>
        </is>
      </c>
      <c r="L626" s="75" t="inlineStr">
        <is>
          <t>:X3:XA:</t>
        </is>
      </c>
      <c r="M626" s="75" t="inlineStr">
        <is>
          <t>RTF</t>
        </is>
      </c>
      <c r="O626" s="74" t="inlineStr">
        <is>
          <t>A300043</t>
        </is>
      </c>
      <c r="P626" s="75" t="inlineStr">
        <is>
          <t>LT027</t>
        </is>
      </c>
      <c r="Q626" s="13" t="n">
        <v>0</v>
      </c>
    </row>
    <row r="627" ht="13.15" customFormat="1" customHeight="1" s="74">
      <c r="A627" s="111" t="n"/>
      <c r="B627" s="112" t="inlineStr">
        <is>
          <t>N</t>
        </is>
      </c>
      <c r="C627" t="inlineStr">
        <is>
          <t>Price_BOM_VL_VLS_Case_621</t>
        </is>
      </c>
      <c r="D627" s="74" t="inlineStr"/>
      <c r="E627" s="74" t="inlineStr">
        <is>
          <t>:4095-7_VL:</t>
        </is>
      </c>
      <c r="F627" s="75" t="inlineStr">
        <is>
          <t>Cast Iron, ASTM-A48, CL 30</t>
        </is>
      </c>
      <c r="G627" s="74" t="inlineStr">
        <is>
          <t>CaseMatl_Cast_Iron_ASTM-A48_CL30</t>
        </is>
      </c>
      <c r="H627" s="75" t="inlineStr">
        <is>
          <t>C30</t>
        </is>
      </c>
      <c r="I627" s="74" t="inlineStr">
        <is>
          <t>Bronze, ASTM-B584, C93200</t>
        </is>
      </c>
      <c r="J627" s="75" t="inlineStr">
        <is>
          <t>125# ANSI Flange</t>
        </is>
      </c>
      <c r="K627" s="75" t="inlineStr">
        <is>
          <t>Coating_Special</t>
        </is>
      </c>
      <c r="L627" s="75" t="inlineStr">
        <is>
          <t>:X3:XA:</t>
        </is>
      </c>
      <c r="M627" s="75" t="inlineStr">
        <is>
          <t>RTF</t>
        </is>
      </c>
      <c r="O627" s="74" t="inlineStr">
        <is>
          <t>A300043</t>
        </is>
      </c>
      <c r="P627" s="75" t="inlineStr">
        <is>
          <t>LT027</t>
        </is>
      </c>
      <c r="Q627" s="13" t="n">
        <v>0</v>
      </c>
    </row>
    <row r="628" ht="13.15" customFormat="1" customHeight="1" s="74">
      <c r="A628" s="111" t="n"/>
      <c r="B628" s="112" t="inlineStr">
        <is>
          <t>N</t>
        </is>
      </c>
      <c r="C628" s="6" t="inlineStr">
        <is>
          <t>Price_BOM_VL_VLS_Case_622</t>
        </is>
      </c>
      <c r="D628" s="74" t="inlineStr"/>
      <c r="E628" s="74" t="inlineStr">
        <is>
          <t>:4095-7_VL:</t>
        </is>
      </c>
      <c r="F628" s="75" t="inlineStr">
        <is>
          <t>Cast Iron, ASTM-A48, CL 30</t>
        </is>
      </c>
      <c r="G628" s="74" t="inlineStr">
        <is>
          <t>CaseMatl_Cast_Iron_ASTM-A48_CL30</t>
        </is>
      </c>
      <c r="H628" s="75" t="inlineStr">
        <is>
          <t>C30</t>
        </is>
      </c>
      <c r="I628" s="74" t="inlineStr">
        <is>
          <t>not Bronze, ASTM-B584, C93200</t>
        </is>
      </c>
      <c r="J628" s="75" t="inlineStr">
        <is>
          <t>125# ANSI Flange</t>
        </is>
      </c>
      <c r="K628" s="75" t="inlineStr">
        <is>
          <t>Coating_Special</t>
        </is>
      </c>
      <c r="L628" s="75" t="inlineStr">
        <is>
          <t>:X3:XA:</t>
        </is>
      </c>
      <c r="M628" s="75" t="inlineStr">
        <is>
          <t>RTF</t>
        </is>
      </c>
      <c r="O628" s="74" t="inlineStr">
        <is>
          <t>A300043</t>
        </is>
      </c>
      <c r="P628" s="75" t="inlineStr">
        <is>
          <t>LT027</t>
        </is>
      </c>
      <c r="Q628" s="13" t="n">
        <v>0</v>
      </c>
    </row>
    <row r="629" ht="13.15" customFormat="1" customHeight="1" s="74">
      <c r="A629" s="111" t="n"/>
      <c r="B629" s="112" t="inlineStr">
        <is>
          <t>N</t>
        </is>
      </c>
      <c r="C629" t="inlineStr">
        <is>
          <t>Price_BOM_VL_VLS_Case_623</t>
        </is>
      </c>
      <c r="D629" s="74" t="inlineStr"/>
      <c r="E629" s="74" t="inlineStr">
        <is>
          <t>:4095-7_VL:</t>
        </is>
      </c>
      <c r="F629" s="75" t="inlineStr">
        <is>
          <t>Cast Iron, ASTM-A48, CL 30</t>
        </is>
      </c>
      <c r="G629" s="74" t="inlineStr">
        <is>
          <t>CaseMatl_Cast_Iron_ASTM-A48_CL30</t>
        </is>
      </c>
      <c r="H629" s="75" t="inlineStr">
        <is>
          <t>C30</t>
        </is>
      </c>
      <c r="I629" s="74" t="inlineStr">
        <is>
          <t>Bronze, ASTM-B584, C93200</t>
        </is>
      </c>
      <c r="J629" s="75" t="inlineStr">
        <is>
          <t>125# ANSI Flange</t>
        </is>
      </c>
      <c r="K629" s="75" t="inlineStr">
        <is>
          <t>Coating_Epoxy</t>
        </is>
      </c>
      <c r="L629" s="75" t="inlineStr">
        <is>
          <t>:X3:XA:</t>
        </is>
      </c>
      <c r="M629" s="75" t="inlineStr">
        <is>
          <t>RTF</t>
        </is>
      </c>
      <c r="O629" s="74" t="inlineStr">
        <is>
          <t>A300043</t>
        </is>
      </c>
      <c r="P629" s="75" t="inlineStr">
        <is>
          <t>LT027</t>
        </is>
      </c>
      <c r="Q629" s="13" t="n">
        <v>0</v>
      </c>
    </row>
    <row r="630" ht="13.15" customFormat="1" customHeight="1" s="74">
      <c r="A630" s="111" t="n"/>
      <c r="B630" s="112" t="inlineStr">
        <is>
          <t>N</t>
        </is>
      </c>
      <c r="C630" t="inlineStr">
        <is>
          <t>Price_BOM_VL_VLS_Case_624</t>
        </is>
      </c>
      <c r="D630" s="74" t="inlineStr"/>
      <c r="E630" s="74" t="inlineStr">
        <is>
          <t>:4095-7_VL:</t>
        </is>
      </c>
      <c r="F630" s="75" t="inlineStr">
        <is>
          <t>Cast Iron, ASTM-A48, CL 30</t>
        </is>
      </c>
      <c r="G630" s="74" t="inlineStr">
        <is>
          <t>CaseMatl_Cast_Iron_ASTM-A48_CL30</t>
        </is>
      </c>
      <c r="H630" s="75" t="inlineStr">
        <is>
          <t>C30</t>
        </is>
      </c>
      <c r="I630" s="74" t="inlineStr">
        <is>
          <t>not Bronze, ASTM-B584, C93200</t>
        </is>
      </c>
      <c r="J630" s="75" t="inlineStr">
        <is>
          <t>125# ANSI Flange</t>
        </is>
      </c>
      <c r="K630" s="75" t="inlineStr">
        <is>
          <t>Coating_Epoxy</t>
        </is>
      </c>
      <c r="L630" s="75" t="inlineStr">
        <is>
          <t>:X3:XA:</t>
        </is>
      </c>
      <c r="M630" s="75" t="inlineStr">
        <is>
          <t>RTF</t>
        </is>
      </c>
      <c r="O630" s="74" t="inlineStr">
        <is>
          <t>A300043</t>
        </is>
      </c>
      <c r="P630" s="75" t="inlineStr">
        <is>
          <t>LT027</t>
        </is>
      </c>
      <c r="Q630" s="13" t="n">
        <v>0</v>
      </c>
    </row>
    <row r="631" ht="13.15" customFormat="1" customHeight="1" s="74">
      <c r="A631" s="111" t="n"/>
      <c r="B631" s="112" t="inlineStr">
        <is>
          <t>Y</t>
        </is>
      </c>
      <c r="C631" s="6" t="inlineStr">
        <is>
          <t>Price_BOM_VL_VLS_Case_625</t>
        </is>
      </c>
      <c r="D631" s="74" t="inlineStr">
        <is>
          <t>Price_BOM_VL_VLS_Case_238</t>
        </is>
      </c>
      <c r="E631" s="73" t="inlineStr">
        <is>
          <t>:4095-7_VLS:</t>
        </is>
      </c>
      <c r="F631" s="75" t="inlineStr">
        <is>
          <t>Cast Iron, ASTM-A48, CL 30</t>
        </is>
      </c>
      <c r="G631" s="74" t="inlineStr">
        <is>
          <t>CaseMatl_Cast_Iron_ASTM-A48_CL30</t>
        </is>
      </c>
      <c r="H631" s="75" t="inlineStr">
        <is>
          <t>C30</t>
        </is>
      </c>
      <c r="I631" s="74" t="inlineStr">
        <is>
          <t>not Bronze, ASTM-B584, C93200</t>
        </is>
      </c>
      <c r="J631" s="75" t="inlineStr">
        <is>
          <t>125# ANSI Flange</t>
        </is>
      </c>
      <c r="K631" s="75" t="inlineStr">
        <is>
          <t>Coating_Standard</t>
        </is>
      </c>
      <c r="L631" s="75" t="inlineStr">
        <is>
          <t>:X3:XA:</t>
        </is>
      </c>
      <c r="M631" s="114" t="n">
        <v>98388570</v>
      </c>
      <c r="N631" s="115" t="inlineStr">
        <is>
          <t>CASE,VLS,40957,125#,CI</t>
        </is>
      </c>
      <c r="O631" s="74" t="inlineStr">
        <is>
          <t>A300043</t>
        </is>
      </c>
      <c r="P631" s="75" t="inlineStr">
        <is>
          <t>LT027</t>
        </is>
      </c>
      <c r="Q631" s="13" t="n">
        <v>0</v>
      </c>
    </row>
    <row r="632" ht="13.15" customFormat="1" customHeight="1" s="74">
      <c r="A632" s="111" t="n"/>
      <c r="B632" s="112" t="inlineStr">
        <is>
          <t>N</t>
        </is>
      </c>
      <c r="C632" t="inlineStr">
        <is>
          <t>Price_BOM_VL_VLS_Case_626</t>
        </is>
      </c>
      <c r="D632" s="74" t="inlineStr"/>
      <c r="E632" s="74" t="inlineStr">
        <is>
          <t>:4095-7_VL:</t>
        </is>
      </c>
      <c r="F632" s="113" t="inlineStr">
        <is>
          <t>Ductile Iron, ASTM-A536-65</t>
        </is>
      </c>
      <c r="G632" s="73" t="inlineStr">
        <is>
          <t>CaseMatl_Ductile_Iron_ASTM-A536-65</t>
        </is>
      </c>
      <c r="H632" s="75" t="inlineStr">
        <is>
          <t>J</t>
        </is>
      </c>
      <c r="I632" s="74" t="inlineStr">
        <is>
          <t>all</t>
        </is>
      </c>
      <c r="J632" s="75" t="inlineStr">
        <is>
          <t>250# ANSI Flange</t>
        </is>
      </c>
      <c r="K632" s="75" t="inlineStr">
        <is>
          <t>Coating_Standard</t>
        </is>
      </c>
      <c r="L632" s="75" t="inlineStr">
        <is>
          <t>:X3:XA:</t>
        </is>
      </c>
      <c r="M632" s="114" t="n">
        <v>96772254</v>
      </c>
      <c r="N632" s="115" t="inlineStr">
        <is>
          <t>CASE,VL,40957,250#,DI</t>
        </is>
      </c>
      <c r="O632" s="74" t="inlineStr">
        <is>
          <t>A300055</t>
        </is>
      </c>
      <c r="P632" s="123" t="inlineStr">
        <is>
          <t>LT034</t>
        </is>
      </c>
      <c r="Q632" s="13" t="n">
        <v>18</v>
      </c>
    </row>
    <row r="633" customFormat="1" s="74">
      <c r="A633" s="111" t="n"/>
      <c r="B633" s="112" t="inlineStr">
        <is>
          <t>N</t>
        </is>
      </c>
      <c r="C633" t="inlineStr">
        <is>
          <t>Price_BOM_VL_VLS_Case_627</t>
        </is>
      </c>
      <c r="D633" s="74" t="inlineStr"/>
      <c r="E633" s="73" t="inlineStr">
        <is>
          <t>:4095-7_VLS:</t>
        </is>
      </c>
      <c r="F633" s="113" t="inlineStr">
        <is>
          <t>Ductile Iron, ASTM-A536-65</t>
        </is>
      </c>
      <c r="G633" s="73" t="inlineStr">
        <is>
          <t>CaseMatl_Ductile_Iron_ASTM-A536-65</t>
        </is>
      </c>
      <c r="H633" s="75" t="inlineStr">
        <is>
          <t>J</t>
        </is>
      </c>
      <c r="I633" s="74" t="inlineStr">
        <is>
          <t>all</t>
        </is>
      </c>
      <c r="J633" s="75" t="inlineStr">
        <is>
          <t>250# ANSI Flange</t>
        </is>
      </c>
      <c r="K633" s="75" t="inlineStr">
        <is>
          <t>Coating_Standard</t>
        </is>
      </c>
      <c r="L633" s="75" t="inlineStr">
        <is>
          <t>:X3:XA:</t>
        </is>
      </c>
      <c r="M633" s="114" t="n">
        <v>96774821</v>
      </c>
      <c r="N633" s="115" t="inlineStr">
        <is>
          <t>CASE,VLS,40957,250#,DI</t>
        </is>
      </c>
      <c r="O633" s="74" t="inlineStr">
        <is>
          <t>A300055</t>
        </is>
      </c>
      <c r="P633" s="123" t="inlineStr">
        <is>
          <t>LT034</t>
        </is>
      </c>
      <c r="Q633" s="13" t="n">
        <v>14</v>
      </c>
    </row>
    <row r="634" ht="13.15" customFormat="1" customHeight="1" s="74">
      <c r="A634" s="111" t="n"/>
      <c r="B634" s="112" t="inlineStr">
        <is>
          <t>Y</t>
        </is>
      </c>
      <c r="C634" s="6" t="inlineStr">
        <is>
          <t>Price_BOM_VL_VLS_Case_628</t>
        </is>
      </c>
      <c r="D634" s="74" t="inlineStr">
        <is>
          <t>Price_BOM_VL_VLS_Case_195</t>
        </is>
      </c>
      <c r="E634" s="74" t="inlineStr">
        <is>
          <t>:4012-1_VL:4012-7_VL:</t>
        </is>
      </c>
      <c r="F634" s="75" t="inlineStr">
        <is>
          <t>Cast Iron, ASTM-A48, CL 30</t>
        </is>
      </c>
      <c r="G634" s="74" t="inlineStr">
        <is>
          <t>CaseMatl_Cast_Iron_ASTM-A48_CL30</t>
        </is>
      </c>
      <c r="H634" s="75" t="inlineStr">
        <is>
          <t>C30</t>
        </is>
      </c>
      <c r="I634" s="74" t="inlineStr">
        <is>
          <t>not Bronze, ASTM-B584, C93200</t>
        </is>
      </c>
      <c r="J634" s="75" t="inlineStr">
        <is>
          <t>125# ANSI Flange</t>
        </is>
      </c>
      <c r="K634" s="75" t="inlineStr">
        <is>
          <t>Coating_Standard</t>
        </is>
      </c>
      <c r="L634" s="75" t="inlineStr">
        <is>
          <t>:XA:</t>
        </is>
      </c>
      <c r="M634" s="117" t="n">
        <v>96772255</v>
      </c>
      <c r="N634" s="115" t="inlineStr">
        <is>
          <t>CASE,VL,40127,125#,CI</t>
        </is>
      </c>
      <c r="O634" s="74" t="inlineStr">
        <is>
          <t>A300043</t>
        </is>
      </c>
      <c r="P634" s="75" t="inlineStr">
        <is>
          <t>LT027</t>
        </is>
      </c>
      <c r="Q634" s="13" t="n">
        <v>0</v>
      </c>
    </row>
    <row r="635" ht="13.15" customFormat="1" customHeight="1" s="74">
      <c r="A635" s="111" t="n"/>
      <c r="B635" s="112" t="inlineStr">
        <is>
          <t>N</t>
        </is>
      </c>
      <c r="C635" t="inlineStr">
        <is>
          <t>Price_BOM_VL_VLS_Case_629</t>
        </is>
      </c>
      <c r="D635" s="74" t="inlineStr"/>
      <c r="E635" s="74" t="inlineStr">
        <is>
          <t>:4012-1_VL:4012-7_VL:</t>
        </is>
      </c>
      <c r="F635" s="75" t="inlineStr">
        <is>
          <t>Cast Iron, ASTM-A48, CL 30</t>
        </is>
      </c>
      <c r="G635" s="74" t="inlineStr">
        <is>
          <t>CaseMatl_Cast_Iron_ASTM-A48_CL30</t>
        </is>
      </c>
      <c r="H635" s="75" t="inlineStr">
        <is>
          <t>C30</t>
        </is>
      </c>
      <c r="I635" s="74" t="inlineStr">
        <is>
          <t>Bronze, ASTM-B584, C93200</t>
        </is>
      </c>
      <c r="J635" s="75" t="inlineStr">
        <is>
          <t>125# ANSI Flange</t>
        </is>
      </c>
      <c r="K635" s="75" t="inlineStr">
        <is>
          <t>Coating_Standard</t>
        </is>
      </c>
      <c r="L635" s="75" t="inlineStr">
        <is>
          <t>:XA:</t>
        </is>
      </c>
      <c r="M635" s="113" t="inlineStr">
        <is>
          <t>RTF</t>
        </is>
      </c>
      <c r="O635" s="74" t="inlineStr">
        <is>
          <t>A300043</t>
        </is>
      </c>
      <c r="P635" s="75" t="inlineStr">
        <is>
          <t>LT027</t>
        </is>
      </c>
      <c r="Q635" s="13" t="n">
        <v>0</v>
      </c>
    </row>
    <row r="636" ht="13.15" customFormat="1" customHeight="1" s="74">
      <c r="A636" s="111" t="n"/>
      <c r="B636" s="112" t="inlineStr">
        <is>
          <t>N</t>
        </is>
      </c>
      <c r="C636" t="inlineStr">
        <is>
          <t>Price_BOM_VL_VLS_Case_630</t>
        </is>
      </c>
      <c r="D636" s="74" t="inlineStr"/>
      <c r="E636" s="74" t="inlineStr">
        <is>
          <t>:4012-1_VL:4012-7_VL:</t>
        </is>
      </c>
      <c r="F636" s="75" t="inlineStr">
        <is>
          <t>Cast Iron, ASTM-A48, CL 30</t>
        </is>
      </c>
      <c r="G636" s="74" t="inlineStr">
        <is>
          <t>CaseMatl_Cast_Iron_ASTM-A48_CL30</t>
        </is>
      </c>
      <c r="H636" s="75" t="inlineStr">
        <is>
          <t>C30</t>
        </is>
      </c>
      <c r="I636" s="74" t="inlineStr">
        <is>
          <t>not Bronze, ASTM-B584, C93200</t>
        </is>
      </c>
      <c r="J636" s="75" t="inlineStr">
        <is>
          <t>125# ANSI Flange</t>
        </is>
      </c>
      <c r="K636" s="75" t="inlineStr">
        <is>
          <t>Coating_Scotchkote134_interior</t>
        </is>
      </c>
      <c r="L636" s="75" t="inlineStr">
        <is>
          <t>:XA:</t>
        </is>
      </c>
      <c r="M636" s="75" t="inlineStr">
        <is>
          <t>RTF</t>
        </is>
      </c>
      <c r="O636" s="74" t="inlineStr">
        <is>
          <t>A300043</t>
        </is>
      </c>
      <c r="P636" s="75" t="inlineStr">
        <is>
          <t>LT027</t>
        </is>
      </c>
      <c r="Q636" s="13" t="n">
        <v>0</v>
      </c>
    </row>
    <row r="637" ht="13.15" customFormat="1" customHeight="1" s="74">
      <c r="A637" s="111" t="n"/>
      <c r="B637" s="112" t="inlineStr">
        <is>
          <t>N</t>
        </is>
      </c>
      <c r="C637" s="6" t="inlineStr">
        <is>
          <t>Price_BOM_VL_VLS_Case_631</t>
        </is>
      </c>
      <c r="D637" s="74" t="inlineStr"/>
      <c r="E637" s="74" t="inlineStr">
        <is>
          <t>:4012-1_VL:4012-7_VL:</t>
        </is>
      </c>
      <c r="F637" s="75" t="inlineStr">
        <is>
          <t>Cast Iron, ASTM-A48, CL 30</t>
        </is>
      </c>
      <c r="G637" s="74" t="inlineStr">
        <is>
          <t>CaseMatl_Cast_Iron_ASTM-A48_CL30</t>
        </is>
      </c>
      <c r="H637" s="75" t="inlineStr">
        <is>
          <t>C30</t>
        </is>
      </c>
      <c r="I637" s="74" t="inlineStr">
        <is>
          <t>Bronze, ASTM-B584, C93200</t>
        </is>
      </c>
      <c r="J637" s="75" t="inlineStr">
        <is>
          <t>125# ANSI Flange</t>
        </is>
      </c>
      <c r="K637" s="75" t="inlineStr">
        <is>
          <t>Coating_Scotchkote134_interior</t>
        </is>
      </c>
      <c r="L637" s="75" t="inlineStr">
        <is>
          <t>:XA:</t>
        </is>
      </c>
      <c r="M637" s="75" t="inlineStr">
        <is>
          <t>RTF</t>
        </is>
      </c>
      <c r="O637" s="74" t="inlineStr">
        <is>
          <t>A300043</t>
        </is>
      </c>
      <c r="P637" s="75" t="inlineStr">
        <is>
          <t>LT027</t>
        </is>
      </c>
      <c r="Q637" s="13" t="n">
        <v>0</v>
      </c>
    </row>
    <row r="638" ht="13.15" customFormat="1" customHeight="1" s="74">
      <c r="A638" s="111" t="n"/>
      <c r="B638" s="112" t="inlineStr">
        <is>
          <t>N</t>
        </is>
      </c>
      <c r="C638" t="inlineStr">
        <is>
          <t>Price_BOM_VL_VLS_Case_632</t>
        </is>
      </c>
      <c r="D638" s="74" t="inlineStr"/>
      <c r="E638" s="74" t="inlineStr">
        <is>
          <t>:4012-1_VL:4012-7_VL:</t>
        </is>
      </c>
      <c r="F638" s="75" t="inlineStr">
        <is>
          <t>Cast Iron, ASTM-A48, CL 30</t>
        </is>
      </c>
      <c r="G638" s="74" t="inlineStr">
        <is>
          <t>CaseMatl_Cast_Iron_ASTM-A48_CL30</t>
        </is>
      </c>
      <c r="H638" s="75" t="inlineStr">
        <is>
          <t>C30</t>
        </is>
      </c>
      <c r="I638" s="74" t="inlineStr">
        <is>
          <t>not Bronze, ASTM-B584, C93200</t>
        </is>
      </c>
      <c r="J638" s="75" t="inlineStr">
        <is>
          <t>125# ANSI Flange</t>
        </is>
      </c>
      <c r="K638" s="75" t="inlineStr">
        <is>
          <t>Coating_Scotchkote134_interior_exterior</t>
        </is>
      </c>
      <c r="L638" s="75" t="inlineStr">
        <is>
          <t>:XA:</t>
        </is>
      </c>
      <c r="M638" s="75" t="inlineStr">
        <is>
          <t>RTF</t>
        </is>
      </c>
      <c r="O638" s="74" t="inlineStr">
        <is>
          <t>A300043</t>
        </is>
      </c>
      <c r="P638" s="75" t="inlineStr">
        <is>
          <t>LT027</t>
        </is>
      </c>
      <c r="Q638" s="13" t="n">
        <v>0</v>
      </c>
    </row>
    <row r="639" ht="13.15" customFormat="1" customHeight="1" s="74">
      <c r="A639" s="111" t="n"/>
      <c r="B639" s="112" t="inlineStr">
        <is>
          <t>N</t>
        </is>
      </c>
      <c r="C639" t="inlineStr">
        <is>
          <t>Price_BOM_VL_VLS_Case_633</t>
        </is>
      </c>
      <c r="D639" s="74" t="inlineStr"/>
      <c r="E639" s="74" t="inlineStr">
        <is>
          <t>:4012-1_VL:4012-7_VL:</t>
        </is>
      </c>
      <c r="F639" s="75" t="inlineStr">
        <is>
          <t>Cast Iron, ASTM-A48, CL 30</t>
        </is>
      </c>
      <c r="G639" s="74" t="inlineStr">
        <is>
          <t>CaseMatl_Cast_Iron_ASTM-A48_CL30</t>
        </is>
      </c>
      <c r="H639" s="75" t="inlineStr">
        <is>
          <t>C30</t>
        </is>
      </c>
      <c r="I639" s="74" t="inlineStr">
        <is>
          <t>Bronze, ASTM-B584, C93200</t>
        </is>
      </c>
      <c r="J639" s="75" t="inlineStr">
        <is>
          <t>125# ANSI Flange</t>
        </is>
      </c>
      <c r="K639" s="75" t="inlineStr">
        <is>
          <t>Coating_Scotchkote134_interior_exterior</t>
        </is>
      </c>
      <c r="L639" s="75" t="inlineStr">
        <is>
          <t>:XA:</t>
        </is>
      </c>
      <c r="M639" s="75" t="inlineStr">
        <is>
          <t>RTF</t>
        </is>
      </c>
      <c r="O639" s="74" t="inlineStr">
        <is>
          <t>A300043</t>
        </is>
      </c>
      <c r="P639" s="75" t="inlineStr">
        <is>
          <t>LT027</t>
        </is>
      </c>
      <c r="Q639" s="13" t="n">
        <v>0</v>
      </c>
    </row>
    <row r="640" ht="13.15" customFormat="1" customHeight="1" s="74">
      <c r="A640" s="111" t="n"/>
      <c r="B640" s="112" t="inlineStr">
        <is>
          <t>N</t>
        </is>
      </c>
      <c r="C640" s="6" t="inlineStr">
        <is>
          <t>Price_BOM_VL_VLS_Case_634</t>
        </is>
      </c>
      <c r="D640" s="74" t="inlineStr"/>
      <c r="E640" s="74" t="inlineStr">
        <is>
          <t>:4012-1_VL:4012-7_VL:</t>
        </is>
      </c>
      <c r="F640" s="75" t="inlineStr">
        <is>
          <t>Cast Iron, ASTM-A48, CL 30</t>
        </is>
      </c>
      <c r="G640" s="74" t="inlineStr">
        <is>
          <t>CaseMatl_Cast_Iron_ASTM-A48_CL30</t>
        </is>
      </c>
      <c r="H640" s="75" t="inlineStr">
        <is>
          <t>C30</t>
        </is>
      </c>
      <c r="I640" s="74" t="inlineStr">
        <is>
          <t>not Bronze, ASTM-B584, C93200</t>
        </is>
      </c>
      <c r="J640" s="75" t="inlineStr">
        <is>
          <t>125# ANSI Flange</t>
        </is>
      </c>
      <c r="K640" s="75" t="inlineStr">
        <is>
          <t>Coating_Scotchkote134_interior_exterior_IncludeImpeller</t>
        </is>
      </c>
      <c r="L640" s="75" t="inlineStr">
        <is>
          <t>:XA:</t>
        </is>
      </c>
      <c r="M640" s="75" t="inlineStr">
        <is>
          <t>RTF</t>
        </is>
      </c>
      <c r="O640" s="74" t="inlineStr">
        <is>
          <t>A300043</t>
        </is>
      </c>
      <c r="P640" s="75" t="inlineStr">
        <is>
          <t>LT027</t>
        </is>
      </c>
      <c r="Q640" s="13" t="n">
        <v>0</v>
      </c>
    </row>
    <row r="641" ht="13.15" customFormat="1" customHeight="1" s="74">
      <c r="A641" s="111" t="n"/>
      <c r="B641" s="112" t="inlineStr">
        <is>
          <t>N</t>
        </is>
      </c>
      <c r="C641" t="inlineStr">
        <is>
          <t>Price_BOM_VL_VLS_Case_635</t>
        </is>
      </c>
      <c r="D641" s="74" t="inlineStr"/>
      <c r="E641" s="74" t="inlineStr">
        <is>
          <t>:4012-1_VL:4012-7_VL:</t>
        </is>
      </c>
      <c r="F641" s="75" t="inlineStr">
        <is>
          <t>Cast Iron, ASTM-A48, CL 30</t>
        </is>
      </c>
      <c r="G641" s="74" t="inlineStr">
        <is>
          <t>CaseMatl_Cast_Iron_ASTM-A48_CL30</t>
        </is>
      </c>
      <c r="H641" s="75" t="inlineStr">
        <is>
          <t>C30</t>
        </is>
      </c>
      <c r="I641" s="74" t="inlineStr">
        <is>
          <t>Bronze, ASTM-B584, C93200</t>
        </is>
      </c>
      <c r="J641" s="75" t="inlineStr">
        <is>
          <t>125# ANSI Flange</t>
        </is>
      </c>
      <c r="K641" s="75" t="inlineStr">
        <is>
          <t>Coating_Scotchkote134_interior_exterior_IncludeImpeller</t>
        </is>
      </c>
      <c r="L641" s="75" t="inlineStr">
        <is>
          <t>:XA:</t>
        </is>
      </c>
      <c r="M641" s="75" t="inlineStr">
        <is>
          <t>RTF</t>
        </is>
      </c>
      <c r="O641" s="74" t="inlineStr">
        <is>
          <t>A300043</t>
        </is>
      </c>
      <c r="P641" s="75" t="inlineStr">
        <is>
          <t>LT027</t>
        </is>
      </c>
      <c r="Q641" s="13" t="n">
        <v>0</v>
      </c>
    </row>
    <row r="642" ht="13.15" customFormat="1" customHeight="1" s="74">
      <c r="A642" s="111" t="n"/>
      <c r="B642" s="112" t="inlineStr">
        <is>
          <t>N</t>
        </is>
      </c>
      <c r="C642" t="inlineStr">
        <is>
          <t>Price_BOM_VL_VLS_Case_636</t>
        </is>
      </c>
      <c r="D642" s="74" t="inlineStr"/>
      <c r="E642" s="74" t="inlineStr">
        <is>
          <t>:4012-1_VL:4012-7_VL:</t>
        </is>
      </c>
      <c r="F642" s="75" t="inlineStr">
        <is>
          <t>Cast Iron, ASTM-A48, CL 30</t>
        </is>
      </c>
      <c r="G642" s="74" t="inlineStr">
        <is>
          <t>CaseMatl_Cast_Iron_ASTM-A48_CL30</t>
        </is>
      </c>
      <c r="H642" s="75" t="inlineStr">
        <is>
          <t>C30</t>
        </is>
      </c>
      <c r="I642" s="74" t="inlineStr">
        <is>
          <t>not Bronze, ASTM-B584, C93200</t>
        </is>
      </c>
      <c r="J642" s="75" t="inlineStr">
        <is>
          <t>125# ANSI Flange</t>
        </is>
      </c>
      <c r="K642" s="75" t="inlineStr">
        <is>
          <t>Coating_Scotchkote134_interior_IncludeImpeller</t>
        </is>
      </c>
      <c r="L642" s="75" t="inlineStr">
        <is>
          <t>:XA:</t>
        </is>
      </c>
      <c r="M642" s="75" t="inlineStr">
        <is>
          <t>RTF</t>
        </is>
      </c>
      <c r="O642" s="74" t="inlineStr">
        <is>
          <t>A300043</t>
        </is>
      </c>
      <c r="P642" s="75" t="inlineStr">
        <is>
          <t>LT027</t>
        </is>
      </c>
      <c r="Q642" s="13" t="n">
        <v>0</v>
      </c>
    </row>
    <row r="643" ht="13.15" customFormat="1" customHeight="1" s="74">
      <c r="A643" s="111" t="n"/>
      <c r="B643" s="112" t="inlineStr">
        <is>
          <t>N</t>
        </is>
      </c>
      <c r="C643" s="6" t="inlineStr">
        <is>
          <t>Price_BOM_VL_VLS_Case_637</t>
        </is>
      </c>
      <c r="D643" s="74" t="inlineStr"/>
      <c r="E643" s="74" t="inlineStr">
        <is>
          <t>:4012-1_VL:4012-7_VL:</t>
        </is>
      </c>
      <c r="F643" s="75" t="inlineStr">
        <is>
          <t>Cast Iron, ASTM-A48, CL 30</t>
        </is>
      </c>
      <c r="G643" s="74" t="inlineStr">
        <is>
          <t>CaseMatl_Cast_Iron_ASTM-A48_CL30</t>
        </is>
      </c>
      <c r="H643" s="75" t="inlineStr">
        <is>
          <t>C30</t>
        </is>
      </c>
      <c r="I643" s="74" t="inlineStr">
        <is>
          <t>Bronze, ASTM-B584, C93200</t>
        </is>
      </c>
      <c r="J643" s="75" t="inlineStr">
        <is>
          <t>125# ANSI Flange</t>
        </is>
      </c>
      <c r="K643" s="75" t="inlineStr">
        <is>
          <t>Coating_Scotchkote134_interior_IncludeImpeller</t>
        </is>
      </c>
      <c r="L643" s="75" t="inlineStr">
        <is>
          <t>:XA:</t>
        </is>
      </c>
      <c r="M643" s="75" t="inlineStr">
        <is>
          <t>RTF</t>
        </is>
      </c>
      <c r="O643" s="74" t="inlineStr">
        <is>
          <t>A300043</t>
        </is>
      </c>
      <c r="P643" s="75" t="inlineStr">
        <is>
          <t>LT027</t>
        </is>
      </c>
      <c r="Q643" s="13" t="n">
        <v>0</v>
      </c>
    </row>
    <row r="644" ht="13.15" customFormat="1" customHeight="1" s="74">
      <c r="A644" s="111" t="n"/>
      <c r="B644" s="112" t="inlineStr">
        <is>
          <t>N</t>
        </is>
      </c>
      <c r="C644" t="inlineStr">
        <is>
          <t>Price_BOM_VL_VLS_Case_638</t>
        </is>
      </c>
      <c r="D644" s="74" t="inlineStr"/>
      <c r="E644" s="74" t="inlineStr">
        <is>
          <t>:4012-1_VL:4012-7_VL:</t>
        </is>
      </c>
      <c r="F644" s="75" t="inlineStr">
        <is>
          <t>Cast Iron, ASTM-A48, CL 30</t>
        </is>
      </c>
      <c r="G644" s="74" t="inlineStr">
        <is>
          <t>CaseMatl_Cast_Iron_ASTM-A48_CL30</t>
        </is>
      </c>
      <c r="H644" s="75" t="inlineStr">
        <is>
          <t>C30</t>
        </is>
      </c>
      <c r="I644" s="74" t="inlineStr">
        <is>
          <t>not Bronze, ASTM-B584, C93200</t>
        </is>
      </c>
      <c r="J644" s="75" t="inlineStr">
        <is>
          <t>125# ANSI Flange</t>
        </is>
      </c>
      <c r="K644" s="75" t="inlineStr">
        <is>
          <t>Coating_Special</t>
        </is>
      </c>
      <c r="L644" s="75" t="inlineStr">
        <is>
          <t>:XA:</t>
        </is>
      </c>
      <c r="M644" s="75" t="inlineStr">
        <is>
          <t>RTF</t>
        </is>
      </c>
      <c r="O644" s="74" t="inlineStr">
        <is>
          <t>A300043</t>
        </is>
      </c>
      <c r="P644" s="75" t="inlineStr">
        <is>
          <t>LT027</t>
        </is>
      </c>
      <c r="Q644" s="13" t="n">
        <v>0</v>
      </c>
    </row>
    <row r="645" ht="13.15" customFormat="1" customHeight="1" s="74">
      <c r="A645" s="111" t="n"/>
      <c r="B645" s="112" t="inlineStr">
        <is>
          <t>N</t>
        </is>
      </c>
      <c r="C645" t="inlineStr">
        <is>
          <t>Price_BOM_VL_VLS_Case_639</t>
        </is>
      </c>
      <c r="D645" s="74" t="inlineStr"/>
      <c r="E645" s="74" t="inlineStr">
        <is>
          <t>:4012-1_VL:4012-7_VL:</t>
        </is>
      </c>
      <c r="F645" s="75" t="inlineStr">
        <is>
          <t>Cast Iron, ASTM-A48, CL 30</t>
        </is>
      </c>
      <c r="G645" s="74" t="inlineStr">
        <is>
          <t>CaseMatl_Cast_Iron_ASTM-A48_CL30</t>
        </is>
      </c>
      <c r="H645" s="75" t="inlineStr">
        <is>
          <t>C30</t>
        </is>
      </c>
      <c r="I645" s="74" t="inlineStr">
        <is>
          <t>Bronze, ASTM-B584, C93200</t>
        </is>
      </c>
      <c r="J645" s="75" t="inlineStr">
        <is>
          <t>125# ANSI Flange</t>
        </is>
      </c>
      <c r="K645" s="75" t="inlineStr">
        <is>
          <t>Coating_Special</t>
        </is>
      </c>
      <c r="L645" s="75" t="inlineStr">
        <is>
          <t>:XA:</t>
        </is>
      </c>
      <c r="M645" s="75" t="inlineStr">
        <is>
          <t>RTF</t>
        </is>
      </c>
      <c r="O645" s="74" t="inlineStr">
        <is>
          <t>A300043</t>
        </is>
      </c>
      <c r="P645" s="75" t="inlineStr">
        <is>
          <t>LT027</t>
        </is>
      </c>
      <c r="Q645" s="13" t="n">
        <v>0</v>
      </c>
    </row>
    <row r="646" ht="13.15" customFormat="1" customHeight="1" s="74">
      <c r="A646" s="111" t="n"/>
      <c r="B646" s="112" t="inlineStr">
        <is>
          <t>N</t>
        </is>
      </c>
      <c r="C646" s="6" t="inlineStr">
        <is>
          <t>Price_BOM_VL_VLS_Case_640</t>
        </is>
      </c>
      <c r="D646" s="74" t="inlineStr"/>
      <c r="E646" s="74" t="inlineStr">
        <is>
          <t>:4012-1_VL:4012-7_VL:</t>
        </is>
      </c>
      <c r="F646" s="75" t="inlineStr">
        <is>
          <t>Cast Iron, ASTM-A48, CL 30</t>
        </is>
      </c>
      <c r="G646" s="74" t="inlineStr">
        <is>
          <t>CaseMatl_Cast_Iron_ASTM-A48_CL30</t>
        </is>
      </c>
      <c r="H646" s="75" t="inlineStr">
        <is>
          <t>C30</t>
        </is>
      </c>
      <c r="I646" s="74" t="inlineStr">
        <is>
          <t>not Bronze, ASTM-B584, C93200</t>
        </is>
      </c>
      <c r="J646" s="75" t="inlineStr">
        <is>
          <t>125# ANSI Flange</t>
        </is>
      </c>
      <c r="K646" s="75" t="inlineStr">
        <is>
          <t>Coating_Epoxy</t>
        </is>
      </c>
      <c r="L646" s="75" t="inlineStr">
        <is>
          <t>:XA:</t>
        </is>
      </c>
      <c r="M646" s="75" t="inlineStr">
        <is>
          <t>RTF</t>
        </is>
      </c>
      <c r="O646" s="74" t="inlineStr">
        <is>
          <t>A300043</t>
        </is>
      </c>
      <c r="P646" s="75" t="inlineStr">
        <is>
          <t>LT027</t>
        </is>
      </c>
      <c r="Q646" s="13" t="n">
        <v>0</v>
      </c>
    </row>
    <row r="647" ht="13.15" customFormat="1" customHeight="1" s="74">
      <c r="A647" s="111" t="n"/>
      <c r="B647" s="112" t="inlineStr">
        <is>
          <t>N</t>
        </is>
      </c>
      <c r="C647" t="inlineStr">
        <is>
          <t>Price_BOM_VL_VLS_Case_641</t>
        </is>
      </c>
      <c r="D647" s="74" t="inlineStr"/>
      <c r="E647" s="74" t="inlineStr">
        <is>
          <t>:4012-1_VL:4012-7_VL:</t>
        </is>
      </c>
      <c r="F647" s="75" t="inlineStr">
        <is>
          <t>Cast Iron, ASTM-A48, CL 30</t>
        </is>
      </c>
      <c r="G647" s="74" t="inlineStr">
        <is>
          <t>CaseMatl_Cast_Iron_ASTM-A48_CL30</t>
        </is>
      </c>
      <c r="H647" s="75" t="inlineStr">
        <is>
          <t>C30</t>
        </is>
      </c>
      <c r="I647" s="74" t="inlineStr">
        <is>
          <t>Bronze, ASTM-B584, C93200</t>
        </is>
      </c>
      <c r="J647" s="75" t="inlineStr">
        <is>
          <t>125# ANSI Flange</t>
        </is>
      </c>
      <c r="K647" s="75" t="inlineStr">
        <is>
          <t>Coating_Epoxy</t>
        </is>
      </c>
      <c r="L647" s="75" t="inlineStr">
        <is>
          <t>:XA:</t>
        </is>
      </c>
      <c r="M647" s="75" t="inlineStr">
        <is>
          <t>RTF</t>
        </is>
      </c>
      <c r="O647" s="74" t="inlineStr">
        <is>
          <t>A300043</t>
        </is>
      </c>
      <c r="P647" s="75" t="inlineStr">
        <is>
          <t>LT027</t>
        </is>
      </c>
      <c r="Q647" s="13" t="n">
        <v>0</v>
      </c>
    </row>
    <row r="648" ht="13.15" customFormat="1" customHeight="1" s="74">
      <c r="A648" s="111" t="n"/>
      <c r="B648" s="112" t="inlineStr">
        <is>
          <t>Y</t>
        </is>
      </c>
      <c r="C648" t="inlineStr">
        <is>
          <t>Price_BOM_VL_VLS_Case_642</t>
        </is>
      </c>
      <c r="D648" s="74" t="inlineStr">
        <is>
          <t>Price_BOM_VL_VLS_Case_209</t>
        </is>
      </c>
      <c r="E648" s="73" t="inlineStr">
        <is>
          <t>:4012-1_VLS:4012-7_VLS:</t>
        </is>
      </c>
      <c r="F648" s="75" t="inlineStr">
        <is>
          <t>Cast Iron, ASTM-A48, CL 30</t>
        </is>
      </c>
      <c r="G648" s="74" t="inlineStr">
        <is>
          <t>CaseMatl_Cast_Iron_ASTM-A48_CL30</t>
        </is>
      </c>
      <c r="H648" s="75" t="inlineStr">
        <is>
          <t>C30</t>
        </is>
      </c>
      <c r="I648" s="74" t="inlineStr">
        <is>
          <t>not Bronze, ASTM-B584, C93200</t>
        </is>
      </c>
      <c r="J648" s="75" t="inlineStr">
        <is>
          <t>125# ANSI Flange</t>
        </is>
      </c>
      <c r="K648" s="75" t="inlineStr">
        <is>
          <t>Coating_Standard</t>
        </is>
      </c>
      <c r="L648" s="75" t="inlineStr">
        <is>
          <t>:XA:</t>
        </is>
      </c>
      <c r="M648" s="117" t="n">
        <v>98388573</v>
      </c>
      <c r="N648" s="115" t="inlineStr">
        <is>
          <t>CASE,VLS,40127,125#,CI</t>
        </is>
      </c>
      <c r="O648" s="74" t="inlineStr">
        <is>
          <t>A300043</t>
        </is>
      </c>
      <c r="P648" s="75" t="inlineStr">
        <is>
          <t>LT027</t>
        </is>
      </c>
      <c r="Q648" s="13" t="n">
        <v>0</v>
      </c>
    </row>
    <row r="649" ht="13.15" customFormat="1" customHeight="1" s="74">
      <c r="A649" s="111" t="n"/>
      <c r="B649" s="112" t="inlineStr">
        <is>
          <t>N</t>
        </is>
      </c>
      <c r="C649" s="6" t="inlineStr">
        <is>
          <t>Price_BOM_VL_VLS_Case_643</t>
        </is>
      </c>
      <c r="D649" s="74" t="inlineStr"/>
      <c r="E649" s="74" t="inlineStr">
        <is>
          <t>:4012-1_VL:4012-7_VL:</t>
        </is>
      </c>
      <c r="F649" s="113" t="inlineStr">
        <is>
          <t>Ductile Iron, ASTM-A536-65</t>
        </is>
      </c>
      <c r="G649" s="73" t="inlineStr">
        <is>
          <t>CaseMatl_Ductile_Iron_ASTM-A536-65</t>
        </is>
      </c>
      <c r="H649" s="75" t="inlineStr">
        <is>
          <t>J</t>
        </is>
      </c>
      <c r="I649" s="74" t="inlineStr">
        <is>
          <t>all</t>
        </is>
      </c>
      <c r="J649" s="75" t="inlineStr">
        <is>
          <t>250# ANSI Flange</t>
        </is>
      </c>
      <c r="K649" s="75" t="inlineStr">
        <is>
          <t>Coating_Standard</t>
        </is>
      </c>
      <c r="L649" s="75" t="inlineStr">
        <is>
          <t>:XA:</t>
        </is>
      </c>
      <c r="M649" s="117" t="n">
        <v>96772256</v>
      </c>
      <c r="N649" s="115" t="inlineStr">
        <is>
          <t>CASE,VL,40127,250#,DI</t>
        </is>
      </c>
      <c r="O649" s="74" t="inlineStr">
        <is>
          <t>A300056</t>
        </is>
      </c>
      <c r="P649" s="123" t="inlineStr">
        <is>
          <t>LT034</t>
        </is>
      </c>
      <c r="Q649" s="13" t="n">
        <v>18</v>
      </c>
    </row>
    <row r="650" customFormat="1" s="74">
      <c r="A650" s="111" t="n"/>
      <c r="B650" s="112" t="inlineStr">
        <is>
          <t>N</t>
        </is>
      </c>
      <c r="C650" t="inlineStr">
        <is>
          <t>Price_BOM_VL_VLS_Case_644</t>
        </is>
      </c>
      <c r="D650" s="74" t="inlineStr"/>
      <c r="E650" s="73" t="inlineStr">
        <is>
          <t>:4012-1_VLS:4012-7_VLS:</t>
        </is>
      </c>
      <c r="F650" s="113" t="inlineStr">
        <is>
          <t>Ductile Iron, ASTM-A536-65</t>
        </is>
      </c>
      <c r="G650" s="73" t="inlineStr">
        <is>
          <t>CaseMatl_Ductile_Iron_ASTM-A536-65</t>
        </is>
      </c>
      <c r="H650" s="75" t="inlineStr">
        <is>
          <t>J</t>
        </is>
      </c>
      <c r="I650" s="74" t="inlineStr">
        <is>
          <t>all</t>
        </is>
      </c>
      <c r="J650" s="75" t="inlineStr">
        <is>
          <t>250# ANSI Flange</t>
        </is>
      </c>
      <c r="K650" s="75" t="inlineStr">
        <is>
          <t>Coating_Standard</t>
        </is>
      </c>
      <c r="L650" s="75" t="inlineStr">
        <is>
          <t>:XA:</t>
        </is>
      </c>
      <c r="M650" s="117" t="n">
        <v>96774832</v>
      </c>
      <c r="N650" s="115" t="inlineStr">
        <is>
          <t>CASE,VLS,40127,250#,DI</t>
        </is>
      </c>
      <c r="O650" s="74" t="inlineStr">
        <is>
          <t>A300056</t>
        </is>
      </c>
      <c r="P650" s="123" t="inlineStr">
        <is>
          <t>LT034</t>
        </is>
      </c>
      <c r="Q650" s="13" t="n">
        <v>14</v>
      </c>
    </row>
    <row r="651" ht="13.15" customHeight="1">
      <c r="A651" s="25" t="inlineStr">
        <is>
          <t>[END]</t>
        </is>
      </c>
      <c r="Q651" s="1" t="n"/>
    </row>
    <row r="652" ht="13.15" customHeight="1"/>
    <row r="653" ht="13.15" customHeight="1"/>
    <row r="654" ht="13.15" customHeight="1"/>
    <row r="655" ht="13.15" customHeight="1"/>
    <row r="656" ht="13.15" customHeight="1">
      <c r="F656" s="65" t="n"/>
      <c r="G656" s="6" t="n"/>
      <c r="H656" s="123" t="n"/>
      <c r="J656" s="123" t="n"/>
      <c r="K656" s="123" t="n"/>
      <c r="L656" s="123" t="n"/>
      <c r="M656" s="65" t="n"/>
      <c r="N656" s="65" t="n"/>
      <c r="P656" s="123" t="n"/>
    </row>
    <row r="657" ht="13.15" customHeight="1">
      <c r="F657" s="65" t="n"/>
      <c r="G657" s="6" t="n"/>
      <c r="H657" s="123" t="n"/>
      <c r="J657" s="123" t="n"/>
      <c r="K657" s="123" t="n"/>
      <c r="L657" s="123" t="n"/>
      <c r="M657" s="65" t="n"/>
      <c r="N657" s="6" t="n"/>
      <c r="P657" s="123" t="n"/>
    </row>
    <row r="658" ht="13.15" customHeight="1">
      <c r="C658" s="6" t="n"/>
      <c r="F658" s="65" t="n"/>
      <c r="G658" s="6" t="n"/>
      <c r="H658" s="123" t="n"/>
      <c r="J658" s="123" t="n"/>
      <c r="K658" s="123" t="n"/>
      <c r="L658" s="123" t="n"/>
      <c r="M658" s="65" t="n"/>
      <c r="N658" s="6" t="n"/>
      <c r="P658" s="123" t="n"/>
    </row>
    <row r="659" ht="13.15" customHeight="1">
      <c r="C659" s="6" t="n"/>
      <c r="E659" s="6" t="n"/>
      <c r="F659" s="65" t="n"/>
      <c r="G659" s="6" t="n"/>
      <c r="H659" s="123" t="n"/>
      <c r="J659" s="123" t="n"/>
      <c r="K659" s="123" t="n"/>
      <c r="L659" s="123" t="n"/>
      <c r="M659" s="65" t="n"/>
      <c r="N659" s="6" t="n"/>
      <c r="P659" s="123" t="n"/>
    </row>
    <row r="660" ht="13.15" customHeight="1">
      <c r="M660" s="6" t="n"/>
      <c r="N660" s="6" t="n"/>
    </row>
    <row r="661" ht="13.15" customHeight="1">
      <c r="M661" s="6" t="n"/>
      <c r="N661" s="6" t="n"/>
    </row>
    <row r="662" ht="13.15" customHeight="1">
      <c r="M662" s="6" t="n"/>
      <c r="N662" s="6" t="n"/>
    </row>
    <row r="663" ht="13.15" customHeight="1">
      <c r="M663" s="6" t="n"/>
      <c r="N663" s="6" t="n"/>
    </row>
    <row r="664" ht="13.15" customHeight="1">
      <c r="M664" s="6" t="n"/>
      <c r="N664" s="6" t="n"/>
    </row>
    <row r="665" ht="13.15" customHeight="1"/>
    <row r="666" ht="13.15" customHeight="1"/>
    <row r="667" ht="13.15" customHeight="1"/>
    <row r="668" ht="13.15" customHeight="1"/>
    <row r="670">
      <c r="B670" s="13" t="n"/>
      <c r="E670" s="6" t="n"/>
      <c r="F670" s="65" t="n"/>
      <c r="G670" s="6" t="n"/>
      <c r="H670" s="123" t="n"/>
      <c r="J670" s="123" t="n"/>
      <c r="K670" s="123" t="n"/>
      <c r="L670" s="123" t="n"/>
      <c r="M670" s="68" t="n"/>
      <c r="N670" s="69" t="n"/>
      <c r="P670" s="65" t="n"/>
    </row>
    <row r="965">
      <c r="E965" s="6" t="n"/>
    </row>
    <row r="966">
      <c r="E966" s="6" t="n"/>
    </row>
    <row r="967">
      <c r="E967" s="6" t="n"/>
    </row>
    <row r="968">
      <c r="E968" s="6" t="n"/>
    </row>
    <row r="969">
      <c r="E969" s="6" t="n"/>
    </row>
    <row r="970">
      <c r="E970" s="6" t="n"/>
    </row>
    <row r="971">
      <c r="E971" s="6" t="n"/>
    </row>
    <row r="972">
      <c r="E972" s="6" t="n"/>
    </row>
    <row r="973">
      <c r="E973" s="6" t="n"/>
    </row>
    <row r="974">
      <c r="E974" s="6" t="n"/>
    </row>
    <row r="975">
      <c r="E975" s="6" t="n"/>
    </row>
    <row r="976">
      <c r="E976" s="6" t="n"/>
    </row>
    <row r="977">
      <c r="E977" s="6" t="n"/>
    </row>
    <row r="978">
      <c r="E978" s="6" t="n"/>
    </row>
    <row r="979">
      <c r="E979" s="6" t="n"/>
    </row>
    <row r="980">
      <c r="E980" s="6" t="n"/>
    </row>
    <row r="981">
      <c r="E981" s="6" t="n"/>
    </row>
    <row r="982">
      <c r="E982" s="6" t="n"/>
    </row>
    <row r="983">
      <c r="E983" s="6" t="n"/>
    </row>
    <row r="984">
      <c r="E984" s="6" t="n"/>
    </row>
    <row r="985">
      <c r="E985" s="6" t="n"/>
    </row>
    <row r="986">
      <c r="E986" s="6" t="n"/>
    </row>
    <row r="987">
      <c r="E987" s="6" t="n"/>
    </row>
    <row r="988">
      <c r="E988" s="6" t="n"/>
    </row>
    <row r="989">
      <c r="E989" s="6" t="n"/>
    </row>
    <row r="990">
      <c r="E990" s="6" t="n"/>
    </row>
    <row r="991">
      <c r="E991" s="6" t="n"/>
    </row>
    <row r="992">
      <c r="E992" s="6" t="n"/>
    </row>
    <row r="993">
      <c r="E993" s="6" t="n"/>
    </row>
    <row r="994">
      <c r="E994" s="6" t="n"/>
    </row>
    <row r="995">
      <c r="E995" s="6" t="n"/>
    </row>
    <row r="996">
      <c r="E996" s="6" t="n"/>
    </row>
  </sheetData>
  <autoFilter ref="A6:X651"/>
  <dataValidations count="3">
    <dataValidation sqref="C4:K4 M4:Q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L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5600000000000001" bottom="0.51" header="0.5118055555555555" footer="0.5118055555555555"/>
  <pageSetup orientation="portrait" scale="93" firstPageNumber="0" horizontalDpi="300" verticalDpi="300"/>
</worksheet>
</file>

<file path=xl/worksheets/sheet4.xml><?xml version="1.0" encoding="utf-8"?>
<worksheet xmlns="http://schemas.openxmlformats.org/spreadsheetml/2006/main">
  <sheetPr codeName="Sheet6">
    <outlinePr summaryBelow="1" summaryRight="1"/>
    <pageSetUpPr fitToPage="1"/>
  </sheetPr>
  <dimension ref="A1:S157"/>
  <sheetViews>
    <sheetView topLeftCell="H1" zoomScale="90" zoomScaleNormal="90" workbookViewId="0">
      <pane ySplit="6" topLeftCell="A116" activePane="bottomLeft" state="frozen"/>
      <selection pane="bottomLeft" activeCell="M157" sqref="M157"/>
      <selection activeCell="E476" sqref="E476"/>
    </sheetView>
  </sheetViews>
  <sheetFormatPr baseColWidth="8" defaultColWidth="9.140625" defaultRowHeight="13.15" outlineLevelRow="1"/>
  <cols>
    <col width="29.42578125" bestFit="1" customWidth="1" style="24" min="1" max="1"/>
    <col width="40" customWidth="1" min="2" max="2"/>
    <col width="47.85546875" customWidth="1" min="3" max="3"/>
    <col width="8.85546875" bestFit="1" customWidth="1" min="4" max="4"/>
    <col width="16.85546875" customWidth="1" min="5" max="5"/>
    <col width="24.42578125" bestFit="1" customWidth="1" min="6" max="7"/>
    <col width="13.5703125" customWidth="1" min="8" max="8"/>
    <col width="37.5703125" customWidth="1" min="9" max="9"/>
    <col width="139" customWidth="1" min="10" max="10"/>
    <col width="12.28515625" bestFit="1" customWidth="1" min="11" max="11"/>
    <col width="11.42578125" bestFit="1" customWidth="1" min="12" max="12"/>
    <col width="16.28515625" bestFit="1" customWidth="1" min="13" max="13"/>
  </cols>
  <sheetData>
    <row r="1" ht="13.9" customFormat="1" customHeight="1" s="18" thickBot="1">
      <c r="A1" s="15" t="inlineStr">
        <is>
          <t>Export Set-up</t>
        </is>
      </c>
      <c r="B1" s="81" t="inlineStr">
        <is>
          <t>Z:\DOE PSD Exports\003_VL-VLSbom_Hardware_DOE.xml</t>
        </is>
      </c>
      <c r="C1" s="16" t="n"/>
      <c r="D1" s="17" t="n"/>
      <c r="E1" s="17" t="n"/>
      <c r="F1" s="17" t="n"/>
      <c r="G1" s="17" t="n"/>
      <c r="H1" s="17" t="n"/>
      <c r="I1" s="17" t="n"/>
      <c r="J1" s="17" t="n"/>
      <c r="K1" s="17" t="n"/>
      <c r="L1" s="17" t="n"/>
      <c r="M1" s="17" t="n"/>
      <c r="S1" s="18" t="inlineStr">
        <is>
          <t>PSD v1.1</t>
        </is>
      </c>
    </row>
    <row r="2" outlineLevel="1" ht="13.9" customHeight="1" thickTop="1">
      <c r="A2" s="19" t="inlineStr">
        <is>
          <t>Price_BOM_VL_VLS_Hardware</t>
        </is>
      </c>
      <c r="B2" s="31" t="inlineStr">
        <is>
          <t>ID</t>
        </is>
      </c>
      <c r="C2" s="31" t="inlineStr">
        <is>
          <t>Model</t>
        </is>
      </c>
      <c r="D2" s="31" t="inlineStr">
        <is>
          <t>CodeX</t>
        </is>
      </c>
      <c r="E2" s="31" t="inlineStr">
        <is>
          <t>FlangeConfiguration</t>
        </is>
      </c>
      <c r="F2" s="31" t="n"/>
      <c r="G2" s="31" t="inlineStr">
        <is>
          <t>HardwareMaterial</t>
        </is>
      </c>
      <c r="H2" s="31" t="inlineStr">
        <is>
          <t>BOM</t>
        </is>
      </c>
      <c r="I2" s="31" t="n"/>
      <c r="J2" s="31" t="inlineStr">
        <is>
          <t>MotorFrame</t>
        </is>
      </c>
      <c r="K2" s="31" t="inlineStr">
        <is>
          <t>PriceID</t>
        </is>
      </c>
      <c r="L2" s="31" t="inlineStr">
        <is>
          <t>LeadtimeID</t>
        </is>
      </c>
      <c r="M2" s="31" t="n"/>
    </row>
    <row r="3" outlineLevel="1">
      <c r="A3" s="19" t="inlineStr">
        <is>
          <t>PumpOptions</t>
        </is>
      </c>
      <c r="B3" s="31" t="inlineStr">
        <is>
          <t>PriceList</t>
        </is>
      </c>
      <c r="C3" s="31" t="n"/>
      <c r="D3" s="31" t="n"/>
      <c r="E3" s="31" t="n"/>
      <c r="F3" s="31" t="inlineStr">
        <is>
          <t>ID</t>
        </is>
      </c>
      <c r="G3" s="31" t="n"/>
      <c r="H3" s="31" t="n"/>
      <c r="I3" s="31" t="n"/>
      <c r="J3" s="31" t="n"/>
      <c r="K3" s="31" t="n"/>
      <c r="L3" s="31" t="n"/>
      <c r="M3" s="31" t="n"/>
    </row>
    <row r="4" outlineLevel="1" customFormat="1" s="22">
      <c r="A4" s="20" t="inlineStr">
        <is>
          <t>[Attribute type]</t>
        </is>
      </c>
      <c r="B4" s="54" t="inlineStr">
        <is>
          <t>pointer-merge</t>
        </is>
      </c>
      <c r="C4" s="54" t="inlineStr">
        <is>
          <t>text</t>
        </is>
      </c>
      <c r="D4" s="54" t="inlineStr">
        <is>
          <t>text</t>
        </is>
      </c>
      <c r="E4" s="54" t="inlineStr">
        <is>
          <t>text</t>
        </is>
      </c>
      <c r="F4" s="54" t="inlineStr">
        <is>
          <t>pointer-merge</t>
        </is>
      </c>
      <c r="G4" s="54" t="inlineStr">
        <is>
          <t>text</t>
        </is>
      </c>
      <c r="H4" s="54" t="inlineStr">
        <is>
          <t>text</t>
        </is>
      </c>
      <c r="I4" s="54" t="n"/>
      <c r="J4" s="54" t="inlineStr">
        <is>
          <t>text</t>
        </is>
      </c>
      <c r="K4" s="54" t="inlineStr">
        <is>
          <t>pointer-merge</t>
        </is>
      </c>
      <c r="L4" s="54" t="inlineStr">
        <is>
          <t>pointer-merge</t>
        </is>
      </c>
      <c r="M4" s="54" t="n"/>
      <c r="N4" s="21" t="inlineStr">
        <is>
          <t>[END]</t>
        </is>
      </c>
    </row>
    <row r="5" outlineLevel="1" ht="13.9" customFormat="1" customHeight="1" s="18" thickBot="1">
      <c r="A5" s="23" t="inlineStr">
        <is>
          <t>[Attribute width]</t>
        </is>
      </c>
      <c r="B5" s="55" t="n"/>
      <c r="C5" s="55" t="n"/>
      <c r="D5" s="55" t="n"/>
      <c r="E5" s="55" t="n"/>
      <c r="F5" s="55" t="n"/>
      <c r="G5" s="55" t="n"/>
      <c r="H5" s="55" t="n"/>
      <c r="I5" s="55" t="n"/>
      <c r="J5" s="55" t="n"/>
      <c r="K5" s="55" t="n"/>
      <c r="L5" s="55" t="n"/>
      <c r="M5" s="55" t="n"/>
    </row>
    <row r="6" ht="13.9" customHeight="1" thickTop="1">
      <c r="B6" s="7" t="inlineStr">
        <is>
          <t>ID</t>
        </is>
      </c>
      <c r="C6" s="7" t="inlineStr">
        <is>
          <t>Model</t>
        </is>
      </c>
      <c r="D6" s="7" t="inlineStr">
        <is>
          <t>codeX</t>
        </is>
      </c>
      <c r="E6" s="7" t="inlineStr">
        <is>
          <t>Flange Config</t>
        </is>
      </c>
      <c r="F6" s="124" t="inlineStr">
        <is>
          <t>Option ID</t>
        </is>
      </c>
      <c r="G6" s="7" t="inlineStr">
        <is>
          <t>Material</t>
        </is>
      </c>
      <c r="H6" s="7" t="inlineStr">
        <is>
          <t>BOM</t>
        </is>
      </c>
      <c r="I6" s="8" t="inlineStr">
        <is>
          <t>Description</t>
        </is>
      </c>
      <c r="J6" s="7" t="inlineStr">
        <is>
          <t>MotorFrame</t>
        </is>
      </c>
      <c r="K6" s="4" t="inlineStr">
        <is>
          <t>Price ID</t>
        </is>
      </c>
      <c r="L6" s="4" t="inlineStr">
        <is>
          <t>LeadtimeID</t>
        </is>
      </c>
      <c r="M6" s="14" t="inlineStr">
        <is>
          <t>2020 LT (Wks)</t>
        </is>
      </c>
    </row>
    <row r="7">
      <c r="A7" s="25" t="inlineStr">
        <is>
          <t>[START]</t>
        </is>
      </c>
      <c r="B7" s="6" t="inlineStr">
        <is>
          <t>Price_BOM_VL_VLS_Hardware_001</t>
        </is>
      </c>
      <c r="C7" t="inlineStr">
        <is>
          <t>:1012-3_VLS:</t>
        </is>
      </c>
      <c r="D7" s="123" t="inlineStr">
        <is>
          <t>X5</t>
        </is>
      </c>
      <c r="E7" t="inlineStr">
        <is>
          <t>125# ANSI Flange</t>
        </is>
      </c>
      <c r="F7" t="inlineStr">
        <is>
          <t>Hardware_Steel_Gr5</t>
        </is>
      </c>
      <c r="G7" t="inlineStr">
        <is>
          <t>Hardware_Steel_Gr5</t>
        </is>
      </c>
      <c r="H7" s="71" t="n">
        <v>98558654</v>
      </c>
      <c r="I7" s="69" t="inlineStr">
        <is>
          <t>HW,VLS,12" XA/5,12"AK,TC,STL GRD5</t>
        </is>
      </c>
      <c r="J7" t="inlineStr">
        <is>
          <t>:324TSC:326TSC:324TC:326TC:364TSC:365TSC:364TC:365TC:404TSC:405TSC:404TC:405TC:</t>
        </is>
      </c>
      <c r="K7" t="inlineStr">
        <is>
          <t>A100091</t>
        </is>
      </c>
      <c r="L7" t="inlineStr">
        <is>
          <t>LT027</t>
        </is>
      </c>
      <c r="M7" s="13" t="n">
        <v>0</v>
      </c>
    </row>
    <row r="8">
      <c r="B8" s="6" t="inlineStr">
        <is>
          <t>Price_BOM_VL_VLS_Hardware_002</t>
        </is>
      </c>
      <c r="C8" t="inlineStr">
        <is>
          <t>:1012-3_VLS:</t>
        </is>
      </c>
      <c r="D8" s="123" t="inlineStr">
        <is>
          <t>X5</t>
        </is>
      </c>
      <c r="E8" t="inlineStr">
        <is>
          <t>250# ANSI Flange</t>
        </is>
      </c>
      <c r="F8" t="inlineStr">
        <is>
          <t>Hardware_Steel_Gr8</t>
        </is>
      </c>
      <c r="G8" t="inlineStr">
        <is>
          <t>Hardware_Steel_Gr8</t>
        </is>
      </c>
      <c r="H8" s="123" t="n">
        <v>98548468</v>
      </c>
      <c r="I8" s="6" t="n"/>
      <c r="J8" t="inlineStr">
        <is>
          <t>:324TSC:326TSC:324TC:326TC:364TSC:365TSC:364TC:365TC:404TSC:405TSC:404TC:405TC:</t>
        </is>
      </c>
      <c r="K8" t="inlineStr">
        <is>
          <t>A100092</t>
        </is>
      </c>
      <c r="L8" t="inlineStr">
        <is>
          <t>LT027</t>
        </is>
      </c>
      <c r="M8" s="13" t="n">
        <v>0</v>
      </c>
    </row>
    <row r="9">
      <c r="B9" s="6" t="inlineStr">
        <is>
          <t>Price_BOM_VL_VLS_Hardware_003</t>
        </is>
      </c>
      <c r="C9" t="inlineStr">
        <is>
          <t>:1012-3_VLS:</t>
        </is>
      </c>
      <c r="D9" s="123" t="inlineStr">
        <is>
          <t>X5</t>
        </is>
      </c>
      <c r="E9" t="inlineStr">
        <is>
          <t>250# ANSI Flange</t>
        </is>
      </c>
      <c r="F9" t="inlineStr">
        <is>
          <t>Hardware_SS_HighStrength</t>
        </is>
      </c>
      <c r="G9" t="inlineStr">
        <is>
          <t>Hardware_SS_HighStrength</t>
        </is>
      </c>
      <c r="H9" s="123" t="inlineStr">
        <is>
          <t>RTF</t>
        </is>
      </c>
      <c r="I9" s="6" t="n"/>
      <c r="J9" t="inlineStr">
        <is>
          <t>:324TSC:326TSC:324TC:326TC:364TSC:365TSC:364TC:365TC:404TSC:405TSC:404TC:405TC:</t>
        </is>
      </c>
      <c r="K9" t="inlineStr">
        <is>
          <t>A100095</t>
        </is>
      </c>
      <c r="L9" t="inlineStr">
        <is>
          <t>LT148</t>
        </is>
      </c>
      <c r="M9" s="13" t="n">
        <v>6</v>
      </c>
    </row>
    <row r="10">
      <c r="B10" s="6" t="inlineStr">
        <is>
          <t>Price_BOM_VL_VLS_Hardware_004</t>
        </is>
      </c>
      <c r="C10" t="inlineStr">
        <is>
          <t>:1012-3_VLS:</t>
        </is>
      </c>
      <c r="D10" s="123" t="inlineStr">
        <is>
          <t>X5</t>
        </is>
      </c>
      <c r="E10" t="inlineStr">
        <is>
          <t>125# ANSI Flange</t>
        </is>
      </c>
      <c r="F10" t="inlineStr">
        <is>
          <t>Hardware_Steel_Gr5</t>
        </is>
      </c>
      <c r="G10" t="inlineStr">
        <is>
          <t>Hardware_Steel_Gr5</t>
        </is>
      </c>
      <c r="H10" s="71" t="n">
        <v>98558655</v>
      </c>
      <c r="J10" t="inlineStr">
        <is>
          <t>:444TC:445TC:</t>
        </is>
      </c>
      <c r="K10" t="inlineStr">
        <is>
          <t>A100091</t>
        </is>
      </c>
      <c r="L10" t="inlineStr">
        <is>
          <t>LT027</t>
        </is>
      </c>
      <c r="M10" s="13" t="n">
        <v>0</v>
      </c>
    </row>
    <row r="11">
      <c r="B11" s="6" t="inlineStr">
        <is>
          <t>Price_BOM_VL_VLS_Hardware_005</t>
        </is>
      </c>
      <c r="C11" t="inlineStr">
        <is>
          <t>:1270-7_VL:1570-9_VL:2070-5_VL:</t>
        </is>
      </c>
      <c r="D11" s="123" t="inlineStr">
        <is>
          <t>X0</t>
        </is>
      </c>
      <c r="E11" t="inlineStr">
        <is>
          <t>125# ANSI Flange</t>
        </is>
      </c>
      <c r="F11" t="inlineStr">
        <is>
          <t>Hardware_Steel_Gr5</t>
        </is>
      </c>
      <c r="G11" t="inlineStr">
        <is>
          <t>Hardware_Steel_Gr5</t>
        </is>
      </c>
      <c r="H11" s="123" t="n">
        <v>96776652</v>
      </c>
      <c r="I11" t="inlineStr">
        <is>
          <t>HW,LC,7: X0,STL GRADE5</t>
        </is>
      </c>
      <c r="J11" t="inlineStr">
        <is>
          <t>:56J:</t>
        </is>
      </c>
      <c r="K11" t="inlineStr">
        <is>
          <t>A100091</t>
        </is>
      </c>
      <c r="L11" t="inlineStr">
        <is>
          <t>LT027</t>
        </is>
      </c>
      <c r="M11" s="13" t="n">
        <v>0</v>
      </c>
    </row>
    <row r="12">
      <c r="B12" s="6" t="inlineStr">
        <is>
          <t>Price_BOM_VL_VLS_Hardware_006</t>
        </is>
      </c>
      <c r="C12" t="inlineStr">
        <is>
          <t>:1270-7_VL:1570-9_VL:2070-5_VL:2570-9_VL:</t>
        </is>
      </c>
      <c r="D12" s="123" t="inlineStr">
        <is>
          <t>X3</t>
        </is>
      </c>
      <c r="E12" t="inlineStr">
        <is>
          <t>125# ANSI Flange</t>
        </is>
      </c>
      <c r="F12" t="inlineStr">
        <is>
          <t>Hardware_Steel_Gr5</t>
        </is>
      </c>
      <c r="G12" t="inlineStr">
        <is>
          <t>Hardware_Steel_Gr5</t>
        </is>
      </c>
      <c r="H12" s="123" t="inlineStr">
        <is>
          <t>96699201</t>
        </is>
      </c>
      <c r="I12" t="inlineStr">
        <is>
          <t>HW,LC,7" X3,STL GRADE5</t>
        </is>
      </c>
      <c r="J12" t="inlineStr">
        <is>
          <t>:143JM:145JM:182JM:184JM:213JM:215JM:</t>
        </is>
      </c>
      <c r="K12" t="inlineStr">
        <is>
          <t>A100091</t>
        </is>
      </c>
      <c r="L12" t="inlineStr">
        <is>
          <t>LT027</t>
        </is>
      </c>
      <c r="M12" s="13" t="n">
        <v>0</v>
      </c>
    </row>
    <row r="13">
      <c r="B13" s="6" t="inlineStr">
        <is>
          <t>Price_BOM_VL_VLS_Hardware_007</t>
        </is>
      </c>
      <c r="C13" t="inlineStr">
        <is>
          <t>:1270-7_VL:1570-9_VL:2070-5_VL:2570-9_VL:</t>
        </is>
      </c>
      <c r="D13" s="123" t="inlineStr">
        <is>
          <t>X3</t>
        </is>
      </c>
      <c r="E13" t="inlineStr">
        <is>
          <t>250# ANSI Flange</t>
        </is>
      </c>
      <c r="F13" t="inlineStr">
        <is>
          <t>Hardware_Steel_Gr8</t>
        </is>
      </c>
      <c r="G13" t="inlineStr">
        <is>
          <t>Hardware_Steel_Gr8</t>
        </is>
      </c>
      <c r="H13" s="123" t="n">
        <v>96769881</v>
      </c>
      <c r="I13" t="inlineStr">
        <is>
          <t>HW,LC,7" X3,STL GRADE8</t>
        </is>
      </c>
      <c r="J13" t="inlineStr">
        <is>
          <t>:143JM:145JM:182JM:184JM:213JM:215JM:</t>
        </is>
      </c>
      <c r="K13" t="inlineStr">
        <is>
          <t>A100092</t>
        </is>
      </c>
      <c r="L13" t="inlineStr">
        <is>
          <t>LT027</t>
        </is>
      </c>
      <c r="M13" s="13" t="n">
        <v>0</v>
      </c>
    </row>
    <row r="14">
      <c r="B14" s="6" t="inlineStr">
        <is>
          <t>Price_BOM_VL_VLS_Hardware_008</t>
        </is>
      </c>
      <c r="C14" t="inlineStr">
        <is>
          <t>:1270-7_VL:1570-9_VL:2070-5_VL:2570-9_VL:</t>
        </is>
      </c>
      <c r="D14" s="123" t="inlineStr">
        <is>
          <t>X3</t>
        </is>
      </c>
      <c r="E14" t="inlineStr">
        <is>
          <t>250# ANSI Flange</t>
        </is>
      </c>
      <c r="F14" t="inlineStr">
        <is>
          <t>Hardware_SS_HighStrength</t>
        </is>
      </c>
      <c r="G14" t="inlineStr">
        <is>
          <t>Hardware_SS_HighStrength</t>
        </is>
      </c>
      <c r="H14" s="123" t="inlineStr">
        <is>
          <t>RTF</t>
        </is>
      </c>
      <c r="J14" t="inlineStr">
        <is>
          <t>:143JM:145JM:182JM:184JM:213JM:215JM:</t>
        </is>
      </c>
      <c r="K14" t="inlineStr">
        <is>
          <t>A100095</t>
        </is>
      </c>
      <c r="L14" t="inlineStr">
        <is>
          <t>LT148</t>
        </is>
      </c>
      <c r="M14" s="13" t="n">
        <v>6</v>
      </c>
    </row>
    <row r="15">
      <c r="B15" s="6" t="inlineStr">
        <is>
          <t>Price_BOM_VL_VLS_Hardware_009</t>
        </is>
      </c>
      <c r="C15" t="inlineStr">
        <is>
          <t>:1270-7_VLS:1570-9_VLS:2070-5_VLS:2570-9_VLS:</t>
        </is>
      </c>
      <c r="D15" s="123" t="inlineStr">
        <is>
          <t>X3</t>
        </is>
      </c>
      <c r="E15" t="inlineStr">
        <is>
          <t>125# ANSI Flange</t>
        </is>
      </c>
      <c r="F15" t="inlineStr">
        <is>
          <t>Hardware_Steel_Gr5</t>
        </is>
      </c>
      <c r="G15" t="inlineStr">
        <is>
          <t>Hardware_Steel_Gr5</t>
        </is>
      </c>
      <c r="H15" s="68" t="n">
        <v>96772283</v>
      </c>
      <c r="I15" s="69" t="inlineStr">
        <is>
          <t xml:space="preserve">HW,VLS,7" X3/4,TC,STL GRADE5 </t>
        </is>
      </c>
      <c r="J15" t="inlineStr">
        <is>
          <t>:182TC:184TC:213TC:215TC:254TC:256TC:284TC:286TC:324TSC:326TSC:324TC:326TC:364TSC:365TSC:364TC:365TC:404TSC:405TSC:404TC:405TC:</t>
        </is>
      </c>
      <c r="K15" t="inlineStr">
        <is>
          <t>A100091</t>
        </is>
      </c>
      <c r="L15" t="inlineStr">
        <is>
          <t>LT027</t>
        </is>
      </c>
      <c r="M15" s="13" t="n">
        <v>0</v>
      </c>
    </row>
    <row r="16">
      <c r="B16" t="inlineStr">
        <is>
          <t>Price_BOM_VL_VLS_Hardware_010</t>
        </is>
      </c>
      <c r="C16" t="inlineStr">
        <is>
          <t>:1270-7_VLS:1570-9_VLS:2070-5_VLS:2570-9_VLS:</t>
        </is>
      </c>
      <c r="D16" s="123" t="inlineStr">
        <is>
          <t>X3</t>
        </is>
      </c>
      <c r="E16" t="inlineStr">
        <is>
          <t>250# ANSI Flange</t>
        </is>
      </c>
      <c r="F16" t="inlineStr">
        <is>
          <t>Hardware_Steel_Gr8</t>
        </is>
      </c>
      <c r="G16" t="inlineStr">
        <is>
          <t>Hardware_Steel_Gr8</t>
        </is>
      </c>
      <c r="H16" s="123" t="n">
        <v>98465768</v>
      </c>
      <c r="J16" t="inlineStr">
        <is>
          <t>:182TC:184TC:213TC:215TC:254TC:256TC:284TC:286TC:324TSC:326TSC:324TC:326TC:364TSC:365TSC:364TC:365TC:404TSC:405TSC:404TC:405TC:</t>
        </is>
      </c>
      <c r="K16" t="inlineStr">
        <is>
          <t>A100092</t>
        </is>
      </c>
      <c r="L16" t="inlineStr">
        <is>
          <t>LT027</t>
        </is>
      </c>
      <c r="M16" s="13" t="n">
        <v>0</v>
      </c>
    </row>
    <row r="17">
      <c r="B17" t="inlineStr">
        <is>
          <t>Price_BOM_VL_VLS_Hardware_011</t>
        </is>
      </c>
      <c r="C17" t="inlineStr">
        <is>
          <t>:1270-7_VLS:1570-9_VLS:2070-5_VLS:2570-9_VLS:</t>
        </is>
      </c>
      <c r="D17" s="123" t="inlineStr">
        <is>
          <t>X3</t>
        </is>
      </c>
      <c r="E17" t="inlineStr">
        <is>
          <t>250# ANSI Flange</t>
        </is>
      </c>
      <c r="F17" t="inlineStr">
        <is>
          <t>Hardware_SS_HighStrength</t>
        </is>
      </c>
      <c r="G17" t="inlineStr">
        <is>
          <t>Hardware_SS_HighStrength</t>
        </is>
      </c>
      <c r="H17" s="123" t="inlineStr">
        <is>
          <t>RTF</t>
        </is>
      </c>
      <c r="J17" t="inlineStr">
        <is>
          <t>:182TC:184TC:213TC:215TC:254TC:256TC:284TC:286TC:324TSC:326TSC:324TC:326TC:364TSC:365TSC:364TC:365TC:404TSC:405TSC:404TC:405TC:</t>
        </is>
      </c>
      <c r="K17" t="inlineStr">
        <is>
          <t>A100095</t>
        </is>
      </c>
      <c r="L17" t="inlineStr">
        <is>
          <t>LT148</t>
        </is>
      </c>
      <c r="M17" s="13" t="n">
        <v>6</v>
      </c>
    </row>
    <row r="18">
      <c r="B18" t="inlineStr">
        <is>
          <t>Price_BOM_VL_VLS_Hardware_012</t>
        </is>
      </c>
      <c r="C18" t="inlineStr">
        <is>
          <t>:1270-7_VLS:1570-9_VLS:2070-5_VLS:2570-9_VLS:3070-7_VLS:4070-7_VLS:5070-7_VLS:</t>
        </is>
      </c>
      <c r="D18" s="123" t="inlineStr">
        <is>
          <t>X3</t>
        </is>
      </c>
      <c r="E18" t="inlineStr">
        <is>
          <t>125# ANSI Flange</t>
        </is>
      </c>
      <c r="F18" t="inlineStr">
        <is>
          <t>Hardware_Steel_Gr5</t>
        </is>
      </c>
      <c r="G18" t="inlineStr">
        <is>
          <t>Hardware_Steel_Gr5</t>
        </is>
      </c>
      <c r="H18" s="68" t="n">
        <v>96772284</v>
      </c>
      <c r="I18" s="69" t="inlineStr">
        <is>
          <t xml:space="preserve">HW,VLS,7" X3/4,TC,ADP,STL GRADE5 </t>
        </is>
      </c>
      <c r="J18" t="inlineStr">
        <is>
          <t>:284TC:286TC:</t>
        </is>
      </c>
      <c r="K18" t="inlineStr">
        <is>
          <t>A100091</t>
        </is>
      </c>
      <c r="L18" t="inlineStr">
        <is>
          <t>LT027</t>
        </is>
      </c>
      <c r="M18" s="13" t="n">
        <v>0</v>
      </c>
    </row>
    <row r="19">
      <c r="B19" t="inlineStr">
        <is>
          <t>Price_BOM_VL_VLS_Hardware_013</t>
        </is>
      </c>
      <c r="C19" t="inlineStr">
        <is>
          <t>:1270-7_VLS:1570-9_VLS:2070-5_VLS:2570-9_VLS:3070-7_VLS:4070-7_VLS:5070-7_VLS:</t>
        </is>
      </c>
      <c r="D19" s="123" t="inlineStr">
        <is>
          <t>X3</t>
        </is>
      </c>
      <c r="E19" t="inlineStr">
        <is>
          <t>250# ANSI Flange</t>
        </is>
      </c>
      <c r="F19" t="inlineStr">
        <is>
          <t>Hardware_Steel_Gr8</t>
        </is>
      </c>
      <c r="G19" t="inlineStr">
        <is>
          <t>Hardware_Steel_Gr8</t>
        </is>
      </c>
      <c r="H19" s="123" t="inlineStr">
        <is>
          <t>RTF</t>
        </is>
      </c>
      <c r="J19" t="inlineStr">
        <is>
          <t>:284TC:286TC:284TSC:286TSC:</t>
        </is>
      </c>
      <c r="K19" t="inlineStr">
        <is>
          <t>A100092</t>
        </is>
      </c>
      <c r="L19" t="inlineStr">
        <is>
          <t>LT027</t>
        </is>
      </c>
      <c r="M19" s="13" t="n">
        <v>0</v>
      </c>
    </row>
    <row r="20">
      <c r="B20" t="inlineStr">
        <is>
          <t>Price_BOM_VL_VLS_Hardware_014</t>
        </is>
      </c>
      <c r="C20" t="inlineStr">
        <is>
          <t>:1270-7_VLS:1570-9_VLS:2070-5_VLS:2570-9_VLS:3070-7_VLS:4070-7_VLS:5070-7_VLS:</t>
        </is>
      </c>
      <c r="D20" s="123" t="inlineStr">
        <is>
          <t>X3</t>
        </is>
      </c>
      <c r="E20" t="inlineStr">
        <is>
          <t>250# ANSI Flange</t>
        </is>
      </c>
      <c r="F20" t="inlineStr">
        <is>
          <t>Hardware_SS_HighStrength</t>
        </is>
      </c>
      <c r="G20" t="inlineStr">
        <is>
          <t>Hardware_SS_HighStrength</t>
        </is>
      </c>
      <c r="H20" s="123" t="inlineStr">
        <is>
          <t>RTF</t>
        </is>
      </c>
      <c r="J20" t="inlineStr">
        <is>
          <t>:284TC:286TC:284TSC:286TSC:</t>
        </is>
      </c>
      <c r="K20" t="inlineStr">
        <is>
          <t>A100095</t>
        </is>
      </c>
      <c r="L20" t="inlineStr">
        <is>
          <t>LT148</t>
        </is>
      </c>
      <c r="M20" s="13" t="n">
        <v>6</v>
      </c>
    </row>
    <row r="21">
      <c r="B21" t="inlineStr">
        <is>
          <t>Price_BOM_VL_VLS_Hardware_015</t>
        </is>
      </c>
      <c r="C21" t="inlineStr">
        <is>
          <t>:2095-A_VL:2095-1_VL:2095-5_VL:2095-9_VL:2595-3_VL:</t>
        </is>
      </c>
      <c r="D21" s="123" t="inlineStr">
        <is>
          <t>X3</t>
        </is>
      </c>
      <c r="E21" t="inlineStr">
        <is>
          <t>125# ANSI Flange</t>
        </is>
      </c>
      <c r="F21" t="inlineStr">
        <is>
          <t>Hardware_Steel_Gr5</t>
        </is>
      </c>
      <c r="G21" t="inlineStr">
        <is>
          <t>Hardware_Steel_Gr5</t>
        </is>
      </c>
      <c r="H21" s="123" t="inlineStr">
        <is>
          <t>96699202</t>
        </is>
      </c>
      <c r="I21" t="inlineStr">
        <is>
          <t>HW,LC,9.5" X3,STL GRADE5</t>
        </is>
      </c>
      <c r="J21" t="inlineStr">
        <is>
          <t>:143JM:145JM:182JM:184JM:213JM:215JM:</t>
        </is>
      </c>
      <c r="K21" t="inlineStr">
        <is>
          <t>A100091</t>
        </is>
      </c>
      <c r="L21" t="inlineStr">
        <is>
          <t>LT027</t>
        </is>
      </c>
      <c r="M21" s="13" t="n">
        <v>0</v>
      </c>
    </row>
    <row r="22">
      <c r="B22" t="inlineStr">
        <is>
          <t>Price_BOM_VL_VLS_Hardware_016</t>
        </is>
      </c>
      <c r="C22" t="inlineStr">
        <is>
          <t>:2095-A_VL:2095-1_VL:2095-5_VL:2095-9_VL:2595-3_VL:</t>
        </is>
      </c>
      <c r="D22" s="123" t="inlineStr">
        <is>
          <t>X3</t>
        </is>
      </c>
      <c r="E22" t="inlineStr">
        <is>
          <t>250# ANSI Flange</t>
        </is>
      </c>
      <c r="F22" t="inlineStr">
        <is>
          <t>Hardware_Steel_Gr8</t>
        </is>
      </c>
      <c r="G22" t="inlineStr">
        <is>
          <t>Hardware_Steel_Gr8</t>
        </is>
      </c>
      <c r="H22" s="123" t="n">
        <v>96769893</v>
      </c>
      <c r="I22" t="inlineStr">
        <is>
          <t>HW,LC,9.5" X3,STL GRADE8</t>
        </is>
      </c>
      <c r="J22" t="inlineStr">
        <is>
          <t>:143JM:145JM:182JM:184JM:213JM:215JM:</t>
        </is>
      </c>
      <c r="K22" t="inlineStr">
        <is>
          <t>A100092</t>
        </is>
      </c>
      <c r="L22" t="inlineStr">
        <is>
          <t>LT027</t>
        </is>
      </c>
      <c r="M22" s="13" t="n">
        <v>0</v>
      </c>
    </row>
    <row r="23">
      <c r="B23" t="inlineStr">
        <is>
          <t>Price_BOM_VL_VLS_Hardware_017</t>
        </is>
      </c>
      <c r="C23" t="inlineStr">
        <is>
          <t>:2095-A_VL:2095-1_VL:2095-5_VL:2095-9_VL:2595-3_VL:</t>
        </is>
      </c>
      <c r="D23" s="123" t="inlineStr">
        <is>
          <t>X3</t>
        </is>
      </c>
      <c r="E23" t="inlineStr">
        <is>
          <t>250# ANSI Flange</t>
        </is>
      </c>
      <c r="F23" t="inlineStr">
        <is>
          <t>Hardware_SS_HighStrength</t>
        </is>
      </c>
      <c r="G23" t="inlineStr">
        <is>
          <t>Hardware_SS_HighStrength</t>
        </is>
      </c>
      <c r="H23" s="123" t="inlineStr">
        <is>
          <t>RTF</t>
        </is>
      </c>
      <c r="J23" t="inlineStr">
        <is>
          <t>:143JM:145JM:182JM:184JM:213JM:215JM:</t>
        </is>
      </c>
      <c r="K23" t="inlineStr">
        <is>
          <t>A100095</t>
        </is>
      </c>
      <c r="L23" t="inlineStr">
        <is>
          <t>LT148</t>
        </is>
      </c>
      <c r="M23" s="13" t="n">
        <v>6</v>
      </c>
    </row>
    <row r="24">
      <c r="B24" t="inlineStr">
        <is>
          <t>Price_BOM_VL_VLS_Hardware_018</t>
        </is>
      </c>
      <c r="C24" t="inlineStr">
        <is>
          <t>:2095-A_VL:2095-1_VL:2095-5_VL:2095-9_VL:2595-3_VL:</t>
        </is>
      </c>
      <c r="D24" s="123" t="inlineStr">
        <is>
          <t>X4</t>
        </is>
      </c>
      <c r="E24" t="inlineStr">
        <is>
          <t>125# ANSI Flange</t>
        </is>
      </c>
      <c r="F24" t="inlineStr">
        <is>
          <t>Hardware_Steel_Gr5</t>
        </is>
      </c>
      <c r="G24" t="inlineStr">
        <is>
          <t>Hardware_Steel_Gr5</t>
        </is>
      </c>
      <c r="H24" s="123" t="inlineStr">
        <is>
          <t>96699211</t>
        </is>
      </c>
      <c r="I24" s="6" t="inlineStr">
        <is>
          <t>HW,LC,9.5" X4,STL GRADE5</t>
        </is>
      </c>
      <c r="J24" s="6" t="inlineStr">
        <is>
          <t>:254JM:256JM:284JM:286JM:324JM:326JM:364JM:365JM:</t>
        </is>
      </c>
      <c r="K24" t="inlineStr">
        <is>
          <t>A100091</t>
        </is>
      </c>
      <c r="L24" t="inlineStr">
        <is>
          <t>LT027</t>
        </is>
      </c>
      <c r="M24" s="13" t="n">
        <v>0</v>
      </c>
    </row>
    <row r="25">
      <c r="B25" t="inlineStr">
        <is>
          <t>Price_BOM_VL_VLS_Hardware_019</t>
        </is>
      </c>
      <c r="C25" t="inlineStr">
        <is>
          <t>:2095-A_VL:2095-1_VL:2095-5_VL:2095-9_VL:2595-3_VL:</t>
        </is>
      </c>
      <c r="D25" s="123" t="inlineStr">
        <is>
          <t>X4</t>
        </is>
      </c>
      <c r="E25" t="inlineStr">
        <is>
          <t>250# ANSI Flange</t>
        </is>
      </c>
      <c r="F25" t="inlineStr">
        <is>
          <t>Hardware_Steel_Gr8</t>
        </is>
      </c>
      <c r="G25" t="inlineStr">
        <is>
          <t>Hardware_Steel_Gr8</t>
        </is>
      </c>
      <c r="H25" s="123" t="n">
        <v>96769906</v>
      </c>
      <c r="I25" s="6" t="inlineStr">
        <is>
          <t>HW,LC,9.5" X4,STL GRADE8</t>
        </is>
      </c>
      <c r="J25" s="6" t="inlineStr">
        <is>
          <t>:254JM:256JM:284JM:286JM:324JM:326JM:364JM:365JM:</t>
        </is>
      </c>
      <c r="K25" t="inlineStr">
        <is>
          <t>A100092</t>
        </is>
      </c>
      <c r="L25" t="inlineStr">
        <is>
          <t>LT027</t>
        </is>
      </c>
      <c r="M25" s="13" t="n">
        <v>0</v>
      </c>
    </row>
    <row r="26">
      <c r="B26" t="inlineStr">
        <is>
          <t>Price_BOM_VL_VLS_Hardware_020</t>
        </is>
      </c>
      <c r="C26" t="inlineStr">
        <is>
          <t>:2095-A_VL:2095-1_VL:2095-5_VL:2095-9_VL:2595-3_VL:</t>
        </is>
      </c>
      <c r="D26" s="123" t="inlineStr">
        <is>
          <t>X4</t>
        </is>
      </c>
      <c r="E26" t="inlineStr">
        <is>
          <t>250# ANSI Flange</t>
        </is>
      </c>
      <c r="F26" t="inlineStr">
        <is>
          <t>Hardware_SS_HighStrength</t>
        </is>
      </c>
      <c r="G26" t="inlineStr">
        <is>
          <t>Hardware_SS_HighStrength</t>
        </is>
      </c>
      <c r="H26" s="123" t="inlineStr">
        <is>
          <t>RTF</t>
        </is>
      </c>
      <c r="I26" s="6" t="n"/>
      <c r="J26" s="6" t="inlineStr">
        <is>
          <t>:254JM:256JM:284JM:286JM:324JM:326JM:364JM:365JM:</t>
        </is>
      </c>
      <c r="K26" t="inlineStr">
        <is>
          <t>A100095</t>
        </is>
      </c>
      <c r="L26" t="inlineStr">
        <is>
          <t>LT148</t>
        </is>
      </c>
      <c r="M26" s="13" t="n">
        <v>6</v>
      </c>
    </row>
    <row r="27">
      <c r="B27" t="inlineStr">
        <is>
          <t>Price_BOM_VL_VLS_Hardware_021</t>
        </is>
      </c>
      <c r="C27" t="inlineStr">
        <is>
          <t>:2095-A_VLS:2095-1_VLS:2095-5_VLS:2095-9_VLS:2595-3_VLS:</t>
        </is>
      </c>
      <c r="D27" s="123" t="inlineStr">
        <is>
          <t>X3</t>
        </is>
      </c>
      <c r="E27" t="inlineStr">
        <is>
          <t>125# ANSI Flange</t>
        </is>
      </c>
      <c r="F27" t="inlineStr">
        <is>
          <t>Hardware_Steel_Gr5</t>
        </is>
      </c>
      <c r="G27" t="inlineStr">
        <is>
          <t>Hardware_Steel_Gr5</t>
        </is>
      </c>
      <c r="H27" s="68" t="n">
        <v>96774813</v>
      </c>
      <c r="I27" s="69" t="inlineStr">
        <is>
          <t>HW,VLS,9.5" X3/4,TC,STL GRADE 5</t>
        </is>
      </c>
      <c r="J27" t="inlineStr">
        <is>
          <t>:182TC:184TC:213TC:215TC:254TC:256TC:324TSC:326TSC:324TC:326TC:364TSC:365TSC:364TC:365TC:404TSC:405TSC:404TC:405TC:</t>
        </is>
      </c>
      <c r="K27" t="inlineStr">
        <is>
          <t>A100091</t>
        </is>
      </c>
      <c r="L27" t="inlineStr">
        <is>
          <t>LT027</t>
        </is>
      </c>
      <c r="M27" s="13" t="n">
        <v>0</v>
      </c>
    </row>
    <row r="28">
      <c r="B28" t="inlineStr">
        <is>
          <t>Price_BOM_VL_VLS_Hardware_022</t>
        </is>
      </c>
      <c r="C28" t="inlineStr">
        <is>
          <t>:2095-A_VLS:2095-1_VLS:2095-5_VLS:2095-9_VLS:2595-3_VLS:</t>
        </is>
      </c>
      <c r="D28" s="123" t="inlineStr">
        <is>
          <t>X3</t>
        </is>
      </c>
      <c r="E28" t="inlineStr">
        <is>
          <t>250# ANSI Flange</t>
        </is>
      </c>
      <c r="F28" t="inlineStr">
        <is>
          <t>Hardware_Steel_Gr8</t>
        </is>
      </c>
      <c r="G28" t="inlineStr">
        <is>
          <t>Hardware_Steel_Gr8</t>
        </is>
      </c>
      <c r="H28" s="123" t="inlineStr">
        <is>
          <t>RTF</t>
        </is>
      </c>
      <c r="J28" t="inlineStr">
        <is>
          <t>:182TC:184TC:213TC:215TC:254TC:256TC:284TC:286TC:324TSC:326TSC:324TC:326TC:364TSC:365TSC:364TC:365TC:404TSC:405TSC:404TC:405TC:</t>
        </is>
      </c>
      <c r="K28" t="inlineStr">
        <is>
          <t>A100092</t>
        </is>
      </c>
      <c r="L28" t="inlineStr">
        <is>
          <t>LT027</t>
        </is>
      </c>
      <c r="M28" s="13" t="n">
        <v>0</v>
      </c>
    </row>
    <row r="29">
      <c r="B29" t="inlineStr">
        <is>
          <t>Price_BOM_VL_VLS_Hardware_023</t>
        </is>
      </c>
      <c r="C29" t="inlineStr">
        <is>
          <t>:2095-A_VLS:2095-1_VLS:2095-5_VLS:2095-9_VLS:2595-3_VLS:</t>
        </is>
      </c>
      <c r="D29" s="123" t="inlineStr">
        <is>
          <t>X3</t>
        </is>
      </c>
      <c r="E29" t="inlineStr">
        <is>
          <t>250# ANSI Flange</t>
        </is>
      </c>
      <c r="F29" t="inlineStr">
        <is>
          <t>Hardware_SS_HighStrength</t>
        </is>
      </c>
      <c r="G29" t="inlineStr">
        <is>
          <t>Hardware_SS_HighStrength</t>
        </is>
      </c>
      <c r="H29" s="123" t="inlineStr">
        <is>
          <t>RTF</t>
        </is>
      </c>
      <c r="J29" t="inlineStr">
        <is>
          <t>:182TC:184TC:213TC:215TC:254TC:256TC:284TC:286TC:324TSC:326TSC:324TC:326TC:364TSC:365TSC:364TC:365TC:404TSC:405TSC:404TC:405TC:</t>
        </is>
      </c>
      <c r="K29" t="inlineStr">
        <is>
          <t>A100095</t>
        </is>
      </c>
      <c r="L29" t="inlineStr">
        <is>
          <t>LT148</t>
        </is>
      </c>
      <c r="M29" s="13" t="n">
        <v>6</v>
      </c>
    </row>
    <row r="30">
      <c r="B30" t="inlineStr">
        <is>
          <t>Price_BOM_VL_VLS_Hardware_024</t>
        </is>
      </c>
      <c r="C30" t="inlineStr">
        <is>
          <t>:2095-A_VLS:2095-1_VLS:2095-5_VLS:2095-9_VLS:2595-3_VLS:3095-7_VLS:4095-9_VLS:4095-7_VLS:5095-A_VLS:5095-7_VLS:</t>
        </is>
      </c>
      <c r="D30" s="123" t="inlineStr">
        <is>
          <t>X4</t>
        </is>
      </c>
      <c r="E30" t="inlineStr">
        <is>
          <t>125# ANSI Flange</t>
        </is>
      </c>
      <c r="F30" t="inlineStr">
        <is>
          <t>Hardware_Steel_Gr5</t>
        </is>
      </c>
      <c r="G30" t="inlineStr">
        <is>
          <t>Hardware_Steel_Gr5</t>
        </is>
      </c>
      <c r="H30" s="68" t="n">
        <v>96774814</v>
      </c>
      <c r="I30" s="69" t="inlineStr">
        <is>
          <t xml:space="preserve">HW,VLS,9.5" X3/4,TC,ADP,STL GRADE5 </t>
        </is>
      </c>
      <c r="J30" t="inlineStr">
        <is>
          <t>:284TC:286TC:284TSC:286TSC:</t>
        </is>
      </c>
      <c r="K30" t="inlineStr">
        <is>
          <t>A100091</t>
        </is>
      </c>
      <c r="L30" t="inlineStr">
        <is>
          <t>LT027</t>
        </is>
      </c>
      <c r="M30" s="13" t="n">
        <v>0</v>
      </c>
    </row>
    <row r="31">
      <c r="B31" t="inlineStr">
        <is>
          <t>Price_BOM_VL_VLS_Hardware_025</t>
        </is>
      </c>
      <c r="C31" t="inlineStr">
        <is>
          <t>:2095-A_VLS:2095-1_VLS:2095-5_VLS:2095-9_VLS:2595-3_VLS:3095-7_VLS:4095-9_VLS:4095-7_VLS:5095-A_VLS:5095-7_VLS:</t>
        </is>
      </c>
      <c r="D31" s="123" t="inlineStr">
        <is>
          <t>X3</t>
        </is>
      </c>
      <c r="E31" t="inlineStr">
        <is>
          <t>250# ANSI Flange</t>
        </is>
      </c>
      <c r="F31" t="inlineStr">
        <is>
          <t>Hardware_Steel_Gr8</t>
        </is>
      </c>
      <c r="G31" t="inlineStr">
        <is>
          <t>Hardware_Steel_Gr8</t>
        </is>
      </c>
      <c r="H31" s="123" t="inlineStr">
        <is>
          <t>RTF</t>
        </is>
      </c>
      <c r="J31" t="inlineStr">
        <is>
          <t>:284TC:286TC:284TSC:286TSC:</t>
        </is>
      </c>
      <c r="K31" t="inlineStr">
        <is>
          <t>A100092</t>
        </is>
      </c>
      <c r="L31" t="inlineStr">
        <is>
          <t>LT027</t>
        </is>
      </c>
      <c r="M31" s="13" t="n">
        <v>0</v>
      </c>
    </row>
    <row r="32">
      <c r="B32" t="inlineStr">
        <is>
          <t>Price_BOM_VL_VLS_Hardware_026</t>
        </is>
      </c>
      <c r="C32" t="inlineStr">
        <is>
          <t>:2095-A_VLS:2095-1_VLS:2095-5_VLS:2095-9_VLS:2595-3_VLS:3095-7_VLS:4095-9_VLS:4095-7_VLS:5095-A_VLS:5095-7_VLS:</t>
        </is>
      </c>
      <c r="D32" s="123" t="inlineStr">
        <is>
          <t>X4</t>
        </is>
      </c>
      <c r="E32" t="inlineStr">
        <is>
          <t>250# ANSI Flange</t>
        </is>
      </c>
      <c r="F32" t="inlineStr">
        <is>
          <t>Hardware_Steel_Gr8</t>
        </is>
      </c>
      <c r="G32" t="inlineStr">
        <is>
          <t>Hardware_Steel_Gr8</t>
        </is>
      </c>
      <c r="H32" s="123" t="inlineStr">
        <is>
          <t>RTF</t>
        </is>
      </c>
      <c r="I32" s="63" t="n"/>
      <c r="J32" t="inlineStr">
        <is>
          <t>:284TC:286TC:284TSC:286TSC:</t>
        </is>
      </c>
      <c r="K32" t="inlineStr">
        <is>
          <t>A100092</t>
        </is>
      </c>
      <c r="L32" t="inlineStr">
        <is>
          <t>LT027</t>
        </is>
      </c>
      <c r="M32" s="13" t="n">
        <v>0</v>
      </c>
    </row>
    <row r="33">
      <c r="B33" t="inlineStr">
        <is>
          <t>Price_BOM_VL_VLS_Hardware_027</t>
        </is>
      </c>
      <c r="C33" t="inlineStr">
        <is>
          <t>:2095-A_VLS:2095-1_VLS:2095-5_VLS:2095-9_VLS:2595-3_VLS:3095-7_VLS:4095-9_VLS:4095-7_VLS:5095-A_VLS:5095-7_VLS:</t>
        </is>
      </c>
      <c r="D33" s="123" t="inlineStr">
        <is>
          <t>X3</t>
        </is>
      </c>
      <c r="E33" t="inlineStr">
        <is>
          <t>250# ANSI Flange</t>
        </is>
      </c>
      <c r="F33" t="inlineStr">
        <is>
          <t>Hardware_SS_HighStrength</t>
        </is>
      </c>
      <c r="G33" t="inlineStr">
        <is>
          <t>Hardware_SS_HighStrength</t>
        </is>
      </c>
      <c r="H33" s="123" t="inlineStr">
        <is>
          <t>RTF</t>
        </is>
      </c>
      <c r="J33" t="inlineStr">
        <is>
          <t>:284TC:286TC:284TSC:286TSC:</t>
        </is>
      </c>
      <c r="K33" t="inlineStr">
        <is>
          <t>A100095</t>
        </is>
      </c>
      <c r="L33" t="inlineStr">
        <is>
          <t>LT148</t>
        </is>
      </c>
      <c r="M33" s="13" t="n">
        <v>6</v>
      </c>
    </row>
    <row r="34">
      <c r="B34" t="inlineStr">
        <is>
          <t>Price_BOM_VL_VLS_Hardware_028</t>
        </is>
      </c>
      <c r="C34" t="inlineStr">
        <is>
          <t>:2095-A_VLS:2095-1_VLS:2095-5_VLS:2095-9_VLS:2595-3_VLS:3095-7_VLS:4095-9_VLS:4095-7_VLS:5095-A_VLS:5095-7_VLS:</t>
        </is>
      </c>
      <c r="D34" s="123" t="inlineStr">
        <is>
          <t>X4</t>
        </is>
      </c>
      <c r="E34" t="inlineStr">
        <is>
          <t>250# ANSI Flange</t>
        </is>
      </c>
      <c r="F34" t="inlineStr">
        <is>
          <t>Hardware_SS_HighStrength</t>
        </is>
      </c>
      <c r="G34" t="inlineStr">
        <is>
          <t>Hardware_SS_HighStrength</t>
        </is>
      </c>
      <c r="H34" s="123" t="inlineStr">
        <is>
          <t>RTF</t>
        </is>
      </c>
      <c r="J34" t="inlineStr">
        <is>
          <t>:284TC:286TC:284TSC:286TSC:</t>
        </is>
      </c>
      <c r="K34" t="inlineStr">
        <is>
          <t>A100095</t>
        </is>
      </c>
      <c r="L34" t="inlineStr">
        <is>
          <t>LT148</t>
        </is>
      </c>
      <c r="M34" s="13" t="n">
        <v>6</v>
      </c>
    </row>
    <row r="35">
      <c r="B35" t="inlineStr">
        <is>
          <t>Price_BOM_VL_VLS_Hardware_029</t>
        </is>
      </c>
      <c r="C35" t="inlineStr">
        <is>
          <t>:2095-A_VLS:2095-1_VLS:2095-5_VLS:2095-9_VLS:2595-3_VLS:3095-7_VLS:4095-9_VLS:4095-7_VLS:5095-A_VLS:5095-7_VLS:6095-7_VLS:</t>
        </is>
      </c>
      <c r="D35" s="123" t="inlineStr">
        <is>
          <t>X3</t>
        </is>
      </c>
      <c r="E35" t="inlineStr">
        <is>
          <t>125# ANSI Flange</t>
        </is>
      </c>
      <c r="F35" t="inlineStr">
        <is>
          <t>Hardware_Steel_Gr5</t>
        </is>
      </c>
      <c r="G35" t="inlineStr">
        <is>
          <t>Hardware_Steel_Gr5</t>
        </is>
      </c>
      <c r="H35" s="68" t="n">
        <v>96774814</v>
      </c>
      <c r="I35" s="69" t="inlineStr">
        <is>
          <t xml:space="preserve">HW,VLS,9.5" X3/4,TC,ADP,STL GRADE5 </t>
        </is>
      </c>
      <c r="J35" t="inlineStr">
        <is>
          <t>:284TC:286TC:284TSC:286TSC:</t>
        </is>
      </c>
      <c r="K35" t="inlineStr">
        <is>
          <t>A100091</t>
        </is>
      </c>
      <c r="L35" t="inlineStr">
        <is>
          <t>LT027</t>
        </is>
      </c>
      <c r="M35" s="13" t="n">
        <v>0</v>
      </c>
    </row>
    <row r="36">
      <c r="B36" t="inlineStr">
        <is>
          <t>Price_BOM_VL_VLS_Hardware_030</t>
        </is>
      </c>
      <c r="C36" t="inlineStr">
        <is>
          <t>:2095-5_VLS:2095-9_VLS:2595-3_VLS:3095-7_VLS:5095-A_VLS:5095-7_VLS:6095-7_VLS:</t>
        </is>
      </c>
      <c r="D36" s="123" t="inlineStr">
        <is>
          <t>X4</t>
        </is>
      </c>
      <c r="E36" t="inlineStr">
        <is>
          <t>125# ANSI Flange</t>
        </is>
      </c>
      <c r="F36" t="inlineStr">
        <is>
          <t>Hardware_Steel_Gr5</t>
        </is>
      </c>
      <c r="G36" t="inlineStr">
        <is>
          <t>Hardware_Steel_Gr5</t>
        </is>
      </c>
      <c r="H36" s="68" t="n">
        <v>96774814</v>
      </c>
      <c r="I36" s="69" t="inlineStr">
        <is>
          <t>HW,VLS,9.5" X3/4,TC,ADP,STL GRADE 5</t>
        </is>
      </c>
      <c r="J36" t="inlineStr">
        <is>
          <t>:182TC:184TC:213TC:215TC:254TC:256TC:324TSC:326TSC:324TC:326TC:364TSC:365TSC:364TC:365TC:404TSC:405TSC:404TC:405TC:</t>
        </is>
      </c>
      <c r="K36" t="inlineStr">
        <is>
          <t>A100091</t>
        </is>
      </c>
      <c r="L36" t="inlineStr">
        <is>
          <t>LT027</t>
        </is>
      </c>
      <c r="M36" s="13" t="n">
        <v>0</v>
      </c>
    </row>
    <row r="37">
      <c r="B37" t="inlineStr">
        <is>
          <t>Price_BOM_VL_VLS_Hardware_031</t>
        </is>
      </c>
      <c r="C37" t="inlineStr">
        <is>
          <t>:2095-5_VLS:2095-9_VLS:2595-3_VLS:3095-7_VLS:5095-A_VLS:5095-7_VLS:6095-7_VLS:</t>
        </is>
      </c>
      <c r="D37" s="123" t="inlineStr">
        <is>
          <t>X4</t>
        </is>
      </c>
      <c r="E37" t="inlineStr">
        <is>
          <t>250# ANSI Flange</t>
        </is>
      </c>
      <c r="F37" t="inlineStr">
        <is>
          <t>Hardware_Steel_Gr8</t>
        </is>
      </c>
      <c r="G37" t="inlineStr">
        <is>
          <t>Hardware_Steel_Gr8</t>
        </is>
      </c>
      <c r="H37" s="123" t="inlineStr">
        <is>
          <t>RTF</t>
        </is>
      </c>
      <c r="I37" s="6" t="n"/>
      <c r="J37" t="inlineStr">
        <is>
          <t>:182TC:184TC:213TC:215TC:254TC:256TC:284TSC:286TSC:284TC:286TC:324TSC:326TSC:324TC:326TC:364TSC:365TSC:364TC:365TC:404TSC:405TSC:404TC:405TC:</t>
        </is>
      </c>
      <c r="K37" t="inlineStr">
        <is>
          <t>A100092</t>
        </is>
      </c>
      <c r="L37" t="inlineStr">
        <is>
          <t>LT027</t>
        </is>
      </c>
      <c r="M37" s="13" t="n">
        <v>0</v>
      </c>
    </row>
    <row r="38">
      <c r="B38" t="inlineStr">
        <is>
          <t>Price_BOM_VL_VLS_Hardware_032</t>
        </is>
      </c>
      <c r="C38" t="inlineStr">
        <is>
          <t>:2095-5_VLS:2095-9_VLS:2595-3_VLS:3095-7_VLS:5095-A_VLS:5095-7_VLS:6095-7_VLS:</t>
        </is>
      </c>
      <c r="D38" s="123" t="inlineStr">
        <is>
          <t>X4</t>
        </is>
      </c>
      <c r="E38" t="inlineStr">
        <is>
          <t>250# ANSI Flange</t>
        </is>
      </c>
      <c r="F38" t="inlineStr">
        <is>
          <t>Hardware_SS_HighStrength</t>
        </is>
      </c>
      <c r="G38" t="inlineStr">
        <is>
          <t>Hardware_SS_HighStrength</t>
        </is>
      </c>
      <c r="H38" s="123" t="inlineStr">
        <is>
          <t>RTF</t>
        </is>
      </c>
      <c r="I38" s="6" t="n"/>
      <c r="J38" t="inlineStr">
        <is>
          <t>:182TC:184TC:213TC:215TC:254TC:256TC:284TSC:286TSC:284TC:286TC:324TSC:326TSC:324TC:326TC:364TSC:365TSC:364TC:365TC:404TSC:405TSC:404TC:405TC:</t>
        </is>
      </c>
      <c r="K38" t="inlineStr">
        <is>
          <t>A100095</t>
        </is>
      </c>
      <c r="L38" t="inlineStr">
        <is>
          <t>LT148</t>
        </is>
      </c>
      <c r="M38" s="13" t="n">
        <v>6</v>
      </c>
    </row>
    <row r="39">
      <c r="B39" t="inlineStr">
        <is>
          <t>Price_BOM_VL_VLS_Hardware_033</t>
        </is>
      </c>
      <c r="C39" t="inlineStr">
        <is>
          <t>:2512-1_VL:</t>
        </is>
      </c>
      <c r="D39" s="123" t="inlineStr">
        <is>
          <t>X3</t>
        </is>
      </c>
      <c r="E39" t="inlineStr">
        <is>
          <t>125# ANSI Flange</t>
        </is>
      </c>
      <c r="F39" t="inlineStr">
        <is>
          <t>Hardware_Steel_Gr5</t>
        </is>
      </c>
      <c r="G39" t="inlineStr">
        <is>
          <t>Hardware_Steel_Gr5</t>
        </is>
      </c>
      <c r="H39" s="123" t="n">
        <v>96699226</v>
      </c>
      <c r="I39" t="inlineStr">
        <is>
          <t>HW,LC,2012 X3,STL GRADE5</t>
        </is>
      </c>
      <c r="J39" t="inlineStr">
        <is>
          <t>:143JM:145JM:182JM:184JM:213JM:215JM:</t>
        </is>
      </c>
      <c r="K39" t="inlineStr">
        <is>
          <t>A100091</t>
        </is>
      </c>
      <c r="L39" t="inlineStr">
        <is>
          <t>LT027</t>
        </is>
      </c>
      <c r="M39" s="13" t="n">
        <v>0</v>
      </c>
    </row>
    <row r="40">
      <c r="B40" t="inlineStr">
        <is>
          <t>Price_BOM_VL_VLS_Hardware_034</t>
        </is>
      </c>
      <c r="C40" t="inlineStr">
        <is>
          <t>:2512-1_VL:</t>
        </is>
      </c>
      <c r="D40" s="123" t="inlineStr">
        <is>
          <t>X3</t>
        </is>
      </c>
      <c r="E40" t="inlineStr">
        <is>
          <t>250# ANSI Flange</t>
        </is>
      </c>
      <c r="F40" t="inlineStr">
        <is>
          <t>Hardware_Steel_Gr8</t>
        </is>
      </c>
      <c r="G40" t="inlineStr">
        <is>
          <t>Hardware_Steel_Gr8</t>
        </is>
      </c>
      <c r="H40" s="123" t="n">
        <v>96769896</v>
      </c>
      <c r="I40" t="inlineStr">
        <is>
          <t>HW,LC,2012 X3,STL GRADE8</t>
        </is>
      </c>
      <c r="J40" t="inlineStr">
        <is>
          <t>:143JM:145JM:182JM:184JM:213JM:215JM:</t>
        </is>
      </c>
      <c r="K40" t="inlineStr">
        <is>
          <t>A100092</t>
        </is>
      </c>
      <c r="L40" t="inlineStr">
        <is>
          <t>LT027</t>
        </is>
      </c>
      <c r="M40" s="13" t="n">
        <v>0</v>
      </c>
    </row>
    <row r="41">
      <c r="B41" t="inlineStr">
        <is>
          <t>Price_BOM_VL_VLS_Hardware_035</t>
        </is>
      </c>
      <c r="C41" t="inlineStr">
        <is>
          <t>:2512-1_VL:</t>
        </is>
      </c>
      <c r="D41" s="123" t="inlineStr">
        <is>
          <t>X3</t>
        </is>
      </c>
      <c r="E41" t="inlineStr">
        <is>
          <t>250# ANSI Flange</t>
        </is>
      </c>
      <c r="F41" t="inlineStr">
        <is>
          <t>Hardware_SS_HighStrength</t>
        </is>
      </c>
      <c r="G41" t="inlineStr">
        <is>
          <t>Hardware_SS_HighStrength</t>
        </is>
      </c>
      <c r="H41" s="123" t="inlineStr">
        <is>
          <t>RTF</t>
        </is>
      </c>
      <c r="J41" t="inlineStr">
        <is>
          <t>:143JM:145JM:182JM:184JM:213JM:215JM:</t>
        </is>
      </c>
      <c r="K41" t="inlineStr">
        <is>
          <t>A100095</t>
        </is>
      </c>
      <c r="L41" t="inlineStr">
        <is>
          <t>LT148</t>
        </is>
      </c>
      <c r="M41" s="13" t="n">
        <v>6</v>
      </c>
    </row>
    <row r="42">
      <c r="B42" t="inlineStr">
        <is>
          <t>Price_BOM_VL_VLS_Hardware_036</t>
        </is>
      </c>
      <c r="C42" t="inlineStr">
        <is>
          <t>:2512-1_VL:</t>
        </is>
      </c>
      <c r="D42" s="123" t="inlineStr">
        <is>
          <t>XA</t>
        </is>
      </c>
      <c r="E42" t="inlineStr">
        <is>
          <t>125# ANSI Flange</t>
        </is>
      </c>
      <c r="F42" t="inlineStr">
        <is>
          <t>Hardware_Steel_Gr5</t>
        </is>
      </c>
      <c r="G42" t="inlineStr">
        <is>
          <t>Hardware_Steel_Gr5</t>
        </is>
      </c>
      <c r="H42" s="123" t="inlineStr">
        <is>
          <t>96699213</t>
        </is>
      </c>
      <c r="I42" s="6" t="inlineStr">
        <is>
          <t>HW,LC,12" XA,STL GRADE5</t>
        </is>
      </c>
      <c r="J42" s="6" t="inlineStr">
        <is>
          <t>:213JMZ:215JMZ:254JM:256JM:284JM:286JM:324JM:326JM:364JM:365JM:</t>
        </is>
      </c>
      <c r="K42" t="inlineStr">
        <is>
          <t>A100091</t>
        </is>
      </c>
      <c r="L42" t="inlineStr">
        <is>
          <t>LT027</t>
        </is>
      </c>
      <c r="M42" s="13" t="n">
        <v>0</v>
      </c>
    </row>
    <row r="43">
      <c r="B43" t="inlineStr">
        <is>
          <t>Price_BOM_VL_VLS_Hardware_037</t>
        </is>
      </c>
      <c r="C43" t="inlineStr">
        <is>
          <t>:2512-1_VL:</t>
        </is>
      </c>
      <c r="D43" s="123" t="inlineStr">
        <is>
          <t>XA</t>
        </is>
      </c>
      <c r="E43" t="inlineStr">
        <is>
          <t>250# ANSI Flange</t>
        </is>
      </c>
      <c r="F43" t="inlineStr">
        <is>
          <t>Hardware_Steel_Gr8</t>
        </is>
      </c>
      <c r="G43" t="inlineStr">
        <is>
          <t>Hardware_Steel_Gr8</t>
        </is>
      </c>
      <c r="H43" s="123" t="n">
        <v>96769908</v>
      </c>
      <c r="I43" s="6" t="inlineStr">
        <is>
          <t>HW,LC,12" XA,STL GRADE8</t>
        </is>
      </c>
      <c r="J43" s="6" t="inlineStr">
        <is>
          <t>:254JM:256JM:284JM:286JM:324JM:326JM:364JM:365JM:</t>
        </is>
      </c>
      <c r="K43" t="inlineStr">
        <is>
          <t>A100092</t>
        </is>
      </c>
      <c r="L43" t="inlineStr">
        <is>
          <t>LT027</t>
        </is>
      </c>
      <c r="M43" s="13" t="n">
        <v>0</v>
      </c>
    </row>
    <row r="44">
      <c r="B44" t="inlineStr">
        <is>
          <t>Price_BOM_VL_VLS_Hardware_038</t>
        </is>
      </c>
      <c r="C44" t="inlineStr">
        <is>
          <t>:2512-1_VL:</t>
        </is>
      </c>
      <c r="D44" s="123" t="inlineStr">
        <is>
          <t>XA</t>
        </is>
      </c>
      <c r="E44" t="inlineStr">
        <is>
          <t>250# ANSI Flange</t>
        </is>
      </c>
      <c r="F44" t="inlineStr">
        <is>
          <t>Hardware_SS_HighStrength</t>
        </is>
      </c>
      <c r="G44" t="inlineStr">
        <is>
          <t>Hardware_SS_HighStrength</t>
        </is>
      </c>
      <c r="H44" s="123" t="inlineStr">
        <is>
          <t>RTF</t>
        </is>
      </c>
      <c r="I44" s="6" t="n"/>
      <c r="J44" s="6" t="inlineStr">
        <is>
          <t>:254JM:256JM:284JM:286JM:324JM:326JM:364JM:365JM:</t>
        </is>
      </c>
      <c r="K44" t="inlineStr">
        <is>
          <t>A100095</t>
        </is>
      </c>
      <c r="L44" t="inlineStr">
        <is>
          <t>LT148</t>
        </is>
      </c>
      <c r="M44" s="13" t="n">
        <v>6</v>
      </c>
    </row>
    <row r="45">
      <c r="B45" t="inlineStr">
        <is>
          <t>Price_BOM_VL_VLS_Hardware_039</t>
        </is>
      </c>
      <c r="C45" t="inlineStr">
        <is>
          <t>:2512-1_VLS:</t>
        </is>
      </c>
      <c r="D45" s="123" t="inlineStr">
        <is>
          <t>X3</t>
        </is>
      </c>
      <c r="E45" t="inlineStr">
        <is>
          <t>125# ANSI Flange</t>
        </is>
      </c>
      <c r="F45" t="inlineStr">
        <is>
          <t>Hardware_Steel_Gr5</t>
        </is>
      </c>
      <c r="G45" t="inlineStr">
        <is>
          <t>Hardware_Steel_Gr5</t>
        </is>
      </c>
      <c r="H45" s="68" t="n">
        <v>96774815</v>
      </c>
      <c r="I45" s="69" t="inlineStr">
        <is>
          <t>HW,VLS,12" X3/A/5,8.50"AK,TC,STL GRD5</t>
        </is>
      </c>
      <c r="J45" t="inlineStr">
        <is>
          <t>:182TC:184TC:213TC:215TC:254TC:256TC:</t>
        </is>
      </c>
      <c r="K45" t="inlineStr">
        <is>
          <t>A100091</t>
        </is>
      </c>
      <c r="L45" t="inlineStr">
        <is>
          <t>LT027</t>
        </is>
      </c>
      <c r="M45" s="13" t="n">
        <v>0</v>
      </c>
    </row>
    <row r="46">
      <c r="B46" t="inlineStr">
        <is>
          <t>Price_BOM_VL_VLS_Hardware_040</t>
        </is>
      </c>
      <c r="C46" t="inlineStr">
        <is>
          <t>:2512-1_VLS:</t>
        </is>
      </c>
      <c r="D46" s="123" t="inlineStr">
        <is>
          <t>X3</t>
        </is>
      </c>
      <c r="E46" t="inlineStr">
        <is>
          <t>250# ANSI Flange</t>
        </is>
      </c>
      <c r="F46" t="inlineStr">
        <is>
          <t>Hardware_Steel_Gr8</t>
        </is>
      </c>
      <c r="G46" t="inlineStr">
        <is>
          <t>Hardware_Steel_Gr8</t>
        </is>
      </c>
      <c r="H46" s="123" t="inlineStr">
        <is>
          <t>RTF</t>
        </is>
      </c>
      <c r="J46" t="inlineStr">
        <is>
          <t>:182TC:184TC:213TC:215TC:254TC:256TC:</t>
        </is>
      </c>
      <c r="K46" t="inlineStr">
        <is>
          <t>A100092</t>
        </is>
      </c>
      <c r="L46" t="inlineStr">
        <is>
          <t>LT027</t>
        </is>
      </c>
      <c r="M46" s="13" t="n">
        <v>0</v>
      </c>
    </row>
    <row r="47">
      <c r="B47" t="inlineStr">
        <is>
          <t>Price_BOM_VL_VLS_Hardware_041</t>
        </is>
      </c>
      <c r="C47" t="inlineStr">
        <is>
          <t>:2512-1_VLS:</t>
        </is>
      </c>
      <c r="D47" s="123" t="inlineStr">
        <is>
          <t>X3</t>
        </is>
      </c>
      <c r="E47" t="inlineStr">
        <is>
          <t>250# ANSI Flange</t>
        </is>
      </c>
      <c r="F47" t="inlineStr">
        <is>
          <t>Hardware_SS_HighStrength</t>
        </is>
      </c>
      <c r="G47" t="inlineStr">
        <is>
          <t>Hardware_SS_HighStrength</t>
        </is>
      </c>
      <c r="H47" s="123" t="inlineStr">
        <is>
          <t>RTF</t>
        </is>
      </c>
      <c r="J47" t="inlineStr">
        <is>
          <t>:182TC:184TC:213TC:215TC:254TC:256TC:</t>
        </is>
      </c>
      <c r="K47" t="inlineStr">
        <is>
          <t>A100095</t>
        </is>
      </c>
      <c r="L47" t="inlineStr">
        <is>
          <t>LT148</t>
        </is>
      </c>
      <c r="M47" s="13" t="n">
        <v>6</v>
      </c>
    </row>
    <row r="48">
      <c r="B48" t="inlineStr">
        <is>
          <t>Price_BOM_VL_VLS_Hardware_042</t>
        </is>
      </c>
      <c r="C48" t="inlineStr">
        <is>
          <t>:2512-1_VLS:</t>
        </is>
      </c>
      <c r="D48" s="123" t="inlineStr">
        <is>
          <t>XA</t>
        </is>
      </c>
      <c r="E48" t="inlineStr">
        <is>
          <t>125# ANSI Flange</t>
        </is>
      </c>
      <c r="F48" t="inlineStr">
        <is>
          <t>Hardware_Steel_Gr5</t>
        </is>
      </c>
      <c r="G48" t="inlineStr">
        <is>
          <t>Hardware_Steel_Gr5</t>
        </is>
      </c>
      <c r="H48" s="68" t="n">
        <v>96774815</v>
      </c>
      <c r="I48" s="69" t="inlineStr">
        <is>
          <t>HW,VLS,12" X3/A/5,8.50"AK,TC,STL GRD5</t>
        </is>
      </c>
      <c r="J48" t="inlineStr">
        <is>
          <t>:182TC:184TC:213TC:215TC:254TC:256TC:</t>
        </is>
      </c>
      <c r="K48" t="inlineStr">
        <is>
          <t>A100091</t>
        </is>
      </c>
      <c r="L48" t="inlineStr">
        <is>
          <t>LT027</t>
        </is>
      </c>
      <c r="M48" s="13" t="n">
        <v>0</v>
      </c>
    </row>
    <row r="49">
      <c r="B49" t="inlineStr">
        <is>
          <t>Price_BOM_VL_VLS_Hardware_043</t>
        </is>
      </c>
      <c r="C49" t="inlineStr">
        <is>
          <t>:2512-1_VLS:</t>
        </is>
      </c>
      <c r="D49" s="123" t="inlineStr">
        <is>
          <t>XA</t>
        </is>
      </c>
      <c r="E49" t="inlineStr">
        <is>
          <t>250# ANSI Flange</t>
        </is>
      </c>
      <c r="F49" t="inlineStr">
        <is>
          <t>Hardware_Steel_Gr8</t>
        </is>
      </c>
      <c r="G49" t="inlineStr">
        <is>
          <t>Hardware_Steel_Gr8</t>
        </is>
      </c>
      <c r="H49" s="123" t="inlineStr">
        <is>
          <t>RTF</t>
        </is>
      </c>
      <c r="I49" s="6" t="n"/>
      <c r="J49" t="inlineStr">
        <is>
          <t>:182TC:184TC:213TC:215TC:254TC:256TC:</t>
        </is>
      </c>
      <c r="K49" t="inlineStr">
        <is>
          <t>A100092</t>
        </is>
      </c>
      <c r="L49" t="inlineStr">
        <is>
          <t>LT027</t>
        </is>
      </c>
      <c r="M49" s="13" t="n">
        <v>0</v>
      </c>
    </row>
    <row r="50">
      <c r="B50" t="inlineStr">
        <is>
          <t>Price_BOM_VL_VLS_Hardware_044</t>
        </is>
      </c>
      <c r="C50" t="inlineStr">
        <is>
          <t>:2512-1_VLS:</t>
        </is>
      </c>
      <c r="D50" s="123" t="inlineStr">
        <is>
          <t>XA</t>
        </is>
      </c>
      <c r="E50" t="inlineStr">
        <is>
          <t>250# ANSI Flange</t>
        </is>
      </c>
      <c r="F50" t="inlineStr">
        <is>
          <t>Hardware_SS_HighStrength</t>
        </is>
      </c>
      <c r="G50" t="inlineStr">
        <is>
          <t>Hardware_SS_HighStrength</t>
        </is>
      </c>
      <c r="H50" s="123" t="inlineStr">
        <is>
          <t>RTF</t>
        </is>
      </c>
      <c r="I50" s="6" t="n"/>
      <c r="J50" t="inlineStr">
        <is>
          <t>:182TC:184TC:213TC:215TC:254TC:256TC:</t>
        </is>
      </c>
      <c r="K50" t="inlineStr">
        <is>
          <t>A100095</t>
        </is>
      </c>
      <c r="L50" t="inlineStr">
        <is>
          <t>LT148</t>
        </is>
      </c>
      <c r="M50" s="13" t="n">
        <v>6</v>
      </c>
    </row>
    <row r="51">
      <c r="B51" t="inlineStr">
        <is>
          <t>Price_BOM_VL_VLS_Hardware_045</t>
        </is>
      </c>
      <c r="C51" t="inlineStr">
        <is>
          <t>:2512-1_VLS:3012-5_VLS:3012-3_VLS:</t>
        </is>
      </c>
      <c r="D51" s="123" t="inlineStr">
        <is>
          <t>X3</t>
        </is>
      </c>
      <c r="E51" t="inlineStr">
        <is>
          <t>125# ANSI Flange</t>
        </is>
      </c>
      <c r="F51" t="inlineStr">
        <is>
          <t>Hardware_Steel_Gr5</t>
        </is>
      </c>
      <c r="G51" t="inlineStr">
        <is>
          <t>Hardware_Steel_Gr5</t>
        </is>
      </c>
      <c r="H51" s="68" t="n">
        <v>96774816</v>
      </c>
      <c r="I51" s="69" t="inlineStr">
        <is>
          <t>HW,VLS,12" X3/A/5,8.50"AK,TC,ADP,STLGRD5</t>
        </is>
      </c>
      <c r="J51" t="inlineStr">
        <is>
          <t>:284TC:286TC:284TSC:286TSC:</t>
        </is>
      </c>
      <c r="K51" t="inlineStr">
        <is>
          <t>A100091</t>
        </is>
      </c>
      <c r="L51" t="inlineStr">
        <is>
          <t>LT027</t>
        </is>
      </c>
      <c r="M51" s="13" t="n">
        <v>0</v>
      </c>
    </row>
    <row r="52">
      <c r="B52" t="inlineStr">
        <is>
          <t>Price_BOM_VL_VLS_Hardware_046</t>
        </is>
      </c>
      <c r="C52" t="inlineStr">
        <is>
          <t>:2512-1_VLS:3012-5_VLS:3012-3_VLS:</t>
        </is>
      </c>
      <c r="D52" s="123" t="inlineStr">
        <is>
          <t>X3</t>
        </is>
      </c>
      <c r="E52" t="inlineStr">
        <is>
          <t>250# ANSI Flange</t>
        </is>
      </c>
      <c r="F52" t="inlineStr">
        <is>
          <t>Hardware_Steel_Gr8</t>
        </is>
      </c>
      <c r="G52" t="inlineStr">
        <is>
          <t>Hardware_Steel_Gr8</t>
        </is>
      </c>
      <c r="H52" s="123" t="inlineStr">
        <is>
          <t>RTF</t>
        </is>
      </c>
      <c r="J52" t="inlineStr">
        <is>
          <t>:284TC:286TC:284TSC:286TSC:</t>
        </is>
      </c>
      <c r="K52" t="inlineStr">
        <is>
          <t>A100092</t>
        </is>
      </c>
      <c r="L52" t="inlineStr">
        <is>
          <t>LT027</t>
        </is>
      </c>
      <c r="M52" s="13" t="n">
        <v>0</v>
      </c>
    </row>
    <row r="53">
      <c r="B53" t="inlineStr">
        <is>
          <t>Price_BOM_VL_VLS_Hardware_047</t>
        </is>
      </c>
      <c r="C53" t="inlineStr">
        <is>
          <t>:2512-1_VLS:3012-5_VLS:3012-3_VLS:</t>
        </is>
      </c>
      <c r="D53" s="123" t="inlineStr">
        <is>
          <t>X3</t>
        </is>
      </c>
      <c r="E53" t="inlineStr">
        <is>
          <t>250# ANSI Flange</t>
        </is>
      </c>
      <c r="F53" t="inlineStr">
        <is>
          <t>Hardware_SS_HighStrength</t>
        </is>
      </c>
      <c r="G53" t="inlineStr">
        <is>
          <t>Hardware_SS_HighStrength</t>
        </is>
      </c>
      <c r="H53" s="123" t="inlineStr">
        <is>
          <t>RTF</t>
        </is>
      </c>
      <c r="J53" t="inlineStr">
        <is>
          <t>:284TC:286TC:284TSC:286TSC:</t>
        </is>
      </c>
      <c r="K53" t="inlineStr">
        <is>
          <t>A100095</t>
        </is>
      </c>
      <c r="L53" t="inlineStr">
        <is>
          <t>LT148</t>
        </is>
      </c>
      <c r="M53" s="13" t="n">
        <v>6</v>
      </c>
    </row>
    <row r="54">
      <c r="B54" t="inlineStr">
        <is>
          <t>Price_BOM_VL_VLS_Hardware_048</t>
        </is>
      </c>
      <c r="C54" t="inlineStr">
        <is>
          <t>:2512-1_VLS:3012-5_VLS:3012-3_VLS:4012-1_VLS:4012-9_VLS:4012-7_VLS:5012-9_VLS:5012-C_VLS:5012-A_VLS:6012-5_VLS:8012-3_VLS:</t>
        </is>
      </c>
      <c r="D54" s="123" t="inlineStr">
        <is>
          <t>XA</t>
        </is>
      </c>
      <c r="E54" t="inlineStr">
        <is>
          <t>125# ANSI Flange</t>
        </is>
      </c>
      <c r="F54" t="inlineStr">
        <is>
          <t>Hardware_Steel_Gr5</t>
        </is>
      </c>
      <c r="G54" t="inlineStr">
        <is>
          <t>Hardware_Steel_Gr5</t>
        </is>
      </c>
      <c r="H54" s="68" t="n">
        <v>96774816</v>
      </c>
      <c r="I54" s="69" t="inlineStr">
        <is>
          <t>HW,VLS,12" X3/A/5,8.50"AK,TC,ADP,STLGRD5</t>
        </is>
      </c>
      <c r="J54" t="inlineStr">
        <is>
          <t>:284TC:286TC:284TSC:286TSC:</t>
        </is>
      </c>
      <c r="K54" t="inlineStr">
        <is>
          <t>A100091</t>
        </is>
      </c>
      <c r="L54" t="inlineStr">
        <is>
          <t>LT027</t>
        </is>
      </c>
      <c r="M54" s="13" t="n">
        <v>0</v>
      </c>
    </row>
    <row r="55">
      <c r="B55" t="inlineStr">
        <is>
          <t>Price_BOM_VL_VLS_Hardware_049</t>
        </is>
      </c>
      <c r="C55" t="inlineStr">
        <is>
          <t>:2512-1_VLS:3012-5_VLS:3012-3_VLS:4012-1_VLS:4012-9_VLS:4012-7_VLS:5012-9_VLS:5012-C_VLS:5012-A_VLS:6012-5_VLS:8012-3_VLS:</t>
        </is>
      </c>
      <c r="D55" s="123" t="inlineStr">
        <is>
          <t>XA</t>
        </is>
      </c>
      <c r="E55" t="inlineStr">
        <is>
          <t>250# ANSI Flange</t>
        </is>
      </c>
      <c r="F55" t="inlineStr">
        <is>
          <t>Hardware_Steel_Gr8</t>
        </is>
      </c>
      <c r="G55" t="inlineStr">
        <is>
          <t>Hardware_Steel_Gr8</t>
        </is>
      </c>
      <c r="H55" s="123" t="n">
        <v>98548468</v>
      </c>
      <c r="J55" t="inlineStr">
        <is>
          <t>:284TC:286TC:284TSC:286TSC:</t>
        </is>
      </c>
      <c r="K55" t="inlineStr">
        <is>
          <t>A100092</t>
        </is>
      </c>
      <c r="L55" t="inlineStr">
        <is>
          <t>LT027</t>
        </is>
      </c>
      <c r="M55" s="13" t="n">
        <v>0</v>
      </c>
    </row>
    <row r="56">
      <c r="B56" t="inlineStr">
        <is>
          <t>Price_BOM_VL_VLS_Hardware_050</t>
        </is>
      </c>
      <c r="C56" t="inlineStr">
        <is>
          <t>:2512-1_VLS:3012-5_VLS:3012-3_VLS:4012-1_VLS:4012-9_VLS:4012-7_VLS:5012-9_VLS:5012-C_VLS:5012-A_VLS:6012-5_VLS:8012-3_VLS:</t>
        </is>
      </c>
      <c r="D56" s="123" t="inlineStr">
        <is>
          <t>XA</t>
        </is>
      </c>
      <c r="E56" t="inlineStr">
        <is>
          <t>250# ANSI Flange</t>
        </is>
      </c>
      <c r="F56" t="inlineStr">
        <is>
          <t>Hardware_SS_HighStrength</t>
        </is>
      </c>
      <c r="G56" t="inlineStr">
        <is>
          <t>Hardware_SS_HighStrength</t>
        </is>
      </c>
      <c r="H56" s="123" t="inlineStr">
        <is>
          <t>RTF</t>
        </is>
      </c>
      <c r="J56" t="inlineStr">
        <is>
          <t>:284TC:286TC:284TSC:286TSC:</t>
        </is>
      </c>
      <c r="K56" t="inlineStr">
        <is>
          <t>A100095</t>
        </is>
      </c>
      <c r="L56" t="inlineStr">
        <is>
          <t>LT148</t>
        </is>
      </c>
      <c r="M56" s="13" t="n">
        <v>6</v>
      </c>
    </row>
    <row r="57">
      <c r="B57" t="inlineStr">
        <is>
          <t>Price_BOM_VL_VLS_Hardware_051</t>
        </is>
      </c>
      <c r="C57" t="inlineStr">
        <is>
          <t>:2512-1_VLS:3012-5_VLS:3012-3_VLS:4012-1_VLS:4012-9_VLS:4012-7_VLS:5012-9_VLS:5012-C_VLS:5012-A_VLS:6012-5_VLS:8012-3_VLS:</t>
        </is>
      </c>
      <c r="D57" s="123" t="inlineStr">
        <is>
          <t>XA</t>
        </is>
      </c>
      <c r="E57" t="inlineStr">
        <is>
          <t>125# ANSI Flange</t>
        </is>
      </c>
      <c r="F57" t="inlineStr">
        <is>
          <t>Hardware_Steel_Gr5</t>
        </is>
      </c>
      <c r="G57" t="inlineStr">
        <is>
          <t>Hardware_Steel_Gr5</t>
        </is>
      </c>
      <c r="H57" s="123" t="n">
        <v>96759582</v>
      </c>
      <c r="J57" t="inlineStr">
        <is>
          <t>:324TC:326TC:</t>
        </is>
      </c>
      <c r="K57" t="inlineStr">
        <is>
          <t>A100091</t>
        </is>
      </c>
      <c r="L57" t="inlineStr">
        <is>
          <t>LT027</t>
        </is>
      </c>
      <c r="M57" s="13" t="n">
        <v>0</v>
      </c>
    </row>
    <row r="58">
      <c r="B58" t="inlineStr">
        <is>
          <t>Price_BOM_VL_VLS_Hardware_052</t>
        </is>
      </c>
      <c r="C58" t="inlineStr">
        <is>
          <t>:2512-1_VLS:3012-5_VLS:3012-3_VLS:4012-1_VLS:4012-9_VLS:4012-7_VLS:5012-9_VLS:5012-C_VLS:5012-A_VLS:6012-5_VLS:8012-3_VLS:</t>
        </is>
      </c>
      <c r="D58" s="123" t="inlineStr">
        <is>
          <t>XA</t>
        </is>
      </c>
      <c r="E58" t="inlineStr">
        <is>
          <t>250# ANSI Flange</t>
        </is>
      </c>
      <c r="F58" t="inlineStr">
        <is>
          <t>Hardware_Steel_Gr8</t>
        </is>
      </c>
      <c r="G58" t="inlineStr">
        <is>
          <t>Hardware_Steel_Gr8</t>
        </is>
      </c>
      <c r="H58" s="123" t="n">
        <v>98548468</v>
      </c>
      <c r="J58" t="inlineStr">
        <is>
          <t>:324TC:326TC:</t>
        </is>
      </c>
      <c r="K58" t="inlineStr">
        <is>
          <t>A100092</t>
        </is>
      </c>
      <c r="L58" t="inlineStr">
        <is>
          <t>LT027</t>
        </is>
      </c>
      <c r="M58" s="13" t="n">
        <v>0</v>
      </c>
    </row>
    <row r="59">
      <c r="B59" t="inlineStr">
        <is>
          <t>Price_BOM_VL_VLS_Hardware_053</t>
        </is>
      </c>
      <c r="C59" t="inlineStr">
        <is>
          <t>:2512-1_VLS:3012-5_VLS:3012-3_VLS:4012-1_VLS:4012-9_VLS:4012-7_VLS:5012-9_VLS:5012-C_VLS:5012-A_VLS:6012-5_VLS:8012-3_VLS:</t>
        </is>
      </c>
      <c r="D59" s="123" t="inlineStr">
        <is>
          <t>XA</t>
        </is>
      </c>
      <c r="E59" t="inlineStr">
        <is>
          <t>250# ANSI Flange</t>
        </is>
      </c>
      <c r="F59" t="inlineStr">
        <is>
          <t>Hardware_SS_HighStrength</t>
        </is>
      </c>
      <c r="G59" t="inlineStr">
        <is>
          <t>Hardware_SS_HighStrength</t>
        </is>
      </c>
      <c r="H59" s="123" t="inlineStr">
        <is>
          <t>RTF</t>
        </is>
      </c>
      <c r="J59" t="inlineStr">
        <is>
          <t>:324TC:326TC:</t>
        </is>
      </c>
      <c r="K59" t="inlineStr">
        <is>
          <t>A100095</t>
        </is>
      </c>
      <c r="L59" t="inlineStr">
        <is>
          <t>LT148</t>
        </is>
      </c>
      <c r="M59" s="13" t="n">
        <v>6</v>
      </c>
    </row>
    <row r="60">
      <c r="B60" t="inlineStr">
        <is>
          <t>Price_BOM_VL_VLS_Hardware_054</t>
        </is>
      </c>
      <c r="C60" t="inlineStr">
        <is>
          <t>:2570-9_VL:</t>
        </is>
      </c>
      <c r="D60" s="123" t="inlineStr">
        <is>
          <t>X4</t>
        </is>
      </c>
      <c r="E60" t="inlineStr">
        <is>
          <t>125# ANSI Flange</t>
        </is>
      </c>
      <c r="F60" t="inlineStr">
        <is>
          <t>Hardware_Steel_Gr5</t>
        </is>
      </c>
      <c r="G60" t="inlineStr">
        <is>
          <t>Hardware_Steel_Gr5</t>
        </is>
      </c>
      <c r="H60" s="123" t="inlineStr">
        <is>
          <t>96699209</t>
        </is>
      </c>
      <c r="I60" s="6" t="inlineStr">
        <is>
          <t>HW,LC,7" X4,STL GRADE5</t>
        </is>
      </c>
      <c r="J60" s="6" t="inlineStr">
        <is>
          <t>:254JM:256JM:284JM:286JM:324JM:326JM:364JM:365JM:</t>
        </is>
      </c>
      <c r="K60" t="inlineStr">
        <is>
          <t>A100091</t>
        </is>
      </c>
      <c r="L60" t="inlineStr">
        <is>
          <t>LT027</t>
        </is>
      </c>
      <c r="M60" s="13" t="n">
        <v>0</v>
      </c>
    </row>
    <row r="61">
      <c r="B61" t="inlineStr">
        <is>
          <t>Price_BOM_VL_VLS_Hardware_055</t>
        </is>
      </c>
      <c r="C61" t="inlineStr">
        <is>
          <t>:2570-9_VL:</t>
        </is>
      </c>
      <c r="D61" s="123" t="inlineStr">
        <is>
          <t>X4</t>
        </is>
      </c>
      <c r="E61" t="inlineStr">
        <is>
          <t>250# ANSI Flange</t>
        </is>
      </c>
      <c r="F61" t="inlineStr">
        <is>
          <t>Hardware_Steel_Gr8</t>
        </is>
      </c>
      <c r="G61" t="inlineStr">
        <is>
          <t>Hardware_Steel_Gr8</t>
        </is>
      </c>
      <c r="H61" s="123" t="n">
        <v>96769904</v>
      </c>
      <c r="I61" s="6" t="inlineStr">
        <is>
          <t>HW,LC,7" X4,STL GRADE8</t>
        </is>
      </c>
      <c r="J61" s="6" t="inlineStr">
        <is>
          <t>:254JM:256JM:284JM:286JM:324JM:326JM:364JM:365JM:</t>
        </is>
      </c>
      <c r="K61" t="inlineStr">
        <is>
          <t>A100092</t>
        </is>
      </c>
      <c r="L61" t="inlineStr">
        <is>
          <t>LT027</t>
        </is>
      </c>
      <c r="M61" s="13" t="n">
        <v>0</v>
      </c>
    </row>
    <row r="62">
      <c r="B62" t="inlineStr">
        <is>
          <t>Price_BOM_VL_VLS_Hardware_056</t>
        </is>
      </c>
      <c r="C62" t="inlineStr">
        <is>
          <t>:2570-9_VL:</t>
        </is>
      </c>
      <c r="D62" s="123" t="inlineStr">
        <is>
          <t>X4</t>
        </is>
      </c>
      <c r="E62" t="inlineStr">
        <is>
          <t>250# ANSI Flange</t>
        </is>
      </c>
      <c r="F62" t="inlineStr">
        <is>
          <t>Hardware_SS_HighStrength</t>
        </is>
      </c>
      <c r="G62" t="inlineStr">
        <is>
          <t>Hardware_SS_HighStrength</t>
        </is>
      </c>
      <c r="H62" s="123" t="inlineStr">
        <is>
          <t>RTF</t>
        </is>
      </c>
      <c r="I62" s="6" t="n"/>
      <c r="J62" s="6" t="inlineStr">
        <is>
          <t>:254JM:256JM:284JM:286JM:324JM:326JM:364JM:365JM:</t>
        </is>
      </c>
      <c r="K62" t="inlineStr">
        <is>
          <t>A100095</t>
        </is>
      </c>
      <c r="L62" t="inlineStr">
        <is>
          <t>LT148</t>
        </is>
      </c>
      <c r="M62" s="13" t="n">
        <v>6</v>
      </c>
    </row>
    <row r="63">
      <c r="B63" t="inlineStr">
        <is>
          <t>Price_BOM_VL_VLS_Hardware_057</t>
        </is>
      </c>
      <c r="C63" t="inlineStr">
        <is>
          <t>:2570-9_VLS:</t>
        </is>
      </c>
      <c r="D63" s="123" t="inlineStr">
        <is>
          <t>X4</t>
        </is>
      </c>
      <c r="E63" t="inlineStr">
        <is>
          <t>125# ANSI Flange</t>
        </is>
      </c>
      <c r="F63" t="inlineStr">
        <is>
          <t>Hardware_Steel_Gr5</t>
        </is>
      </c>
      <c r="G63" t="inlineStr">
        <is>
          <t>Hardware_Steel_Gr5</t>
        </is>
      </c>
      <c r="H63" s="68" t="n">
        <v>96772283</v>
      </c>
      <c r="I63" s="69" t="inlineStr">
        <is>
          <t xml:space="preserve">HW,VLS,7" X3/4,TC,STL GRADE5 </t>
        </is>
      </c>
      <c r="J63" t="inlineStr">
        <is>
          <t>:182TC:184TC:213TC:215TC:254TC:256TC:284TSC:286TSC:284TC:286TC:324TSC:326TSC:324TC:326TC:364TSC:365TSC:364TC:365TC:404TSC:405TSC:404TC:405TC:</t>
        </is>
      </c>
      <c r="K63" t="inlineStr">
        <is>
          <t>A100091</t>
        </is>
      </c>
      <c r="L63" t="inlineStr">
        <is>
          <t>LT027</t>
        </is>
      </c>
      <c r="M63" s="13" t="n">
        <v>0</v>
      </c>
    </row>
    <row r="64">
      <c r="B64" t="inlineStr">
        <is>
          <t>Price_BOM_VL_VLS_Hardware_058</t>
        </is>
      </c>
      <c r="C64" t="inlineStr">
        <is>
          <t>:2570-9_VLS:</t>
        </is>
      </c>
      <c r="D64" s="123" t="inlineStr">
        <is>
          <t>X4</t>
        </is>
      </c>
      <c r="E64" t="inlineStr">
        <is>
          <t>250# ANSI Flange</t>
        </is>
      </c>
      <c r="F64" t="inlineStr">
        <is>
          <t>Hardware_Steel_Gr8</t>
        </is>
      </c>
      <c r="G64" t="inlineStr">
        <is>
          <t>Hardware_Steel_Gr8</t>
        </is>
      </c>
      <c r="H64" s="123" t="inlineStr">
        <is>
          <t>RTF</t>
        </is>
      </c>
      <c r="I64" s="6" t="n"/>
      <c r="J64" t="inlineStr">
        <is>
          <t>:182TC:184TC:213TC:215TC:254TC:256TC:284TC:286TC:324TSC:326TSC:324TC:326TC:364TSC:365TSC:364TC:365TC:404TSC:405TSC:404TC:405TC:</t>
        </is>
      </c>
      <c r="K64" t="inlineStr">
        <is>
          <t>A100092</t>
        </is>
      </c>
      <c r="L64" t="inlineStr">
        <is>
          <t>LT027</t>
        </is>
      </c>
      <c r="M64" s="13" t="n">
        <v>0</v>
      </c>
    </row>
    <row r="65">
      <c r="B65" t="inlineStr">
        <is>
          <t>Price_BOM_VL_VLS_Hardware_059</t>
        </is>
      </c>
      <c r="C65" t="inlineStr">
        <is>
          <t>:2570-9_VLS:</t>
        </is>
      </c>
      <c r="D65" s="123" t="inlineStr">
        <is>
          <t>X4</t>
        </is>
      </c>
      <c r="E65" t="inlineStr">
        <is>
          <t>250# ANSI Flange</t>
        </is>
      </c>
      <c r="F65" t="inlineStr">
        <is>
          <t>Hardware_SS_HighStrength</t>
        </is>
      </c>
      <c r="G65" t="inlineStr">
        <is>
          <t>Hardware_SS_HighStrength</t>
        </is>
      </c>
      <c r="H65" s="123" t="inlineStr">
        <is>
          <t>RTF</t>
        </is>
      </c>
      <c r="I65" s="6" t="n"/>
      <c r="J65" t="inlineStr">
        <is>
          <t>:182TC:184TC:213TC:215TC:254TC:256TC:284TC:286TC:324TSC:326TSC:324TC:326TC:364TSC:365TSC:364TC:365TC:404TSC:405TSC:404TC:405TC:</t>
        </is>
      </c>
      <c r="K65" t="inlineStr">
        <is>
          <t>A100095</t>
        </is>
      </c>
      <c r="L65" t="inlineStr">
        <is>
          <t>LT148</t>
        </is>
      </c>
      <c r="M65" s="13" t="n">
        <v>6</v>
      </c>
    </row>
    <row r="66">
      <c r="B66" t="inlineStr">
        <is>
          <t>Price_BOM_VL_VLS_Hardware_060</t>
        </is>
      </c>
      <c r="C66" t="inlineStr">
        <is>
          <t>:2570-9_VLS:3070-7_VLS:4070-7_VLS:5070-7_VLS:</t>
        </is>
      </c>
      <c r="D66" s="123" t="inlineStr">
        <is>
          <t>X4</t>
        </is>
      </c>
      <c r="E66" t="inlineStr">
        <is>
          <t>125# ANSI Flange</t>
        </is>
      </c>
      <c r="F66" t="inlineStr">
        <is>
          <t>Hardware_Steel_Gr5</t>
        </is>
      </c>
      <c r="G66" t="inlineStr">
        <is>
          <t>Hardware_Steel_Gr5</t>
        </is>
      </c>
      <c r="H66" s="68" t="n">
        <v>96772284</v>
      </c>
      <c r="I66" s="69" t="inlineStr">
        <is>
          <t xml:space="preserve">HW,VLS,7" X3/4,TC,ADP,STL GRADE5 </t>
        </is>
      </c>
      <c r="J66" t="inlineStr">
        <is>
          <t>:284TC:286TC:</t>
        </is>
      </c>
      <c r="K66" t="inlineStr">
        <is>
          <t>A100091</t>
        </is>
      </c>
      <c r="L66" t="inlineStr">
        <is>
          <t>LT027</t>
        </is>
      </c>
      <c r="M66" s="13" t="n">
        <v>0</v>
      </c>
    </row>
    <row r="67">
      <c r="B67" t="inlineStr">
        <is>
          <t>Price_BOM_VL_VLS_Hardware_061</t>
        </is>
      </c>
      <c r="C67" t="inlineStr">
        <is>
          <t>:2570-9_VLS:3070-7_VLS:4070-7_VLS:5070-7_VLS:</t>
        </is>
      </c>
      <c r="D67" s="123" t="inlineStr">
        <is>
          <t>X4</t>
        </is>
      </c>
      <c r="E67" t="inlineStr">
        <is>
          <t>250# ANSI Flange</t>
        </is>
      </c>
      <c r="F67" t="inlineStr">
        <is>
          <t>Hardware_Steel_Gr8</t>
        </is>
      </c>
      <c r="G67" t="inlineStr">
        <is>
          <t>Hardware_Steel_Gr8</t>
        </is>
      </c>
      <c r="H67" s="123" t="inlineStr">
        <is>
          <t>RTF</t>
        </is>
      </c>
      <c r="J67" t="inlineStr">
        <is>
          <t>:284TC:286TC:284TSC:286TSC:</t>
        </is>
      </c>
      <c r="K67" t="inlineStr">
        <is>
          <t>A100092</t>
        </is>
      </c>
      <c r="L67" t="inlineStr">
        <is>
          <t>LT027</t>
        </is>
      </c>
      <c r="M67" s="13" t="n">
        <v>0</v>
      </c>
    </row>
    <row r="68">
      <c r="B68" t="inlineStr">
        <is>
          <t>Price_BOM_VL_VLS_Hardware_062</t>
        </is>
      </c>
      <c r="C68" t="inlineStr">
        <is>
          <t>:2570-9_VLS:3070-7_VLS:4070-7_VLS:5070-7_VLS:</t>
        </is>
      </c>
      <c r="D68" s="123" t="inlineStr">
        <is>
          <t>X4</t>
        </is>
      </c>
      <c r="E68" t="inlineStr">
        <is>
          <t>250# ANSI Flange</t>
        </is>
      </c>
      <c r="F68" t="inlineStr">
        <is>
          <t>Hardware_SS_HighStrength</t>
        </is>
      </c>
      <c r="G68" t="inlineStr">
        <is>
          <t>Hardware_SS_HighStrength</t>
        </is>
      </c>
      <c r="H68" s="123" t="inlineStr">
        <is>
          <t>RTF</t>
        </is>
      </c>
      <c r="J68" t="inlineStr">
        <is>
          <t>:284TC:286TC:284TSC:286TSC:</t>
        </is>
      </c>
      <c r="K68" t="inlineStr">
        <is>
          <t>A100095</t>
        </is>
      </c>
      <c r="L68" t="inlineStr">
        <is>
          <t>LT148</t>
        </is>
      </c>
      <c r="M68" s="13" t="n">
        <v>6</v>
      </c>
    </row>
    <row r="69">
      <c r="B69" t="inlineStr">
        <is>
          <t>Price_BOM_VL_VLS_Hardware_063</t>
        </is>
      </c>
      <c r="C69" t="inlineStr">
        <is>
          <t>:3012-5_VL:3012-3_VL:</t>
        </is>
      </c>
      <c r="D69" s="123" t="inlineStr">
        <is>
          <t>X3</t>
        </is>
      </c>
      <c r="E69" t="inlineStr">
        <is>
          <t>125# ANSI Flange</t>
        </is>
      </c>
      <c r="F69" t="inlineStr">
        <is>
          <t>Hardware_Steel_Gr5</t>
        </is>
      </c>
      <c r="G69" t="inlineStr">
        <is>
          <t>Hardware_Steel_Gr5</t>
        </is>
      </c>
      <c r="H69" s="123" t="inlineStr">
        <is>
          <t>96699206</t>
        </is>
      </c>
      <c r="I69" t="inlineStr">
        <is>
          <t>HW,LC,2512 X3,STL GRADE5</t>
        </is>
      </c>
      <c r="J69" t="inlineStr">
        <is>
          <t>:143JM:145JM:182JM:184JM:213JM:215JM:</t>
        </is>
      </c>
      <c r="K69" t="inlineStr">
        <is>
          <t>A100091</t>
        </is>
      </c>
      <c r="L69" t="inlineStr">
        <is>
          <t>LT027</t>
        </is>
      </c>
      <c r="M69" s="13" t="n">
        <v>0</v>
      </c>
    </row>
    <row r="70">
      <c r="B70" t="inlineStr">
        <is>
          <t>Price_BOM_VL_VLS_Hardware_064</t>
        </is>
      </c>
      <c r="C70" t="inlineStr">
        <is>
          <t>:3012-5_VL:3012-3_VL:</t>
        </is>
      </c>
      <c r="D70" s="123" t="inlineStr">
        <is>
          <t>X3</t>
        </is>
      </c>
      <c r="E70" t="inlineStr">
        <is>
          <t>250# ANSI Flange</t>
        </is>
      </c>
      <c r="F70" t="inlineStr">
        <is>
          <t>Hardware_Steel_Gr8</t>
        </is>
      </c>
      <c r="G70" t="inlineStr">
        <is>
          <t>Hardware_Steel_Gr8</t>
        </is>
      </c>
      <c r="H70" s="123" t="n">
        <v>96769902</v>
      </c>
      <c r="I70" t="inlineStr">
        <is>
          <t>HW,LC,2512 X3,STL GRADE8</t>
        </is>
      </c>
      <c r="J70" t="inlineStr">
        <is>
          <t>:143JM:145JM:182JM:184JM:213JM:215JM:</t>
        </is>
      </c>
      <c r="K70" t="inlineStr">
        <is>
          <t>A100092</t>
        </is>
      </c>
      <c r="L70" t="inlineStr">
        <is>
          <t>LT027</t>
        </is>
      </c>
      <c r="M70" s="13" t="n">
        <v>0</v>
      </c>
    </row>
    <row r="71">
      <c r="B71" t="inlineStr">
        <is>
          <t>Price_BOM_VL_VLS_Hardware_065</t>
        </is>
      </c>
      <c r="C71" t="inlineStr">
        <is>
          <t>:3012-5_VL:3012-3_VL:</t>
        </is>
      </c>
      <c r="D71" s="123" t="inlineStr">
        <is>
          <t>X3</t>
        </is>
      </c>
      <c r="E71" t="inlineStr">
        <is>
          <t>250# ANSI Flange</t>
        </is>
      </c>
      <c r="F71" t="inlineStr">
        <is>
          <t>Hardware_SS_HighStrength</t>
        </is>
      </c>
      <c r="G71" t="inlineStr">
        <is>
          <t>Hardware_SS_HighStrength</t>
        </is>
      </c>
      <c r="H71" s="123" t="inlineStr">
        <is>
          <t>RTF</t>
        </is>
      </c>
      <c r="J71" t="inlineStr">
        <is>
          <t>:143JM:145JM:182JM:184JM:213JM:215JM:</t>
        </is>
      </c>
      <c r="K71" t="inlineStr">
        <is>
          <t>A100095</t>
        </is>
      </c>
      <c r="L71" t="inlineStr">
        <is>
          <t>LT148</t>
        </is>
      </c>
      <c r="M71" s="13" t="n">
        <v>6</v>
      </c>
    </row>
    <row r="72">
      <c r="B72" t="inlineStr">
        <is>
          <t>Price_BOM_VL_VLS_Hardware_066</t>
        </is>
      </c>
      <c r="C72" t="inlineStr">
        <is>
          <t>:3012-5_VL:3012-3_VL:4012-1_VL:4012-9_VL:4012-7_VL:5012-9_VL:5012-C_VL:5012-A_VL:6012-5_VL:8012-3_VL:</t>
        </is>
      </c>
      <c r="D72" s="123" t="inlineStr">
        <is>
          <t>XA</t>
        </is>
      </c>
      <c r="E72" t="inlineStr">
        <is>
          <t>125# ANSI Flange</t>
        </is>
      </c>
      <c r="F72" t="inlineStr">
        <is>
          <t>Hardware_Steel_Gr5</t>
        </is>
      </c>
      <c r="G72" t="inlineStr">
        <is>
          <t>Hardware_Steel_Gr5</t>
        </is>
      </c>
      <c r="H72" s="123" t="n">
        <v>96699213</v>
      </c>
      <c r="I72" s="6" t="inlineStr">
        <is>
          <t>HW,LC,12" XA,STL GRADE5</t>
        </is>
      </c>
      <c r="J72" s="6" t="inlineStr">
        <is>
          <t>:213JMZ:215JMZ:254JM:256JM:284JM:286JM:324JM:326JM:364JM:365JM:364JMZ:</t>
        </is>
      </c>
      <c r="K72" t="inlineStr">
        <is>
          <t>A100091</t>
        </is>
      </c>
      <c r="L72" t="inlineStr">
        <is>
          <t>LT027</t>
        </is>
      </c>
      <c r="M72" s="13" t="n">
        <v>0</v>
      </c>
    </row>
    <row r="73">
      <c r="B73" t="inlineStr">
        <is>
          <t>Price_BOM_VL_VLS_Hardware_067</t>
        </is>
      </c>
      <c r="C73" t="inlineStr">
        <is>
          <t>:3012-5_VL:3012-3_VL:4012-1_VL:4012-9_VL:4012-7_VL:5012-9_VL:5012-C_VL:5012-A_VL:6012-5_VL:8012-3_VL:</t>
        </is>
      </c>
      <c r="D73" s="123" t="inlineStr">
        <is>
          <t>XA</t>
        </is>
      </c>
      <c r="E73" t="inlineStr">
        <is>
          <t>250# ANSI Flange</t>
        </is>
      </c>
      <c r="F73" t="inlineStr">
        <is>
          <t>Hardware_Steel_Gr8</t>
        </is>
      </c>
      <c r="G73" t="inlineStr">
        <is>
          <t>Hardware_Steel_Gr8</t>
        </is>
      </c>
      <c r="H73" s="123" t="n">
        <v>96769914</v>
      </c>
      <c r="I73" s="6" t="inlineStr">
        <is>
          <t>HW,LC,12" XA,STL GRADE8</t>
        </is>
      </c>
      <c r="J73" s="6" t="inlineStr">
        <is>
          <t>:254JM:256JM:284JM:286JM:324JM:326JM:364JM:365JM:</t>
        </is>
      </c>
      <c r="K73" t="inlineStr">
        <is>
          <t>A100092</t>
        </is>
      </c>
      <c r="L73" t="inlineStr">
        <is>
          <t>LT027</t>
        </is>
      </c>
      <c r="M73" s="13" t="n">
        <v>0</v>
      </c>
    </row>
    <row r="74">
      <c r="B74" t="inlineStr">
        <is>
          <t>Price_BOM_VL_VLS_Hardware_068</t>
        </is>
      </c>
      <c r="C74" t="inlineStr">
        <is>
          <t>:3012-5_VL:3012-3_VL:4012-1_VL:4012-9_VL:4012-7_VL:5012-9_VL:5012-C_VL:5012-A_VL:6012-5_VL:8012-3_VL:</t>
        </is>
      </c>
      <c r="D74" s="123" t="inlineStr">
        <is>
          <t>XA</t>
        </is>
      </c>
      <c r="E74" t="inlineStr">
        <is>
          <t>250# ANSI Flange</t>
        </is>
      </c>
      <c r="F74" t="inlineStr">
        <is>
          <t>Hardware_SS_HighStrength</t>
        </is>
      </c>
      <c r="G74" t="inlineStr">
        <is>
          <t>Hardware_SS_HighStrength</t>
        </is>
      </c>
      <c r="H74" s="123" t="inlineStr">
        <is>
          <t>RTF</t>
        </is>
      </c>
      <c r="I74" s="6" t="n"/>
      <c r="J74" s="6" t="inlineStr">
        <is>
          <t>:254JM:256JM:284JM:286JM:324JM:326JM:364JM:365JM:</t>
        </is>
      </c>
      <c r="K74" t="inlineStr">
        <is>
          <t>A100095</t>
        </is>
      </c>
      <c r="L74" t="inlineStr">
        <is>
          <t>LT148</t>
        </is>
      </c>
      <c r="M74" s="13" t="n">
        <v>6</v>
      </c>
    </row>
    <row r="75">
      <c r="B75" t="inlineStr">
        <is>
          <t>Price_BOM_VL_VLS_Hardware_069</t>
        </is>
      </c>
      <c r="C75" t="inlineStr">
        <is>
          <t>:3012-5_VLS:3012-3_VLS:</t>
        </is>
      </c>
      <c r="D75" s="123" t="inlineStr">
        <is>
          <t>X3</t>
        </is>
      </c>
      <c r="E75" t="inlineStr">
        <is>
          <t>125# ANSI Flange</t>
        </is>
      </c>
      <c r="F75" t="inlineStr">
        <is>
          <t>Hardware_Steel_Gr5</t>
        </is>
      </c>
      <c r="G75" t="inlineStr">
        <is>
          <t>Hardware_Steel_Gr5</t>
        </is>
      </c>
      <c r="H75" s="68" t="n">
        <v>96774815</v>
      </c>
      <c r="I75" s="69" t="inlineStr">
        <is>
          <t>HW,VLS,12" X3/A/5,8.50"AK,TC,STL GRD5</t>
        </is>
      </c>
      <c r="J75" t="inlineStr">
        <is>
          <t>:182TC:184TC:213TC:215TC:254TC:256TC:</t>
        </is>
      </c>
      <c r="K75" t="inlineStr">
        <is>
          <t>A100091</t>
        </is>
      </c>
      <c r="L75" t="inlineStr">
        <is>
          <t>LT027</t>
        </is>
      </c>
      <c r="M75" s="13" t="n">
        <v>0</v>
      </c>
    </row>
    <row r="76">
      <c r="B76" t="inlineStr">
        <is>
          <t>Price_BOM_VL_VLS_Hardware_070</t>
        </is>
      </c>
      <c r="C76" t="inlineStr">
        <is>
          <t>:3012-5_VLS:3012-3_VLS:</t>
        </is>
      </c>
      <c r="D76" s="123" t="inlineStr">
        <is>
          <t>X3</t>
        </is>
      </c>
      <c r="E76" t="inlineStr">
        <is>
          <t>250# ANSI Flange</t>
        </is>
      </c>
      <c r="F76" t="inlineStr">
        <is>
          <t>Hardware_Steel_Gr8</t>
        </is>
      </c>
      <c r="G76" t="inlineStr">
        <is>
          <t>Hardware_Steel_Gr8</t>
        </is>
      </c>
      <c r="H76" s="123" t="inlineStr">
        <is>
          <t>RTF</t>
        </is>
      </c>
      <c r="J76" t="inlineStr">
        <is>
          <t>:182TC:184TC:213TC:215TC:254TC:256TC:</t>
        </is>
      </c>
      <c r="K76" t="inlineStr">
        <is>
          <t>A100092</t>
        </is>
      </c>
      <c r="L76" t="inlineStr">
        <is>
          <t>LT027</t>
        </is>
      </c>
      <c r="M76" s="13" t="n">
        <v>0</v>
      </c>
    </row>
    <row r="77">
      <c r="B77" t="inlineStr">
        <is>
          <t>Price_BOM_VL_VLS_Hardware_071</t>
        </is>
      </c>
      <c r="C77" t="inlineStr">
        <is>
          <t>:3012-5_VLS:3012-3_VLS:</t>
        </is>
      </c>
      <c r="D77" s="123" t="inlineStr">
        <is>
          <t>X3</t>
        </is>
      </c>
      <c r="E77" t="inlineStr">
        <is>
          <t>250# ANSI Flange</t>
        </is>
      </c>
      <c r="F77" t="inlineStr">
        <is>
          <t>Hardware_SS_HighStrength</t>
        </is>
      </c>
      <c r="G77" t="inlineStr">
        <is>
          <t>Hardware_SS_HighStrength</t>
        </is>
      </c>
      <c r="H77" s="123" t="inlineStr">
        <is>
          <t>RTF</t>
        </is>
      </c>
      <c r="J77" t="inlineStr">
        <is>
          <t>:182TC:184TC:213TC:215TC:254TC:256TC:</t>
        </is>
      </c>
      <c r="K77" t="inlineStr">
        <is>
          <t>A100095</t>
        </is>
      </c>
      <c r="L77" t="inlineStr">
        <is>
          <t>LT148</t>
        </is>
      </c>
      <c r="M77" s="13" t="n">
        <v>6</v>
      </c>
    </row>
    <row r="78">
      <c r="B78" t="inlineStr">
        <is>
          <t>Price_BOM_VL_VLS_Hardware_072</t>
        </is>
      </c>
      <c r="C78" t="inlineStr">
        <is>
          <t>:3012-5_VLS:3012-3_VLS:4012-1_VLS:4012-9_VLS:4012-7_VLS:5012-9_VLS:5012-C_VLS:5012-A_VLS:6012-5_VLS:8012-3_VLS:</t>
        </is>
      </c>
      <c r="D78" s="123" t="inlineStr">
        <is>
          <t>XA</t>
        </is>
      </c>
      <c r="E78" t="inlineStr">
        <is>
          <t>125# ANSI Flange</t>
        </is>
      </c>
      <c r="F78" t="inlineStr">
        <is>
          <t>Hardware_Steel_Gr5</t>
        </is>
      </c>
      <c r="G78" t="inlineStr">
        <is>
          <t>Hardware_Steel_Gr5</t>
        </is>
      </c>
      <c r="H78" s="68" t="n">
        <v>96774815</v>
      </c>
      <c r="I78" s="69" t="inlineStr">
        <is>
          <t>HW,VLS,12" X3/A/5,8.50"AK,TC,STL GRD5</t>
        </is>
      </c>
      <c r="J78" t="inlineStr">
        <is>
          <t>:182TC:184TC:213TC:215TC:254TC:256TC:</t>
        </is>
      </c>
      <c r="K78" t="inlineStr">
        <is>
          <t>A100091</t>
        </is>
      </c>
      <c r="L78" t="inlineStr">
        <is>
          <t>LT027</t>
        </is>
      </c>
      <c r="M78" s="13" t="n">
        <v>0</v>
      </c>
    </row>
    <row r="79">
      <c r="B79" t="inlineStr">
        <is>
          <t>Price_BOM_VL_VLS_Hardware_073</t>
        </is>
      </c>
      <c r="C79" t="inlineStr">
        <is>
          <t>:3012-5_VLS:3012-3_VLS:4012-1_VLS:4012-9_VLS:4012-7_VLS:5012-9_VLS:5012-C_VLS:5012-A_VLS:6012-5_VLS:8012-3_VLS:</t>
        </is>
      </c>
      <c r="D79" s="123" t="inlineStr">
        <is>
          <t>XA</t>
        </is>
      </c>
      <c r="E79" t="inlineStr">
        <is>
          <t>250# ANSI Flange</t>
        </is>
      </c>
      <c r="F79" t="inlineStr">
        <is>
          <t>Hardware_Steel_Gr8</t>
        </is>
      </c>
      <c r="G79" t="inlineStr">
        <is>
          <t>Hardware_Steel_Gr8</t>
        </is>
      </c>
      <c r="H79" s="123" t="inlineStr">
        <is>
          <t>RTF</t>
        </is>
      </c>
      <c r="I79" s="6" t="n"/>
      <c r="J79" t="inlineStr">
        <is>
          <t>:182TC:184TC:213TC:215TC:254TC:256TC:</t>
        </is>
      </c>
      <c r="K79" t="inlineStr">
        <is>
          <t>A100092</t>
        </is>
      </c>
      <c r="L79" t="inlineStr">
        <is>
          <t>LT027</t>
        </is>
      </c>
      <c r="M79" s="13" t="n">
        <v>0</v>
      </c>
    </row>
    <row r="80">
      <c r="B80" t="inlineStr">
        <is>
          <t>Price_BOM_VL_VLS_Hardware_074</t>
        </is>
      </c>
      <c r="C80" t="inlineStr">
        <is>
          <t>:3012-5_VLS:3012-3_VLS:4012-1_VLS:4012-9_VLS:4012-7_VLS:5012-9_VLS:5012-C_VLS:5012-A_VLS:6012-5_VLS:8012-3_VLS:</t>
        </is>
      </c>
      <c r="D80" s="123" t="inlineStr">
        <is>
          <t>XA</t>
        </is>
      </c>
      <c r="E80" t="inlineStr">
        <is>
          <t>250# ANSI Flange</t>
        </is>
      </c>
      <c r="F80" t="inlineStr">
        <is>
          <t>Hardware_SS_HighStrength</t>
        </is>
      </c>
      <c r="G80" t="inlineStr">
        <is>
          <t>Hardware_SS_HighStrength</t>
        </is>
      </c>
      <c r="H80" s="123" t="inlineStr">
        <is>
          <t>RTF</t>
        </is>
      </c>
      <c r="I80" s="6" t="n"/>
      <c r="J80" t="inlineStr">
        <is>
          <t>:182TC:184TC:213TC:215TC:254TC:256TC:</t>
        </is>
      </c>
      <c r="K80" t="inlineStr">
        <is>
          <t>A100095</t>
        </is>
      </c>
      <c r="L80" t="inlineStr">
        <is>
          <t>LT148</t>
        </is>
      </c>
      <c r="M80" s="13" t="n">
        <v>6</v>
      </c>
    </row>
    <row r="81">
      <c r="B81" t="inlineStr">
        <is>
          <t>Price_BOM_VL_VLS_Hardware_075</t>
        </is>
      </c>
      <c r="C81" t="inlineStr">
        <is>
          <t>:3012-5_VLS:3012-3_VLS:4012-1_VLS:4012-9_VLS:4012-7_VLS:5012-9_VLS:5012-C_VLS:5012-A_VLS:6012-5_VLS:8012-3_VLS:</t>
        </is>
      </c>
      <c r="D81" s="123" t="inlineStr">
        <is>
          <t>XA</t>
        </is>
      </c>
      <c r="E81" t="inlineStr">
        <is>
          <t>125# ANSI Flange</t>
        </is>
      </c>
      <c r="F81" t="inlineStr">
        <is>
          <t>Hardware_Steel_Gr5</t>
        </is>
      </c>
      <c r="G81" t="inlineStr">
        <is>
          <t>Hardware_Steel_Gr5</t>
        </is>
      </c>
      <c r="H81" s="123" t="inlineStr">
        <is>
          <t>RTF</t>
        </is>
      </c>
      <c r="I81" s="63" t="n"/>
      <c r="J81" t="inlineStr">
        <is>
          <t>:284TC:286TC:284TSC:286TSC:</t>
        </is>
      </c>
      <c r="K81" t="inlineStr">
        <is>
          <t>A100091</t>
        </is>
      </c>
      <c r="L81" t="inlineStr">
        <is>
          <t>LT027</t>
        </is>
      </c>
      <c r="M81" s="13" t="n">
        <v>0</v>
      </c>
    </row>
    <row r="82">
      <c r="B82" t="inlineStr">
        <is>
          <t>Price_BOM_VL_VLS_Hardware_076</t>
        </is>
      </c>
      <c r="C82" t="inlineStr">
        <is>
          <t>:3012-5_VLS:3012-3_VLS:4012-1_VLS:4012-9_VLS:4012-7_VLS:5012-9_VLS:5012-C_VLS:5012-A_VLS:6012-5_VLS:8012-3_VLS:</t>
        </is>
      </c>
      <c r="D82" s="123" t="inlineStr">
        <is>
          <t>XA</t>
        </is>
      </c>
      <c r="E82" t="inlineStr">
        <is>
          <t>250# ANSI Flange</t>
        </is>
      </c>
      <c r="F82" t="inlineStr">
        <is>
          <t>Hardware_Steel_Gr8</t>
        </is>
      </c>
      <c r="G82" t="inlineStr">
        <is>
          <t>Hardware_Steel_Gr8</t>
        </is>
      </c>
      <c r="H82" s="123" t="n">
        <v>98548468</v>
      </c>
      <c r="I82" s="6" t="n"/>
      <c r="J82" t="inlineStr">
        <is>
          <t>:284TC:286TC:284TSC:286TSC:</t>
        </is>
      </c>
      <c r="K82" t="inlineStr">
        <is>
          <t>A100092</t>
        </is>
      </c>
      <c r="L82" t="inlineStr">
        <is>
          <t>LT027</t>
        </is>
      </c>
      <c r="M82" s="13" t="n">
        <v>0</v>
      </c>
    </row>
    <row r="83">
      <c r="B83" t="inlineStr">
        <is>
          <t>Price_BOM_VL_VLS_Hardware_077</t>
        </is>
      </c>
      <c r="C83" t="inlineStr">
        <is>
          <t>:3012-5_VLS:3012-3_VLS:4012-1_VLS:4012-9_VLS:4012-7_VLS:5012-9_VLS:5012-C_VLS:5012-A_VLS:6012-5_VLS:8012-3_VLS:</t>
        </is>
      </c>
      <c r="D83" s="123" t="inlineStr">
        <is>
          <t>XA</t>
        </is>
      </c>
      <c r="E83" t="inlineStr">
        <is>
          <t>250# ANSI Flange</t>
        </is>
      </c>
      <c r="F83" t="inlineStr">
        <is>
          <t>Hardware_SS_HighStrength</t>
        </is>
      </c>
      <c r="G83" t="inlineStr">
        <is>
          <t>Hardware_SS_HighStrength</t>
        </is>
      </c>
      <c r="H83" s="123" t="inlineStr">
        <is>
          <t>RTF</t>
        </is>
      </c>
      <c r="I83" s="6" t="n"/>
      <c r="J83" t="inlineStr">
        <is>
          <t>:284TC:286TC:284TSC:286TSC:</t>
        </is>
      </c>
      <c r="K83" t="inlineStr">
        <is>
          <t>A100095</t>
        </is>
      </c>
      <c r="L83" t="inlineStr">
        <is>
          <t>LT148</t>
        </is>
      </c>
      <c r="M83" s="13" t="n">
        <v>6</v>
      </c>
    </row>
    <row r="84">
      <c r="B84" t="inlineStr">
        <is>
          <t>Price_BOM_VL_VLS_Hardware_078</t>
        </is>
      </c>
      <c r="C84" t="inlineStr">
        <is>
          <t>:3012-5_VLS:3012-3_VLS:4012-1_VLS:4012-9_VLS:4012-7_VLS:5012-9_VLS:5012-C_VLS:5012-A_VLS:6012-5_VLS:8012-3_VLS:</t>
        </is>
      </c>
      <c r="D84" s="123" t="inlineStr">
        <is>
          <t>XA</t>
        </is>
      </c>
      <c r="E84" t="inlineStr">
        <is>
          <t>250# ANSI Flange</t>
        </is>
      </c>
      <c r="F84" t="inlineStr">
        <is>
          <t>Hardware_Steel_Gr8</t>
        </is>
      </c>
      <c r="G84" t="inlineStr">
        <is>
          <t>Hardware_Steel_Gr8</t>
        </is>
      </c>
      <c r="H84" s="123" t="n">
        <v>98548468</v>
      </c>
      <c r="I84" s="6" t="n"/>
      <c r="J84" t="inlineStr">
        <is>
          <t>:324TC:326TC:</t>
        </is>
      </c>
      <c r="K84" t="inlineStr">
        <is>
          <t>A100092</t>
        </is>
      </c>
      <c r="L84" t="inlineStr">
        <is>
          <t>LT027</t>
        </is>
      </c>
      <c r="M84" s="13" t="n">
        <v>0</v>
      </c>
    </row>
    <row r="85">
      <c r="B85" t="inlineStr">
        <is>
          <t>Price_BOM_VL_VLS_Hardware_079</t>
        </is>
      </c>
      <c r="C85" t="inlineStr">
        <is>
          <t>:3012-5_VLS:3012-3_VLS:4012-1_VLS:4012-9_VLS:4012-7_VLS:5012-9_VLS:5012-C_VLS:5012-A_VLS:6012-5_VLS:8012-3_VLS:</t>
        </is>
      </c>
      <c r="D85" s="123" t="inlineStr">
        <is>
          <t>XA</t>
        </is>
      </c>
      <c r="E85" t="inlineStr">
        <is>
          <t>250# ANSI Flange</t>
        </is>
      </c>
      <c r="F85" t="inlineStr">
        <is>
          <t>Hardware_SS_HighStrength</t>
        </is>
      </c>
      <c r="G85" t="inlineStr">
        <is>
          <t>Hardware_SS_HighStrength</t>
        </is>
      </c>
      <c r="H85" s="123" t="inlineStr">
        <is>
          <t>RTF</t>
        </is>
      </c>
      <c r="I85" s="6" t="n"/>
      <c r="J85" t="inlineStr">
        <is>
          <t>:324TC:326TC:</t>
        </is>
      </c>
      <c r="K85" t="inlineStr">
        <is>
          <t>A100095</t>
        </is>
      </c>
      <c r="L85" t="inlineStr">
        <is>
          <t>LT148</t>
        </is>
      </c>
      <c r="M85" s="13" t="n">
        <v>6</v>
      </c>
    </row>
    <row r="86">
      <c r="B86" t="inlineStr">
        <is>
          <t>Price_BOM_VL_VLS_Hardware_080</t>
        </is>
      </c>
      <c r="C86" t="inlineStr">
        <is>
          <t>:3012-5_VLS:3012-3_VLS:4012-1_VLS:4012-9_VLS:4012-7_VLS:5012-9_VLS:5012-C_VLS:5012-A_VLS:6012-5_VLS:8012-3_VLS:</t>
        </is>
      </c>
      <c r="D86" s="123" t="inlineStr">
        <is>
          <t>XA</t>
        </is>
      </c>
      <c r="E86" t="inlineStr">
        <is>
          <t>125# ANSI Flange</t>
        </is>
      </c>
      <c r="F86" t="inlineStr">
        <is>
          <t>Hardware_Steel_Gr5</t>
        </is>
      </c>
      <c r="G86" t="inlineStr">
        <is>
          <t>Hardware_Steel_Gr5</t>
        </is>
      </c>
      <c r="H86" s="123" t="inlineStr">
        <is>
          <t>RTF</t>
        </is>
      </c>
      <c r="I86" s="63" t="n"/>
      <c r="J86" t="inlineStr">
        <is>
          <t>:364TC:365TC:</t>
        </is>
      </c>
      <c r="K86" t="inlineStr">
        <is>
          <t>A100091</t>
        </is>
      </c>
      <c r="L86" t="inlineStr">
        <is>
          <t>LT027</t>
        </is>
      </c>
      <c r="M86" s="13" t="n">
        <v>0</v>
      </c>
    </row>
    <row r="87">
      <c r="B87" t="inlineStr">
        <is>
          <t>Price_BOM_VL_VLS_Hardware_081</t>
        </is>
      </c>
      <c r="C87" t="inlineStr">
        <is>
          <t>:3012-5_VLS:3012-3_VLS:4012-1_VLS:4012-9_VLS:4012-7_VLS:5012-9_VLS:5012-C_VLS:5012-A_VLS:6012-5_VLS:8012-3_VLS:</t>
        </is>
      </c>
      <c r="D87" s="123" t="inlineStr">
        <is>
          <t>XA</t>
        </is>
      </c>
      <c r="E87" t="inlineStr">
        <is>
          <t>250# ANSI Flange</t>
        </is>
      </c>
      <c r="F87" t="inlineStr">
        <is>
          <t>Hardware_Steel_Gr8</t>
        </is>
      </c>
      <c r="G87" t="inlineStr">
        <is>
          <t>Hardware_Steel_Gr8</t>
        </is>
      </c>
      <c r="H87" s="123" t="n">
        <v>98548468</v>
      </c>
      <c r="I87" s="6" t="n"/>
      <c r="J87" t="inlineStr">
        <is>
          <t>:364TC:365TC:</t>
        </is>
      </c>
      <c r="K87" t="inlineStr">
        <is>
          <t>A100092</t>
        </is>
      </c>
      <c r="L87" t="inlineStr">
        <is>
          <t>LT027</t>
        </is>
      </c>
      <c r="M87" s="13" t="n">
        <v>0</v>
      </c>
    </row>
    <row r="88">
      <c r="B88" t="inlineStr">
        <is>
          <t>Price_BOM_VL_VLS_Hardware_082</t>
        </is>
      </c>
      <c r="C88" t="inlineStr">
        <is>
          <t>:3012-5_VLS:3012-3_VLS:4012-1_VLS:4012-9_VLS:4012-7_VLS:5012-9_VLS:5012-C_VLS:5012-A_VLS:6012-5_VLS:8012-3_VLS:</t>
        </is>
      </c>
      <c r="D88" s="123" t="inlineStr">
        <is>
          <t>XA</t>
        </is>
      </c>
      <c r="E88" t="inlineStr">
        <is>
          <t>250# ANSI Flange</t>
        </is>
      </c>
      <c r="F88" t="inlineStr">
        <is>
          <t>Hardware_SS_HighStrength</t>
        </is>
      </c>
      <c r="G88" t="inlineStr">
        <is>
          <t>Hardware_SS_HighStrength</t>
        </is>
      </c>
      <c r="H88" s="123" t="inlineStr">
        <is>
          <t>RTF</t>
        </is>
      </c>
      <c r="I88" s="6" t="n"/>
      <c r="J88" t="inlineStr">
        <is>
          <t>:364TC:365TC:</t>
        </is>
      </c>
      <c r="K88" t="inlineStr">
        <is>
          <t>A100095</t>
        </is>
      </c>
      <c r="L88" t="inlineStr">
        <is>
          <t>LT148</t>
        </is>
      </c>
      <c r="M88" s="13" t="n">
        <v>6</v>
      </c>
    </row>
    <row r="89">
      <c r="B89" t="inlineStr">
        <is>
          <t>Price_BOM_VL_VLS_Hardware_083</t>
        </is>
      </c>
      <c r="C89" t="inlineStr">
        <is>
          <t>:3070-7_VL:4070-7_VL:5070-7_VL:</t>
        </is>
      </c>
      <c r="D89" s="123" t="inlineStr">
        <is>
          <t>X3</t>
        </is>
      </c>
      <c r="E89" t="inlineStr">
        <is>
          <t>125# ANSI Flange</t>
        </is>
      </c>
      <c r="F89" t="inlineStr">
        <is>
          <t>Hardware_Steel_Gr5</t>
        </is>
      </c>
      <c r="G89" t="inlineStr">
        <is>
          <t>Hardware_Steel_Gr5</t>
        </is>
      </c>
      <c r="H89" s="123" t="inlineStr">
        <is>
          <t>96699201</t>
        </is>
      </c>
      <c r="I89" t="inlineStr">
        <is>
          <t>HW,LC,7" X3,STL GRADE5</t>
        </is>
      </c>
      <c r="J89" t="inlineStr">
        <is>
          <t>:143JM:145JM:182JM:184JM:213JM:215JM:</t>
        </is>
      </c>
      <c r="K89" t="inlineStr">
        <is>
          <t>A100091</t>
        </is>
      </c>
      <c r="L89" t="inlineStr">
        <is>
          <t>LT027</t>
        </is>
      </c>
      <c r="M89" s="13" t="n">
        <v>0</v>
      </c>
    </row>
    <row r="90">
      <c r="B90" t="inlineStr">
        <is>
          <t>Price_BOM_VL_VLS_Hardware_084</t>
        </is>
      </c>
      <c r="C90" t="inlineStr">
        <is>
          <t>:3070-7_VL:4070-7_VL:5070-7_VL:</t>
        </is>
      </c>
      <c r="D90" s="123" t="inlineStr">
        <is>
          <t>X3</t>
        </is>
      </c>
      <c r="E90" t="inlineStr">
        <is>
          <t>250# ANSI Flange</t>
        </is>
      </c>
      <c r="F90" t="inlineStr">
        <is>
          <t>Hardware_Steel_Gr8</t>
        </is>
      </c>
      <c r="G90" t="inlineStr">
        <is>
          <t>Hardware_Steel_Gr8</t>
        </is>
      </c>
      <c r="H90" s="123" t="n">
        <v>96769898</v>
      </c>
      <c r="I90" t="inlineStr">
        <is>
          <t>HW,LC,7" X3,STL GRADE8</t>
        </is>
      </c>
      <c r="J90" t="inlineStr">
        <is>
          <t>:143JM:145JM:182JM:184JM:213JM:215JM:</t>
        </is>
      </c>
      <c r="K90" t="inlineStr">
        <is>
          <t>A100092</t>
        </is>
      </c>
      <c r="L90" t="inlineStr">
        <is>
          <t>LT027</t>
        </is>
      </c>
      <c r="M90" s="13" t="n">
        <v>0</v>
      </c>
    </row>
    <row r="91">
      <c r="B91" t="inlineStr">
        <is>
          <t>Price_BOM_VL_VLS_Hardware_085</t>
        </is>
      </c>
      <c r="C91" t="inlineStr">
        <is>
          <t>:3070-7_VL:4070-7_VL:5070-7_VL:</t>
        </is>
      </c>
      <c r="D91" s="123" t="inlineStr">
        <is>
          <t>X3</t>
        </is>
      </c>
      <c r="E91" t="inlineStr">
        <is>
          <t>250# ANSI Flange</t>
        </is>
      </c>
      <c r="F91" t="inlineStr">
        <is>
          <t>Hardware_SS_HighStrength</t>
        </is>
      </c>
      <c r="G91" t="inlineStr">
        <is>
          <t>Hardware_SS_HighStrength</t>
        </is>
      </c>
      <c r="H91" s="123" t="inlineStr">
        <is>
          <t>RTF</t>
        </is>
      </c>
      <c r="J91" t="inlineStr">
        <is>
          <t>:143JM:145JM:182JM:184JM:213JM:215JM:</t>
        </is>
      </c>
      <c r="K91" t="inlineStr">
        <is>
          <t>A100095</t>
        </is>
      </c>
      <c r="L91" t="inlineStr">
        <is>
          <t>LT148</t>
        </is>
      </c>
      <c r="M91" s="13" t="n">
        <v>6</v>
      </c>
    </row>
    <row r="92">
      <c r="B92" t="inlineStr">
        <is>
          <t>Price_BOM_VL_VLS_Hardware_086</t>
        </is>
      </c>
      <c r="C92" t="inlineStr">
        <is>
          <t>:3070-7_VL:4070-7_VL:5070-7_VL:</t>
        </is>
      </c>
      <c r="D92" s="123" t="inlineStr">
        <is>
          <t>X4</t>
        </is>
      </c>
      <c r="E92" t="inlineStr">
        <is>
          <t>125# ANSI Flange</t>
        </is>
      </c>
      <c r="F92" t="inlineStr">
        <is>
          <t>Hardware_Steel_Gr5</t>
        </is>
      </c>
      <c r="G92" t="inlineStr">
        <is>
          <t>Hardware_Steel_Gr5</t>
        </is>
      </c>
      <c r="H92" s="123" t="n">
        <v>96699209</v>
      </c>
      <c r="I92" s="6" t="inlineStr">
        <is>
          <t>HW,LC,7" X4,STL GRADE5</t>
        </is>
      </c>
      <c r="J92" s="6" t="inlineStr">
        <is>
          <t>:254JM:256JM:284JM:286JM:324JM:326JM:364JM:365JM:</t>
        </is>
      </c>
      <c r="K92" t="inlineStr">
        <is>
          <t>A100091</t>
        </is>
      </c>
      <c r="L92" t="inlineStr">
        <is>
          <t>LT027</t>
        </is>
      </c>
      <c r="M92" s="13" t="n">
        <v>0</v>
      </c>
    </row>
    <row r="93">
      <c r="B93" t="inlineStr">
        <is>
          <t>Price_BOM_VL_VLS_Hardware_087</t>
        </is>
      </c>
      <c r="C93" t="inlineStr">
        <is>
          <t>:3070-7_VL:4070-7_VL:5070-7_VL:</t>
        </is>
      </c>
      <c r="D93" s="123" t="inlineStr">
        <is>
          <t>X4</t>
        </is>
      </c>
      <c r="E93" t="inlineStr">
        <is>
          <t>250# ANSI Flange</t>
        </is>
      </c>
      <c r="F93" t="inlineStr">
        <is>
          <t>Hardware_Steel_Gr8</t>
        </is>
      </c>
      <c r="G93" t="inlineStr">
        <is>
          <t>Hardware_Steel_Gr8</t>
        </is>
      </c>
      <c r="H93" s="123" t="n">
        <v>96769910</v>
      </c>
      <c r="I93" s="6" t="inlineStr">
        <is>
          <t>HW,LC,7" X4,STL GRADE8</t>
        </is>
      </c>
      <c r="J93" s="6" t="inlineStr">
        <is>
          <t>:254JM:256JM:284JM:286JM:324JM:326JM:364JM:365JM:</t>
        </is>
      </c>
      <c r="K93" t="inlineStr">
        <is>
          <t>A100092</t>
        </is>
      </c>
      <c r="L93" t="inlineStr">
        <is>
          <t>LT027</t>
        </is>
      </c>
      <c r="M93" s="13" t="n">
        <v>0</v>
      </c>
    </row>
    <row r="94">
      <c r="B94" t="inlineStr">
        <is>
          <t>Price_BOM_VL_VLS_Hardware_088</t>
        </is>
      </c>
      <c r="C94" t="inlineStr">
        <is>
          <t>:3070-7_VL:4070-7_VL:5070-7_VL:</t>
        </is>
      </c>
      <c r="D94" s="123" t="inlineStr">
        <is>
          <t>X4</t>
        </is>
      </c>
      <c r="E94" t="inlineStr">
        <is>
          <t>250# ANSI Flange</t>
        </is>
      </c>
      <c r="F94" t="inlineStr">
        <is>
          <t>Hardware_SS_HighStrength</t>
        </is>
      </c>
      <c r="G94" t="inlineStr">
        <is>
          <t>Hardware_SS_HighStrength</t>
        </is>
      </c>
      <c r="H94" s="123" t="inlineStr">
        <is>
          <t>RTF</t>
        </is>
      </c>
      <c r="I94" s="6" t="n"/>
      <c r="J94" s="6" t="inlineStr">
        <is>
          <t>:254JM:256JM:284JM:286JM:324JM:326JM:364JM:365JM:</t>
        </is>
      </c>
      <c r="K94" t="inlineStr">
        <is>
          <t>A100095</t>
        </is>
      </c>
      <c r="L94" t="inlineStr">
        <is>
          <t>LT148</t>
        </is>
      </c>
      <c r="M94" s="13" t="n">
        <v>6</v>
      </c>
    </row>
    <row r="95">
      <c r="B95" t="inlineStr">
        <is>
          <t>Price_BOM_VL_VLS_Hardware_089</t>
        </is>
      </c>
      <c r="C95" t="inlineStr">
        <is>
          <t>:3070-7_VLS:4070-7_VLS:5070-7_VLS:</t>
        </is>
      </c>
      <c r="D95" s="123" t="inlineStr">
        <is>
          <t>X3</t>
        </is>
      </c>
      <c r="E95" t="inlineStr">
        <is>
          <t>125# ANSI Flange</t>
        </is>
      </c>
      <c r="F95" t="inlineStr">
        <is>
          <t>Hardware_Steel_Gr5</t>
        </is>
      </c>
      <c r="G95" t="inlineStr">
        <is>
          <t>Hardware_Steel_Gr5</t>
        </is>
      </c>
      <c r="H95" s="68" t="n">
        <v>96772283</v>
      </c>
      <c r="I95" s="69" t="inlineStr">
        <is>
          <t xml:space="preserve">HW,VLS,7" X3/4,TC,STL GRADE5 </t>
        </is>
      </c>
      <c r="J95" t="inlineStr">
        <is>
          <t>:182TC:184TC:213TC:215TC:254TC:256TC:284TC:286TC:324TSC:326TSC:324TC:326TC:364TSC:365TSC:364TC:365TC:404TSC:405TSC:404TC:405TC:</t>
        </is>
      </c>
      <c r="K95" t="inlineStr">
        <is>
          <t>A100091</t>
        </is>
      </c>
      <c r="L95" t="inlineStr">
        <is>
          <t>LT027</t>
        </is>
      </c>
      <c r="M95" s="13" t="n">
        <v>0</v>
      </c>
    </row>
    <row r="96">
      <c r="B96" t="inlineStr">
        <is>
          <t>Price_BOM_VL_VLS_Hardware_090</t>
        </is>
      </c>
      <c r="C96" t="inlineStr">
        <is>
          <t>:3070-7_VLS:4070-7_VLS:5070-7_VLS:</t>
        </is>
      </c>
      <c r="D96" s="123" t="inlineStr">
        <is>
          <t>X3</t>
        </is>
      </c>
      <c r="E96" t="inlineStr">
        <is>
          <t>250# ANSI Flange</t>
        </is>
      </c>
      <c r="F96" t="inlineStr">
        <is>
          <t>Hardware_Steel_Gr8</t>
        </is>
      </c>
      <c r="G96" t="inlineStr">
        <is>
          <t>Hardware_Steel_Gr8</t>
        </is>
      </c>
      <c r="H96" s="123" t="inlineStr">
        <is>
          <t>RTF</t>
        </is>
      </c>
      <c r="J96" t="inlineStr">
        <is>
          <t>:182TC:184TC:213TC:215TC:254TC:256TC:284TC:286TC:324TSC:326TSC:324TC:326TC:364TSC:365TSC:364TC:365TC:404TSC:405TSC:404TC:405TC:</t>
        </is>
      </c>
      <c r="K96" t="inlineStr">
        <is>
          <t>A100092</t>
        </is>
      </c>
      <c r="L96" t="inlineStr">
        <is>
          <t>LT027</t>
        </is>
      </c>
      <c r="M96" s="13" t="n">
        <v>0</v>
      </c>
    </row>
    <row r="97">
      <c r="B97" t="inlineStr">
        <is>
          <t>Price_BOM_VL_VLS_Hardware_091</t>
        </is>
      </c>
      <c r="C97" t="inlineStr">
        <is>
          <t>:3070-7_VLS:4070-7_VLS:5070-7_VLS:</t>
        </is>
      </c>
      <c r="D97" s="123" t="inlineStr">
        <is>
          <t>X3</t>
        </is>
      </c>
      <c r="E97" t="inlineStr">
        <is>
          <t>250# ANSI Flange</t>
        </is>
      </c>
      <c r="F97" t="inlineStr">
        <is>
          <t>Hardware_SS_HighStrength</t>
        </is>
      </c>
      <c r="G97" t="inlineStr">
        <is>
          <t>Hardware_SS_HighStrength</t>
        </is>
      </c>
      <c r="H97" s="123" t="inlineStr">
        <is>
          <t>RTF</t>
        </is>
      </c>
      <c r="J97" t="inlineStr">
        <is>
          <t>:182TC:184TC:213TC:215TC:254TC:256TC:284TC:286TC:324TSC:326TSC:324TC:326TC:364TSC:365TSC:364TC:365TC:404TSC:405TSC:404TC:405TC:</t>
        </is>
      </c>
      <c r="K97" t="inlineStr">
        <is>
          <t>A100095</t>
        </is>
      </c>
      <c r="L97" t="inlineStr">
        <is>
          <t>LT148</t>
        </is>
      </c>
      <c r="M97" s="13" t="n">
        <v>6</v>
      </c>
    </row>
    <row r="98">
      <c r="B98" t="inlineStr">
        <is>
          <t>Price_BOM_VL_VLS_Hardware_092</t>
        </is>
      </c>
      <c r="C98" t="inlineStr">
        <is>
          <t>:3070-7_VLS:4070-7_VLS:5070-7_VLS:</t>
        </is>
      </c>
      <c r="D98" s="123" t="inlineStr">
        <is>
          <t>X4</t>
        </is>
      </c>
      <c r="E98" t="inlineStr">
        <is>
          <t>125# ANSI Flange</t>
        </is>
      </c>
      <c r="F98" t="inlineStr">
        <is>
          <t>Hardware_Steel_Gr5</t>
        </is>
      </c>
      <c r="G98" t="inlineStr">
        <is>
          <t>Hardware_Steel_Gr5</t>
        </is>
      </c>
      <c r="H98" s="68" t="n">
        <v>96772283</v>
      </c>
      <c r="I98" s="69" t="inlineStr">
        <is>
          <t xml:space="preserve">HW,VLS,7" X3/4,TC,STL GRADE5 </t>
        </is>
      </c>
      <c r="J98" t="inlineStr">
        <is>
          <t>:182TC:184TC:213TC:215TC:254TC:256TC:284TSC:286TSC:284TC:286TC:324TSC:326TSC:324TC:326TC:364TSC:365TSC:364TC:365TC:404TSC:405TSC:404TC:405TC:</t>
        </is>
      </c>
      <c r="K98" t="inlineStr">
        <is>
          <t>A100091</t>
        </is>
      </c>
      <c r="L98" t="inlineStr">
        <is>
          <t>LT027</t>
        </is>
      </c>
      <c r="M98" s="13" t="n">
        <v>0</v>
      </c>
    </row>
    <row r="99">
      <c r="B99" t="inlineStr">
        <is>
          <t>Price_BOM_VL_VLS_Hardware_093</t>
        </is>
      </c>
      <c r="C99" t="inlineStr">
        <is>
          <t>:3070-7_VLS:4070-7_VLS:5070-7_VLS:</t>
        </is>
      </c>
      <c r="D99" s="123" t="inlineStr">
        <is>
          <t>X4</t>
        </is>
      </c>
      <c r="E99" t="inlineStr">
        <is>
          <t>250# ANSI Flange</t>
        </is>
      </c>
      <c r="F99" t="inlineStr">
        <is>
          <t>Hardware_Steel_Gr8</t>
        </is>
      </c>
      <c r="G99" t="inlineStr">
        <is>
          <t>Hardware_Steel_Gr8</t>
        </is>
      </c>
      <c r="H99" s="123" t="inlineStr">
        <is>
          <t>RTF</t>
        </is>
      </c>
      <c r="I99" s="6" t="n"/>
      <c r="J99" t="inlineStr">
        <is>
          <t>:182TC:184TC:213TC:215TC:254TC:256TC:284TSC:286TSC:284TC:286TC:324TSC:326TSC:324TC:326TC:364TSC:365TSC:364TC:365TC:404TSC:405TSC:404TC:405TC:</t>
        </is>
      </c>
      <c r="K99" t="inlineStr">
        <is>
          <t>A100092</t>
        </is>
      </c>
      <c r="L99" t="inlineStr">
        <is>
          <t>LT027</t>
        </is>
      </c>
      <c r="M99" s="13" t="n">
        <v>0</v>
      </c>
    </row>
    <row r="100">
      <c r="B100" t="inlineStr">
        <is>
          <t>Price_BOM_VL_VLS_Hardware_094</t>
        </is>
      </c>
      <c r="C100" t="inlineStr">
        <is>
          <t>:3070-7_VLS:4070-7_VLS:5070-7_VLS:</t>
        </is>
      </c>
      <c r="D100" s="123" t="inlineStr">
        <is>
          <t>X4</t>
        </is>
      </c>
      <c r="E100" t="inlineStr">
        <is>
          <t>250# ANSI Flange</t>
        </is>
      </c>
      <c r="F100" t="inlineStr">
        <is>
          <t>Hardware_SS_HighStrength</t>
        </is>
      </c>
      <c r="G100" t="inlineStr">
        <is>
          <t>Hardware_SS_HighStrength</t>
        </is>
      </c>
      <c r="H100" s="123" t="inlineStr">
        <is>
          <t>RTF</t>
        </is>
      </c>
      <c r="I100" s="6" t="n"/>
      <c r="J100" t="inlineStr">
        <is>
          <t>:182TC:184TC:213TC:215TC:254TC:256TC:284TSC:286TSC:284TC:286TC:324TSC:326TSC:324TC:326TC:364TSC:365TSC:364TC:365TC:404TSC:405TSC:404TC:405TC:</t>
        </is>
      </c>
      <c r="K100" t="inlineStr">
        <is>
          <t>A100095</t>
        </is>
      </c>
      <c r="L100" t="inlineStr">
        <is>
          <t>LT148</t>
        </is>
      </c>
      <c r="M100" s="13" t="n">
        <v>6</v>
      </c>
    </row>
    <row r="101">
      <c r="B101" t="inlineStr">
        <is>
          <t>Price_BOM_VL_VLS_Hardware_095</t>
        </is>
      </c>
      <c r="C101" t="inlineStr">
        <is>
          <t>:3095-7_VL:4095-9_VL:4095-7_VL:5095-A_VL:5095-7_VL:</t>
        </is>
      </c>
      <c r="D101" s="123" t="inlineStr">
        <is>
          <t>X3</t>
        </is>
      </c>
      <c r="E101" t="inlineStr">
        <is>
          <t>125# ANSI Flange</t>
        </is>
      </c>
      <c r="F101" t="inlineStr">
        <is>
          <t>Hardware_Steel_Gr5</t>
        </is>
      </c>
      <c r="G101" t="inlineStr">
        <is>
          <t>Hardware_Steel_Gr5</t>
        </is>
      </c>
      <c r="H101" s="123" t="inlineStr">
        <is>
          <t>96699202</t>
        </is>
      </c>
      <c r="I101" t="inlineStr">
        <is>
          <t>HW,LC,9.5" X3,STL GRADE5</t>
        </is>
      </c>
      <c r="J101" t="inlineStr">
        <is>
          <t>:143JM:145JM:182JM:184JM:213JM:215JM:</t>
        </is>
      </c>
      <c r="K101" t="inlineStr">
        <is>
          <t>A100091</t>
        </is>
      </c>
      <c r="L101" t="inlineStr">
        <is>
          <t>LT027</t>
        </is>
      </c>
      <c r="M101" s="13" t="n">
        <v>0</v>
      </c>
    </row>
    <row r="102">
      <c r="B102" t="inlineStr">
        <is>
          <t>Price_BOM_VL_VLS_Hardware_096</t>
        </is>
      </c>
      <c r="C102" t="inlineStr">
        <is>
          <t>:3095-7_VL:4095-9_VL:4095-7_VL:5095-A_VL:5095-7_VL:</t>
        </is>
      </c>
      <c r="D102" s="123" t="inlineStr">
        <is>
          <t>X3</t>
        </is>
      </c>
      <c r="E102" t="inlineStr">
        <is>
          <t>250# ANSI Flange</t>
        </is>
      </c>
      <c r="F102" t="inlineStr">
        <is>
          <t>Hardware_Steel_Gr8</t>
        </is>
      </c>
      <c r="G102" t="inlineStr">
        <is>
          <t>Hardware_Steel_Gr8</t>
        </is>
      </c>
      <c r="H102" s="123" t="n">
        <v>96769900</v>
      </c>
      <c r="I102" t="inlineStr">
        <is>
          <t>HW,LC,9.5" X3,STL GRADE8</t>
        </is>
      </c>
      <c r="J102" t="inlineStr">
        <is>
          <t>:143JM:145JM:182JM:184JM:213JM:215JM:</t>
        </is>
      </c>
      <c r="K102" t="inlineStr">
        <is>
          <t>A100092</t>
        </is>
      </c>
      <c r="L102" t="inlineStr">
        <is>
          <t>LT027</t>
        </is>
      </c>
      <c r="M102" s="13" t="n">
        <v>0</v>
      </c>
    </row>
    <row r="103">
      <c r="B103" t="inlineStr">
        <is>
          <t>Price_BOM_VL_VLS_Hardware_097</t>
        </is>
      </c>
      <c r="C103" t="inlineStr">
        <is>
          <t>:3095-7_VL:4095-9_VL:4095-7_VL:5095-A_VL:5095-7_VL:</t>
        </is>
      </c>
      <c r="D103" s="123" t="inlineStr">
        <is>
          <t>X3</t>
        </is>
      </c>
      <c r="E103" t="inlineStr">
        <is>
          <t>250# ANSI Flange</t>
        </is>
      </c>
      <c r="F103" t="inlineStr">
        <is>
          <t>Hardware_SS_HighStrength</t>
        </is>
      </c>
      <c r="G103" t="inlineStr">
        <is>
          <t>Hardware_SS_HighStrength</t>
        </is>
      </c>
      <c r="H103" s="123" t="inlineStr">
        <is>
          <t>RTF</t>
        </is>
      </c>
      <c r="J103" t="inlineStr">
        <is>
          <t>:143JM:145JM:182JM:184JM:213JM:215JM:</t>
        </is>
      </c>
      <c r="K103" t="inlineStr">
        <is>
          <t>A100095</t>
        </is>
      </c>
      <c r="L103" t="inlineStr">
        <is>
          <t>LT148</t>
        </is>
      </c>
      <c r="M103" s="13" t="n">
        <v>6</v>
      </c>
    </row>
    <row r="104">
      <c r="B104" t="inlineStr">
        <is>
          <t>Price_BOM_VL_VLS_Hardware_098</t>
        </is>
      </c>
      <c r="C104" t="inlineStr">
        <is>
          <t>:3095-7_VL:5095-A_VL:5095-7_VL:6095-7_VL:</t>
        </is>
      </c>
      <c r="D104" s="123" t="inlineStr">
        <is>
          <t>X4</t>
        </is>
      </c>
      <c r="E104" t="inlineStr">
        <is>
          <t>125# ANSI Flange</t>
        </is>
      </c>
      <c r="F104" t="inlineStr">
        <is>
          <t>Hardware_Steel_Gr5</t>
        </is>
      </c>
      <c r="G104" t="inlineStr">
        <is>
          <t>Hardware_Steel_Gr5</t>
        </is>
      </c>
      <c r="H104" s="123" t="n">
        <v>96699211</v>
      </c>
      <c r="I104" s="6" t="inlineStr">
        <is>
          <t>HW,LC,9.5" X4,STL GRADE5</t>
        </is>
      </c>
      <c r="J104" s="6" t="inlineStr">
        <is>
          <t>:213JMZ:215JMZ:254JM:256JM:284JM:286JM:324JM:326JM:364JM:365JM:</t>
        </is>
      </c>
      <c r="K104" t="inlineStr">
        <is>
          <t>A100091</t>
        </is>
      </c>
      <c r="L104" t="inlineStr">
        <is>
          <t>LT027</t>
        </is>
      </c>
      <c r="M104" s="13" t="n">
        <v>0</v>
      </c>
    </row>
    <row r="105">
      <c r="B105" t="inlineStr">
        <is>
          <t>Price_BOM_VL_VLS_Hardware_099</t>
        </is>
      </c>
      <c r="C105" t="inlineStr">
        <is>
          <t>:3095-7_VL:5095-A_VL:5095-7_VL:6095-7_VL:</t>
        </is>
      </c>
      <c r="D105" s="123" t="inlineStr">
        <is>
          <t>X4</t>
        </is>
      </c>
      <c r="E105" t="inlineStr">
        <is>
          <t>250# ANSI Flange</t>
        </is>
      </c>
      <c r="F105" t="inlineStr">
        <is>
          <t>Hardware_Steel_Gr8</t>
        </is>
      </c>
      <c r="G105" t="inlineStr">
        <is>
          <t>Hardware_Steel_Gr8</t>
        </is>
      </c>
      <c r="H105" s="123" t="n">
        <v>96769912</v>
      </c>
      <c r="I105" s="6" t="inlineStr">
        <is>
          <t>HW,LC,9.5" X4,STL GRADE8</t>
        </is>
      </c>
      <c r="J105" s="6" t="inlineStr">
        <is>
          <t>:213JMZ:215JMZ:254JM:256JM:284JM:286JM:324JM:326JM:364JM:365JM:</t>
        </is>
      </c>
      <c r="K105" t="inlineStr">
        <is>
          <t>A100092</t>
        </is>
      </c>
      <c r="L105" t="inlineStr">
        <is>
          <t>LT027</t>
        </is>
      </c>
      <c r="M105" s="13" t="n">
        <v>0</v>
      </c>
    </row>
    <row r="106">
      <c r="B106" t="inlineStr">
        <is>
          <t>Price_BOM_VL_VLS_Hardware_100</t>
        </is>
      </c>
      <c r="C106" t="inlineStr">
        <is>
          <t>:3095-7_VL:5095-A_VL:5095-7_VL:6095-7_VL:</t>
        </is>
      </c>
      <c r="D106" s="123" t="inlineStr">
        <is>
          <t>X4</t>
        </is>
      </c>
      <c r="E106" t="inlineStr">
        <is>
          <t>250# ANSI Flange</t>
        </is>
      </c>
      <c r="F106" t="inlineStr">
        <is>
          <t>Hardware_SS_HighStrength</t>
        </is>
      </c>
      <c r="G106" t="inlineStr">
        <is>
          <t>Hardware_SS_HighStrength</t>
        </is>
      </c>
      <c r="H106" s="123" t="inlineStr">
        <is>
          <t>RTF</t>
        </is>
      </c>
      <c r="I106" s="6" t="n"/>
      <c r="J106" s="6" t="inlineStr">
        <is>
          <t>:213JMZ:215JMZ:254JM:256JM:284JM:286JM:324JM:326JM:364JM:365JM:</t>
        </is>
      </c>
      <c r="K106" t="inlineStr">
        <is>
          <t>A100095</t>
        </is>
      </c>
      <c r="L106" t="inlineStr">
        <is>
          <t>LT148</t>
        </is>
      </c>
      <c r="M106" s="13" t="n">
        <v>6</v>
      </c>
    </row>
    <row r="107">
      <c r="B107" t="inlineStr">
        <is>
          <t>Price_BOM_VL_VLS_Hardware_101</t>
        </is>
      </c>
      <c r="C107" t="inlineStr">
        <is>
          <t>:3095-7_VLS:4095-9_VLS:4095-7_VLS:5095-A_VLS:5095-7_VLS:</t>
        </is>
      </c>
      <c r="D107" s="123" t="inlineStr">
        <is>
          <t>X3</t>
        </is>
      </c>
      <c r="E107" t="inlineStr">
        <is>
          <t>125# ANSI Flange</t>
        </is>
      </c>
      <c r="F107" t="inlineStr">
        <is>
          <t>Hardware_Steel_Gr5</t>
        </is>
      </c>
      <c r="G107" t="inlineStr">
        <is>
          <t>Hardware_Steel_Gr5</t>
        </is>
      </c>
      <c r="H107" s="68" t="n">
        <v>96774813</v>
      </c>
      <c r="I107" s="69" t="inlineStr">
        <is>
          <t>HW,VLS,9.5" X3/4,TC,STL GRADE 5</t>
        </is>
      </c>
      <c r="J107" t="inlineStr">
        <is>
          <t>:182TC:184TC:213TC:215TC:254TC:256TC:324TSC:326TSC:324TC:326TC:364TSC:365TSC:364TC:365TC:404TSC:405TSC:404TC:405TC:</t>
        </is>
      </c>
      <c r="K107" t="inlineStr">
        <is>
          <t>A100091</t>
        </is>
      </c>
      <c r="L107" t="inlineStr">
        <is>
          <t>LT027</t>
        </is>
      </c>
      <c r="M107" s="13" t="n">
        <v>0</v>
      </c>
    </row>
    <row r="108">
      <c r="B108" t="inlineStr">
        <is>
          <t>Price_BOM_VL_VLS_Hardware_102</t>
        </is>
      </c>
      <c r="C108" t="inlineStr">
        <is>
          <t>:3095-7_VLS:4095-9_VLS:4095-7_VLS:5095-A_VLS:5095-7_VLS:</t>
        </is>
      </c>
      <c r="D108" s="123" t="inlineStr">
        <is>
          <t>X3</t>
        </is>
      </c>
      <c r="E108" t="inlineStr">
        <is>
          <t>250# ANSI Flange</t>
        </is>
      </c>
      <c r="F108" t="inlineStr">
        <is>
          <t>Hardware_Steel_Gr8</t>
        </is>
      </c>
      <c r="G108" t="inlineStr">
        <is>
          <t>Hardware_Steel_Gr8</t>
        </is>
      </c>
      <c r="H108" s="123" t="inlineStr">
        <is>
          <t>RTF</t>
        </is>
      </c>
      <c r="J108" t="inlineStr">
        <is>
          <t>:182TC:184TC:213TC:215TC:254TC:256TC:284TC:286TC:324TSC:326TSC:324TC:326TC:364TSC:365TSC:364TC:365TC:404TSC:405TSC:404TC:405TC:</t>
        </is>
      </c>
      <c r="K108" t="inlineStr">
        <is>
          <t>A100092</t>
        </is>
      </c>
      <c r="L108" t="inlineStr">
        <is>
          <t>LT027</t>
        </is>
      </c>
      <c r="M108" s="13" t="n">
        <v>0</v>
      </c>
    </row>
    <row r="109">
      <c r="B109" t="inlineStr">
        <is>
          <t>Price_BOM_VL_VLS_Hardware_103</t>
        </is>
      </c>
      <c r="C109" t="inlineStr">
        <is>
          <t>:3095-7_VLS:4095-9_VLS:4095-7_VLS:5095-A_VLS:5095-7_VLS:</t>
        </is>
      </c>
      <c r="D109" s="123" t="inlineStr">
        <is>
          <t>X3</t>
        </is>
      </c>
      <c r="E109" t="inlineStr">
        <is>
          <t>250# ANSI Flange</t>
        </is>
      </c>
      <c r="F109" t="inlineStr">
        <is>
          <t>Hardware_SS_HighStrength</t>
        </is>
      </c>
      <c r="G109" t="inlineStr">
        <is>
          <t>Hardware_SS_HighStrength</t>
        </is>
      </c>
      <c r="H109" s="123" t="inlineStr">
        <is>
          <t>RTF</t>
        </is>
      </c>
      <c r="J109" t="inlineStr">
        <is>
          <t>:182TC:184TC:213TC:215TC:254TC:256TC:284TC:286TC:324TSC:326TSC:324TC:326TC:364TSC:365TSC:364TC:365TC:404TSC:405TSC:404TC:405TC:</t>
        </is>
      </c>
      <c r="K109" t="inlineStr">
        <is>
          <t>A100095</t>
        </is>
      </c>
      <c r="L109" t="inlineStr">
        <is>
          <t>LT148</t>
        </is>
      </c>
      <c r="M109" s="13" t="n">
        <v>6</v>
      </c>
    </row>
    <row r="110">
      <c r="B110" t="inlineStr">
        <is>
          <t>Price_BOM_VL_VLS_Hardware_104</t>
        </is>
      </c>
      <c r="C110" t="inlineStr">
        <is>
          <t>:4015-9_VL:4015-7_VL:5015-7_VL:</t>
        </is>
      </c>
      <c r="D110" t="inlineStr">
        <is>
          <t>XA</t>
        </is>
      </c>
      <c r="E110" t="inlineStr">
        <is>
          <t>125# ANSI Flange</t>
        </is>
      </c>
      <c r="F110" t="inlineStr">
        <is>
          <t>Hardware_Steel_Gr5</t>
        </is>
      </c>
      <c r="G110" t="inlineStr">
        <is>
          <t>Hardware_Steel_Gr5</t>
        </is>
      </c>
      <c r="H110" s="123" t="n">
        <v>96699215</v>
      </c>
      <c r="I110" t="inlineStr">
        <is>
          <t>HW,LC,15" XA,STL GRADE 5</t>
        </is>
      </c>
      <c r="J110" s="6" t="inlineStr">
        <is>
          <t>:254JM:256JM:284JM:286JM:324JM:326JM:364JM:365JM:</t>
        </is>
      </c>
      <c r="K110" t="inlineStr">
        <is>
          <t>A100091</t>
        </is>
      </c>
      <c r="L110" t="inlineStr">
        <is>
          <t>LT027</t>
        </is>
      </c>
      <c r="M110" s="13" t="n">
        <v>0</v>
      </c>
    </row>
    <row r="111">
      <c r="B111" t="inlineStr">
        <is>
          <t>Price_BOM_VL_VLS_Hardware_105</t>
        </is>
      </c>
      <c r="C111" t="inlineStr">
        <is>
          <t>:4015-9_VL:4015-7_VL:5015-7_VL:</t>
        </is>
      </c>
      <c r="D111" t="inlineStr">
        <is>
          <t>XA</t>
        </is>
      </c>
      <c r="E111" t="inlineStr">
        <is>
          <t>250# ANSI Flange</t>
        </is>
      </c>
      <c r="F111" t="inlineStr">
        <is>
          <t>Hardware_Steel_Gr8</t>
        </is>
      </c>
      <c r="G111" t="inlineStr">
        <is>
          <t>Hardware_Steel_Gr8</t>
        </is>
      </c>
      <c r="H111" s="123" t="inlineStr">
        <is>
          <t>RTF</t>
        </is>
      </c>
      <c r="J111" s="6" t="inlineStr">
        <is>
          <t>:254JM:256JM:284JM:286JM:324JM:326JM:364JM:365JM:</t>
        </is>
      </c>
      <c r="K111" t="inlineStr">
        <is>
          <t>A100092</t>
        </is>
      </c>
      <c r="L111" t="inlineStr">
        <is>
          <t>LT027</t>
        </is>
      </c>
      <c r="M111" s="13" t="n">
        <v>0</v>
      </c>
    </row>
    <row r="112">
      <c r="B112" t="inlineStr">
        <is>
          <t>Price_BOM_VL_VLS_Hardware_106</t>
        </is>
      </c>
      <c r="C112" t="inlineStr">
        <is>
          <t>:4015-9_VLS:4015-7_VLS:5015-7_VLS:</t>
        </is>
      </c>
      <c r="D112" t="inlineStr">
        <is>
          <t>XA</t>
        </is>
      </c>
      <c r="E112" t="inlineStr">
        <is>
          <t>125# ANSI Flange</t>
        </is>
      </c>
      <c r="F112" t="inlineStr">
        <is>
          <t>Hardware_Steel_Gr5</t>
        </is>
      </c>
      <c r="G112" t="inlineStr">
        <is>
          <t>Hardware_Steel_Gr5</t>
        </is>
      </c>
      <c r="H112" s="68" t="n">
        <v>96759583</v>
      </c>
      <c r="I112" s="69" t="inlineStr">
        <is>
          <t>HW,VLS,15" XA/5,12"AK,TC,STL GRD5</t>
        </is>
      </c>
      <c r="J112" t="inlineStr">
        <is>
          <t>:324TSC:326TSC:324TC:326TC:364TSC:365TSC:364TC:365TC:404TSC:405TSC:404TC:405TC:</t>
        </is>
      </c>
      <c r="K112" t="inlineStr">
        <is>
          <t>A100091</t>
        </is>
      </c>
      <c r="L112" t="inlineStr">
        <is>
          <t>LT027</t>
        </is>
      </c>
      <c r="M112" s="13" t="n">
        <v>0</v>
      </c>
    </row>
    <row r="113">
      <c r="B113" t="inlineStr">
        <is>
          <t>Price_BOM_VL_VLS_Hardware_107</t>
        </is>
      </c>
      <c r="C113" t="inlineStr">
        <is>
          <t>:4015-9_VLS:4015-7_VLS:5015-7_VLS:5015-7_VLS:6015-7_VLS:8015-7_VLS:</t>
        </is>
      </c>
      <c r="D113" s="123" t="inlineStr">
        <is>
          <t>XA</t>
        </is>
      </c>
      <c r="E113" t="inlineStr">
        <is>
          <t>125# ANSI Flange</t>
        </is>
      </c>
      <c r="F113" t="inlineStr">
        <is>
          <t>Hardware_Steel_Gr5</t>
        </is>
      </c>
      <c r="G113" t="inlineStr">
        <is>
          <t>Hardware_Steel_Gr5</t>
        </is>
      </c>
      <c r="H113" s="68" t="n">
        <v>96759583</v>
      </c>
      <c r="I113" s="69" t="inlineStr">
        <is>
          <t>HW,VLS,15" XA/5,12"AK,TC,STL GRD5</t>
        </is>
      </c>
      <c r="J113" t="inlineStr">
        <is>
          <t>:324TSC:326TSC:324TC:326TC:364TSC:365TSC:364TC:365TC:404TSC:405TSC:404TC:405TC:</t>
        </is>
      </c>
      <c r="K113" t="inlineStr">
        <is>
          <t>A100091</t>
        </is>
      </c>
      <c r="L113" t="inlineStr">
        <is>
          <t>LT027</t>
        </is>
      </c>
      <c r="M113" s="13" t="n">
        <v>0</v>
      </c>
    </row>
    <row r="114">
      <c r="B114" t="inlineStr">
        <is>
          <t>Price_BOM_VL_VLS_Hardware_108</t>
        </is>
      </c>
      <c r="C114" t="inlineStr">
        <is>
          <t>:4015-9_VLS:4015-7_VLS:5015-7_VLS:5015-7_VLS:6015-7_VLS:8015-7_VLS:</t>
        </is>
      </c>
      <c r="D114" s="123" t="inlineStr">
        <is>
          <t>XA</t>
        </is>
      </c>
      <c r="E114" t="inlineStr">
        <is>
          <t>125# ANSI Flange</t>
        </is>
      </c>
      <c r="F114" t="inlineStr">
        <is>
          <t>Hardware_Steel_Gr5</t>
        </is>
      </c>
      <c r="G114" t="inlineStr">
        <is>
          <t>Hardware_Steel_Gr5</t>
        </is>
      </c>
      <c r="H114" s="68" t="n">
        <v>96759584</v>
      </c>
      <c r="I114" s="69" t="inlineStr">
        <is>
          <t>HW,VLS,15" XA,8.5"AK,TC,STL GRD5</t>
        </is>
      </c>
      <c r="J114" t="inlineStr">
        <is>
          <t>:182TC:184TC:213TC:215TC:254TC:256TC:</t>
        </is>
      </c>
      <c r="K114" t="inlineStr">
        <is>
          <t>A100091</t>
        </is>
      </c>
      <c r="L114" t="inlineStr">
        <is>
          <t>LT027</t>
        </is>
      </c>
      <c r="M114" s="13" t="n">
        <v>0</v>
      </c>
    </row>
    <row r="115">
      <c r="B115" t="inlineStr">
        <is>
          <t>Price_BOM_VL_VLS_Hardware_109</t>
        </is>
      </c>
      <c r="C115" t="inlineStr">
        <is>
          <t>:4015-9_VLS:4015-7_VLS:5015-7_VLS:5015-7_VLS:6015-7_VLS:8015-7_VLS:</t>
        </is>
      </c>
      <c r="D115" s="123" t="inlineStr">
        <is>
          <t>XA</t>
        </is>
      </c>
      <c r="E115" t="inlineStr">
        <is>
          <t>125# ANSI Flange</t>
        </is>
      </c>
      <c r="F115" t="inlineStr">
        <is>
          <t>Hardware_Steel_Gr5</t>
        </is>
      </c>
      <c r="G115" t="inlineStr">
        <is>
          <t>Hardware_Steel_Gr5</t>
        </is>
      </c>
      <c r="H115" s="68" t="n">
        <v>96759585</v>
      </c>
      <c r="I115" s="69" t="inlineStr">
        <is>
          <t>HW,VLS,15" XA,8.5"AK,TC,ADP,STL GRD5</t>
        </is>
      </c>
      <c r="J115" t="inlineStr">
        <is>
          <t>:284TC:286TC:284TSC:286TSC:</t>
        </is>
      </c>
      <c r="K115" t="inlineStr">
        <is>
          <t>A100091</t>
        </is>
      </c>
      <c r="L115" t="inlineStr">
        <is>
          <t>LT027</t>
        </is>
      </c>
      <c r="M115" s="13" t="n">
        <v>0</v>
      </c>
    </row>
    <row r="116">
      <c r="B116" t="inlineStr">
        <is>
          <t>Price_BOM_VL_VLS_Hardware_110</t>
        </is>
      </c>
      <c r="C116" t="inlineStr">
        <is>
          <t>:4015-9_VLS:4015-7_VLS:5015-7_VLS:5015-7_VLS:6015-7_VLS:8015-7_VLS:</t>
        </is>
      </c>
      <c r="D116" s="123" t="inlineStr">
        <is>
          <t>XA</t>
        </is>
      </c>
      <c r="E116" t="inlineStr">
        <is>
          <t>250# ANSI Flange</t>
        </is>
      </c>
      <c r="F116" t="inlineStr">
        <is>
          <t>Hardware_SS_HighStrength</t>
        </is>
      </c>
      <c r="G116" t="inlineStr">
        <is>
          <t>Hardware_SS_HighStrength</t>
        </is>
      </c>
      <c r="H116" s="123" t="inlineStr">
        <is>
          <t>RTF</t>
        </is>
      </c>
      <c r="J116" t="inlineStr">
        <is>
          <t>:324TSC:326TSC:324TC:326TC:364TSC:365TSC:364TC:365TC:404TSC:405TSC:404TC:405TC:</t>
        </is>
      </c>
      <c r="K116" t="inlineStr">
        <is>
          <t>A100095</t>
        </is>
      </c>
      <c r="L116" t="inlineStr">
        <is>
          <t>LT148</t>
        </is>
      </c>
      <c r="M116" s="13" t="n">
        <v>6</v>
      </c>
    </row>
    <row r="117">
      <c r="B117" t="inlineStr">
        <is>
          <t>Price_BOM_VL_VLS_Hardware_111</t>
        </is>
      </c>
      <c r="C117" t="inlineStr">
        <is>
          <t>:4015-9_VLS:4015-7_VLS:5015-7_VLS:5015-7_VLS:6015-7_VLS:8015-7_VLS:</t>
        </is>
      </c>
      <c r="D117" s="123" t="inlineStr">
        <is>
          <t>XA</t>
        </is>
      </c>
      <c r="E117" t="inlineStr">
        <is>
          <t>250# ANSI Flange</t>
        </is>
      </c>
      <c r="F117" t="inlineStr">
        <is>
          <t>Hardware_SS_HighStrength</t>
        </is>
      </c>
      <c r="G117" t="inlineStr">
        <is>
          <t>Hardware_SS_HighStrength</t>
        </is>
      </c>
      <c r="H117" s="123" t="inlineStr">
        <is>
          <t>RTF</t>
        </is>
      </c>
      <c r="J117" t="inlineStr">
        <is>
          <t>:182TC:184TC:213TC:215TC:254TC:256TC:</t>
        </is>
      </c>
      <c r="K117" t="inlineStr">
        <is>
          <t>A100095</t>
        </is>
      </c>
      <c r="L117" t="inlineStr">
        <is>
          <t>LT148</t>
        </is>
      </c>
      <c r="M117" s="13" t="n">
        <v>6</v>
      </c>
    </row>
    <row r="118">
      <c r="B118" t="inlineStr">
        <is>
          <t>Price_BOM_VL_VLS_Hardware_112</t>
        </is>
      </c>
      <c r="C118" t="inlineStr">
        <is>
          <t>:4015-9_VLS:4015-7_VLS:5015-7_VLS:5015-7_VLS:6015-7_VLS:8015-7_VLS:</t>
        </is>
      </c>
      <c r="D118" s="123" t="inlineStr">
        <is>
          <t>XA</t>
        </is>
      </c>
      <c r="E118" t="inlineStr">
        <is>
          <t>250# ANSI Flange</t>
        </is>
      </c>
      <c r="F118" t="inlineStr">
        <is>
          <t>Hardware_SS_HighStrength</t>
        </is>
      </c>
      <c r="G118" t="inlineStr">
        <is>
          <t>Hardware_SS_HighStrength</t>
        </is>
      </c>
      <c r="H118" s="123" t="inlineStr">
        <is>
          <t>RTF</t>
        </is>
      </c>
      <c r="J118" t="inlineStr">
        <is>
          <t>:284TC:286TC:284TSC:286TSC:</t>
        </is>
      </c>
      <c r="K118" t="inlineStr">
        <is>
          <t>A100095</t>
        </is>
      </c>
      <c r="L118" t="inlineStr">
        <is>
          <t>LT148</t>
        </is>
      </c>
      <c r="M118" s="13" t="n">
        <v>6</v>
      </c>
    </row>
    <row r="119">
      <c r="B119" t="inlineStr">
        <is>
          <t>Price_BOM_VL_VLS_Hardware_113</t>
        </is>
      </c>
      <c r="C119" t="inlineStr">
        <is>
          <t>:4015-9_VLS:4015-7_VLS:5015-7_VLS:6015-7_VLS:8015-7_VLS:</t>
        </is>
      </c>
      <c r="D119" s="123" t="inlineStr">
        <is>
          <t>XA</t>
        </is>
      </c>
      <c r="E119" t="inlineStr">
        <is>
          <t>250# ANSI Flange</t>
        </is>
      </c>
      <c r="F119" t="inlineStr">
        <is>
          <t>Hardware_Steel_Gr8</t>
        </is>
      </c>
      <c r="G119" t="inlineStr">
        <is>
          <t>Hardware_Steel_Gr8</t>
        </is>
      </c>
      <c r="H119" s="123" t="inlineStr">
        <is>
          <t>RTF</t>
        </is>
      </c>
      <c r="J119" t="inlineStr">
        <is>
          <t>:324TSC:326TSC:324TC:326TC:364TSC:365TSC:364TC:365TC:404TSC:405TSC:404TC:405TC:</t>
        </is>
      </c>
      <c r="K119" t="inlineStr">
        <is>
          <t>A100092</t>
        </is>
      </c>
      <c r="L119" t="inlineStr">
        <is>
          <t>LT027</t>
        </is>
      </c>
      <c r="M119" s="13" t="n">
        <v>0</v>
      </c>
    </row>
    <row r="120">
      <c r="B120" t="inlineStr">
        <is>
          <t>Price_BOM_VL_VLS_Hardware_114</t>
        </is>
      </c>
      <c r="C120" t="inlineStr">
        <is>
          <t>:4015-9_VLS:4015-7_VLS:5015-7_VLS:6015-7_VLS:8015-7_VLS:</t>
        </is>
      </c>
      <c r="D120" s="123" t="inlineStr">
        <is>
          <t>XA</t>
        </is>
      </c>
      <c r="E120" t="inlineStr">
        <is>
          <t>250# ANSI Flange</t>
        </is>
      </c>
      <c r="F120" t="inlineStr">
        <is>
          <t>Hardware_Steel_Gr8</t>
        </is>
      </c>
      <c r="G120" t="inlineStr">
        <is>
          <t>Hardware_Steel_Gr8</t>
        </is>
      </c>
      <c r="H120" s="123" t="inlineStr">
        <is>
          <t>RTF</t>
        </is>
      </c>
      <c r="J120" t="inlineStr">
        <is>
          <t>:182TC:184TC:213TC:215TC:254TC:256TC:</t>
        </is>
      </c>
      <c r="K120" t="inlineStr">
        <is>
          <t>A100092</t>
        </is>
      </c>
      <c r="L120" t="inlineStr">
        <is>
          <t>LT027</t>
        </is>
      </c>
      <c r="M120" s="13" t="n">
        <v>0</v>
      </c>
    </row>
    <row r="121">
      <c r="B121" t="inlineStr">
        <is>
          <t>Price_BOM_VL_VLS_Hardware_115</t>
        </is>
      </c>
      <c r="C121" t="inlineStr">
        <is>
          <t>:4015-9_VLS:4015-7_VLS:5015-7_VLS:6015-7_VLS:8015-7_VLS:</t>
        </is>
      </c>
      <c r="D121" s="123" t="inlineStr">
        <is>
          <t>XA</t>
        </is>
      </c>
      <c r="E121" t="inlineStr">
        <is>
          <t>250# ANSI Flange</t>
        </is>
      </c>
      <c r="F121" t="inlineStr">
        <is>
          <t>Hardware_Steel_Gr8</t>
        </is>
      </c>
      <c r="G121" t="inlineStr">
        <is>
          <t>Hardware_Steel_Gr8</t>
        </is>
      </c>
      <c r="H121" s="123" t="inlineStr">
        <is>
          <t>RTF</t>
        </is>
      </c>
      <c r="J121" t="inlineStr">
        <is>
          <t>:284TC:286TC:284TSC:286TSC:</t>
        </is>
      </c>
      <c r="K121" t="inlineStr">
        <is>
          <t>A100092</t>
        </is>
      </c>
      <c r="L121" t="inlineStr">
        <is>
          <t>LT027</t>
        </is>
      </c>
      <c r="M121" s="13" t="n">
        <v>0</v>
      </c>
    </row>
    <row r="122">
      <c r="B122" t="inlineStr">
        <is>
          <t>Price_BOM_VL_VLS_Hardware_116</t>
        </is>
      </c>
      <c r="C122" t="inlineStr">
        <is>
          <t>:4095-9_VL:4095-7_VL:5095-9_VL:8095-1_VL:</t>
        </is>
      </c>
      <c r="D122" s="123" t="inlineStr">
        <is>
          <t>XA</t>
        </is>
      </c>
      <c r="E122" t="inlineStr">
        <is>
          <t>125# ANSI Flange</t>
        </is>
      </c>
      <c r="F122" t="inlineStr">
        <is>
          <t>Hardware_Steel_Gr5</t>
        </is>
      </c>
      <c r="G122" t="inlineStr">
        <is>
          <t>Hardware_Steel_Gr5</t>
        </is>
      </c>
      <c r="H122" s="123" t="n">
        <v>96699212</v>
      </c>
      <c r="I122" s="6" t="inlineStr">
        <is>
          <t>HW,LF,9.5" X4,STL GRADE5</t>
        </is>
      </c>
      <c r="J122" s="6" t="inlineStr">
        <is>
          <t>:254JM:256JM:284JM:286JM:324JM:326JM:364JM:365JM:</t>
        </is>
      </c>
      <c r="K122" t="inlineStr">
        <is>
          <t>A100091</t>
        </is>
      </c>
      <c r="L122" t="inlineStr">
        <is>
          <t>LT027</t>
        </is>
      </c>
      <c r="M122" s="13" t="n">
        <v>0</v>
      </c>
    </row>
    <row r="123">
      <c r="B123" t="inlineStr">
        <is>
          <t>Price_BOM_VL_VLS_Hardware_117</t>
        </is>
      </c>
      <c r="C123" t="inlineStr">
        <is>
          <t>:4095-9_VL:4095-7_VL:5095-9_VL:8095-1_VL:</t>
        </is>
      </c>
      <c r="D123" s="123" t="inlineStr">
        <is>
          <t>XA</t>
        </is>
      </c>
      <c r="E123" t="inlineStr">
        <is>
          <t>250# ANSI Flange</t>
        </is>
      </c>
      <c r="F123" t="inlineStr">
        <is>
          <t>Hardware_Steel_Gr8</t>
        </is>
      </c>
      <c r="G123" t="inlineStr">
        <is>
          <t>Hardware_Steel_Gr8</t>
        </is>
      </c>
      <c r="H123" s="123" t="n">
        <v>96769913</v>
      </c>
      <c r="I123" s="6" t="inlineStr">
        <is>
          <t>HW,LF,9.5" X4,STL GRADE8</t>
        </is>
      </c>
      <c r="J123" s="6" t="inlineStr">
        <is>
          <t>:254JM:256JM:284JM:286JM:324JM:326JM:364JM:365JM:</t>
        </is>
      </c>
      <c r="K123" t="inlineStr">
        <is>
          <t>A100092</t>
        </is>
      </c>
      <c r="L123" t="inlineStr">
        <is>
          <t>LT027</t>
        </is>
      </c>
      <c r="M123" s="13" t="n">
        <v>0</v>
      </c>
    </row>
    <row r="124">
      <c r="B124" t="inlineStr">
        <is>
          <t>Price_BOM_VL_VLS_Hardware_118</t>
        </is>
      </c>
      <c r="C124" t="inlineStr">
        <is>
          <t>:4095-9_VL:4095-7_VL:5095-9_VL:8095-1_VL:</t>
        </is>
      </c>
      <c r="D124" s="123" t="inlineStr">
        <is>
          <t>XA</t>
        </is>
      </c>
      <c r="E124" t="inlineStr">
        <is>
          <t>250# ANSI Flange</t>
        </is>
      </c>
      <c r="F124" t="inlineStr">
        <is>
          <t>Hardware_SS_HighStrength</t>
        </is>
      </c>
      <c r="G124" t="inlineStr">
        <is>
          <t>Hardware_SS_HighStrength</t>
        </is>
      </c>
      <c r="H124" s="123" t="inlineStr">
        <is>
          <t>RTF</t>
        </is>
      </c>
      <c r="I124" s="6" t="n"/>
      <c r="J124" s="6" t="inlineStr">
        <is>
          <t>:254JM:256JM:284JM:286JM:324JM:326JM:364JM:365JM:</t>
        </is>
      </c>
      <c r="K124" t="inlineStr">
        <is>
          <t>A100095</t>
        </is>
      </c>
      <c r="L124" t="inlineStr">
        <is>
          <t>LT148</t>
        </is>
      </c>
      <c r="M124" s="13" t="n">
        <v>6</v>
      </c>
    </row>
    <row r="125">
      <c r="B125" t="inlineStr">
        <is>
          <t>Price_BOM_VL_VLS_Hardware_119</t>
        </is>
      </c>
      <c r="C125" t="inlineStr">
        <is>
          <t>:4095-9_VL:4095-7_VL:5095-9_VL:8095-1_VL:</t>
        </is>
      </c>
      <c r="D125" s="123" t="inlineStr">
        <is>
          <t>XA</t>
        </is>
      </c>
      <c r="E125" t="inlineStr">
        <is>
          <t>250# ANSI Flange</t>
        </is>
      </c>
      <c r="F125" t="inlineStr">
        <is>
          <t>Hardware_Steel_Gr8</t>
        </is>
      </c>
      <c r="G125" t="inlineStr">
        <is>
          <t>Hardware_Steel_Gr8</t>
        </is>
      </c>
      <c r="H125" s="65" t="inlineStr">
        <is>
          <t>RTF</t>
        </is>
      </c>
      <c r="I125" s="6" t="n"/>
      <c r="J125" s="6" t="inlineStr">
        <is>
          <t>:254JP:256JP:284JP:286JP:324JP:326JP:364TCZ:365TCZ:</t>
        </is>
      </c>
      <c r="K125" t="inlineStr">
        <is>
          <t>A100092</t>
        </is>
      </c>
      <c r="L125" t="inlineStr">
        <is>
          <t>LT027</t>
        </is>
      </c>
      <c r="M125" s="13" t="n">
        <v>0</v>
      </c>
    </row>
    <row r="126">
      <c r="B126" t="inlineStr">
        <is>
          <t>Price_BOM_VL_VLS_Hardware_120</t>
        </is>
      </c>
      <c r="C126" t="inlineStr">
        <is>
          <t>:4095-9_VLS:4095-7_VLS:5095-9_VLS:8095-1_VLS:</t>
        </is>
      </c>
      <c r="D126" s="123" t="inlineStr">
        <is>
          <t>XA</t>
        </is>
      </c>
      <c r="E126" t="inlineStr">
        <is>
          <t>125# ANSI Flange</t>
        </is>
      </c>
      <c r="F126" t="inlineStr">
        <is>
          <t>Hardware_Steel_Gr5</t>
        </is>
      </c>
      <c r="G126" t="inlineStr">
        <is>
          <t>Hardware_Steel_Gr5</t>
        </is>
      </c>
      <c r="H126" s="68" t="n">
        <v>96774813</v>
      </c>
      <c r="I126" s="69" t="inlineStr">
        <is>
          <t>HW,VLS,9.5" X3/4,TC,STL GRADE 5</t>
        </is>
      </c>
      <c r="J126" t="inlineStr">
        <is>
          <t>:182TC:184TC:213TC:215TC:254TC:256TC:284TC:286TC:324TSC:326TSC:324TC:326TC:364TSC:365TSC:364TC:365TC:404TSC:405TSC:404TC:405TC:</t>
        </is>
      </c>
      <c r="K126" t="inlineStr">
        <is>
          <t>A100091</t>
        </is>
      </c>
      <c r="L126" t="inlineStr">
        <is>
          <t>LT027</t>
        </is>
      </c>
      <c r="M126" s="13" t="n">
        <v>0</v>
      </c>
    </row>
    <row r="127">
      <c r="B127" t="inlineStr">
        <is>
          <t>Price_BOM_VL_VLS_Hardware_121</t>
        </is>
      </c>
      <c r="C127" t="inlineStr">
        <is>
          <t>:4095-9_VLS:4095-7_VLS:5095-9_VLS:8095-1_VLS:</t>
        </is>
      </c>
      <c r="D127" s="123" t="inlineStr">
        <is>
          <t>XA</t>
        </is>
      </c>
      <c r="E127" t="inlineStr">
        <is>
          <t>250# ANSI Flange</t>
        </is>
      </c>
      <c r="F127" t="inlineStr">
        <is>
          <t>Hardware_Steel_Gr8</t>
        </is>
      </c>
      <c r="G127" t="inlineStr">
        <is>
          <t>Hardware_Steel_Gr8</t>
        </is>
      </c>
      <c r="H127" s="123" t="inlineStr">
        <is>
          <t>RTF</t>
        </is>
      </c>
      <c r="I127" s="6" t="n"/>
      <c r="J127" t="inlineStr">
        <is>
          <t>:182TC:184TC:213TC:215TC:254TC:256TC:284TC:286TC:324TSC:326TSC:324TC:326TC:364TSC:365TSC:364TC:365TC:404TSC:405TSC:404TC:405TC:</t>
        </is>
      </c>
      <c r="K127" t="inlineStr">
        <is>
          <t>A100092</t>
        </is>
      </c>
      <c r="L127" t="inlineStr">
        <is>
          <t>LT027</t>
        </is>
      </c>
      <c r="M127" s="13" t="n">
        <v>0</v>
      </c>
    </row>
    <row r="128">
      <c r="B128" t="inlineStr">
        <is>
          <t>Price_BOM_VL_VLS_Hardware_122</t>
        </is>
      </c>
      <c r="C128" t="inlineStr">
        <is>
          <t>:4095-9_VLS:4095-7_VLS:5095-9_VLS:8095-1_VLS:</t>
        </is>
      </c>
      <c r="D128" s="123" t="inlineStr">
        <is>
          <t>XA</t>
        </is>
      </c>
      <c r="E128" t="inlineStr">
        <is>
          <t>250# ANSI Flange</t>
        </is>
      </c>
      <c r="F128" t="inlineStr">
        <is>
          <t>Hardware_SS_HighStrength</t>
        </is>
      </c>
      <c r="G128" t="inlineStr">
        <is>
          <t>Hardware_SS_HighStrength</t>
        </is>
      </c>
      <c r="H128" s="123" t="inlineStr">
        <is>
          <t>RTF</t>
        </is>
      </c>
      <c r="I128" s="6" t="n"/>
      <c r="J128" t="inlineStr">
        <is>
          <t>:182TC:184TC:213TC:215TC:254TC:256TC:284TC:286TC:324TSC:326TSC:324TC:326TC:364TSC:365TSC:364TC:365TC:404TSC:405TSC:404TC:405TC:</t>
        </is>
      </c>
      <c r="K128" t="inlineStr">
        <is>
          <t>A100095</t>
        </is>
      </c>
      <c r="L128" t="inlineStr">
        <is>
          <t>LT148</t>
        </is>
      </c>
      <c r="M128" s="13" t="n">
        <v>6</v>
      </c>
    </row>
    <row r="129">
      <c r="B129" s="6" t="inlineStr">
        <is>
          <t>Price_BOM_VL_VLS_Hardware_123</t>
        </is>
      </c>
      <c r="C129" s="6" t="inlineStr">
        <is>
          <t>:5015-7_VL:6015-7_VL:8015-7_VL:</t>
        </is>
      </c>
      <c r="D129" t="inlineStr">
        <is>
          <t>X5</t>
        </is>
      </c>
      <c r="E129" t="inlineStr">
        <is>
          <t>125# ANSI Flange</t>
        </is>
      </c>
      <c r="F129" t="inlineStr">
        <is>
          <t>Hardware_Steel_Gr5</t>
        </is>
      </c>
      <c r="G129" t="inlineStr">
        <is>
          <t>Hardware_Steel_Gr5</t>
        </is>
      </c>
      <c r="H129" s="123" t="n">
        <v>98544148</v>
      </c>
      <c r="J129" s="6" t="inlineStr">
        <is>
          <t>:254TCZ:256TCZ:324TCZ:326TCZ:364TCZ:365TCZ:404TCZ:405TCZ:444TCZ:</t>
        </is>
      </c>
      <c r="K129" t="inlineStr">
        <is>
          <t>A100091</t>
        </is>
      </c>
      <c r="L129" t="inlineStr">
        <is>
          <t>LT027</t>
        </is>
      </c>
      <c r="M129" s="13" t="n">
        <v>0</v>
      </c>
    </row>
    <row r="130">
      <c r="B130" t="inlineStr">
        <is>
          <t>Price_BOM_VL_VLS_Hardware_124</t>
        </is>
      </c>
      <c r="C130" t="inlineStr">
        <is>
          <t>:5015-7_VL:6015-7_VL:8015-7_VL:</t>
        </is>
      </c>
      <c r="D130" t="inlineStr">
        <is>
          <t>X5</t>
        </is>
      </c>
      <c r="E130" t="inlineStr">
        <is>
          <t>250# ANSI Flange</t>
        </is>
      </c>
      <c r="F130" t="inlineStr">
        <is>
          <t>Hardware_Steel_Gr8</t>
        </is>
      </c>
      <c r="G130" t="inlineStr">
        <is>
          <t>Hardware_Steel_Gr8</t>
        </is>
      </c>
      <c r="H130" s="123" t="inlineStr">
        <is>
          <t>RTF</t>
        </is>
      </c>
      <c r="J130" s="6" t="inlineStr">
        <is>
          <t>:254TCZ:256TCZ:324TCZ:326TCZ:364TCZ:365TCZ:404TCZ:405TCZ:444TCZ:</t>
        </is>
      </c>
      <c r="K130" t="inlineStr">
        <is>
          <t>A100092</t>
        </is>
      </c>
      <c r="L130" t="inlineStr">
        <is>
          <t>LT027</t>
        </is>
      </c>
      <c r="M130" s="13" t="n">
        <v>0</v>
      </c>
    </row>
    <row r="131">
      <c r="B131" t="inlineStr">
        <is>
          <t>Price_BOM_VL_VLS_Hardware_125</t>
        </is>
      </c>
      <c r="C131" t="inlineStr">
        <is>
          <t>:5015-7_VLS:6015-7_VLS:8015-7_VLS:</t>
        </is>
      </c>
      <c r="D131" t="inlineStr">
        <is>
          <t>X5</t>
        </is>
      </c>
      <c r="E131" t="inlineStr">
        <is>
          <t>125# ANSI Flange</t>
        </is>
      </c>
      <c r="F131" t="inlineStr">
        <is>
          <t>Hardware_Steel_Gr5</t>
        </is>
      </c>
      <c r="G131" t="inlineStr">
        <is>
          <t>Hardware_Steel_Gr5</t>
        </is>
      </c>
      <c r="H131" s="68" t="n">
        <v>96759583</v>
      </c>
      <c r="I131" s="69" t="inlineStr">
        <is>
          <t>HW,VLS,15" XA/5,12"AK,TC,STL GRD5</t>
        </is>
      </c>
      <c r="J131" t="inlineStr">
        <is>
          <t>:324TSC:326TSC:324TC:326TC:364TSC:365TSC:364TC:365TC:404TSC:405TSC:404TC:405TC:</t>
        </is>
      </c>
      <c r="K131" t="inlineStr">
        <is>
          <t>A100091</t>
        </is>
      </c>
      <c r="L131" t="inlineStr">
        <is>
          <t>LT027</t>
        </is>
      </c>
      <c r="M131" s="13" t="n">
        <v>0</v>
      </c>
    </row>
    <row r="132">
      <c r="B132" t="inlineStr">
        <is>
          <t>Price_BOM_VL_VLS_Hardware_126</t>
        </is>
      </c>
      <c r="C132" t="inlineStr">
        <is>
          <t>:5015-7_VLS:6015-7_VLS:8015-7_VLS:</t>
        </is>
      </c>
      <c r="D132" s="123" t="inlineStr">
        <is>
          <t>X5</t>
        </is>
      </c>
      <c r="E132" t="inlineStr">
        <is>
          <t>125# ANSI Flange</t>
        </is>
      </c>
      <c r="F132" t="inlineStr">
        <is>
          <t>Hardware_Steel_Gr5</t>
        </is>
      </c>
      <c r="G132" t="inlineStr">
        <is>
          <t>Hardware_Steel_Gr5</t>
        </is>
      </c>
      <c r="H132" s="123" t="inlineStr">
        <is>
          <t>RTF</t>
        </is>
      </c>
      <c r="J132" t="inlineStr">
        <is>
          <t>:444TC:445TC:</t>
        </is>
      </c>
      <c r="K132" t="inlineStr">
        <is>
          <t>A100091</t>
        </is>
      </c>
      <c r="L132" t="inlineStr">
        <is>
          <t>LT027</t>
        </is>
      </c>
      <c r="M132" s="13" t="n">
        <v>0</v>
      </c>
    </row>
    <row r="133">
      <c r="B133" t="inlineStr">
        <is>
          <t>Price_BOM_VL_VLS_Hardware_127</t>
        </is>
      </c>
      <c r="C133" t="inlineStr">
        <is>
          <t>:5015-7_VLS:6015-7_VLS:8015-7_VLS:</t>
        </is>
      </c>
      <c r="D133" t="inlineStr">
        <is>
          <t>X5</t>
        </is>
      </c>
      <c r="E133" t="inlineStr">
        <is>
          <t>250# ANSI Flange</t>
        </is>
      </c>
      <c r="F133" t="inlineStr">
        <is>
          <t>Hardware_Steel_Gr8</t>
        </is>
      </c>
      <c r="G133" t="inlineStr">
        <is>
          <t>Hardware_Steel_Gr8</t>
        </is>
      </c>
      <c r="H133" s="123" t="inlineStr">
        <is>
          <t>RTF</t>
        </is>
      </c>
      <c r="I133" s="69" t="n"/>
      <c r="J133" t="inlineStr">
        <is>
          <t>:324TSC:326TSC:324TC:326TC:364TSC:365TSC:364TC:365TC:404TSC:405TSC:404TC:405TC:</t>
        </is>
      </c>
      <c r="K133" t="inlineStr">
        <is>
          <t>A100092</t>
        </is>
      </c>
      <c r="L133" t="inlineStr">
        <is>
          <t>LT027</t>
        </is>
      </c>
      <c r="M133" s="13" t="n">
        <v>0</v>
      </c>
    </row>
    <row r="134">
      <c r="B134" t="inlineStr">
        <is>
          <t>Price_BOM_VL_VLS_Hardware_128</t>
        </is>
      </c>
      <c r="C134" t="inlineStr">
        <is>
          <t>:6012-3_VL:8012-3_VL:1012-3_VL:</t>
        </is>
      </c>
      <c r="D134" s="123" t="inlineStr">
        <is>
          <t>X5</t>
        </is>
      </c>
      <c r="E134" t="inlineStr">
        <is>
          <t>125# ANSI Flange</t>
        </is>
      </c>
      <c r="F134" t="inlineStr">
        <is>
          <t>Hardware_Steel_Gr5</t>
        </is>
      </c>
      <c r="G134" t="inlineStr">
        <is>
          <t>Hardware_Steel_Gr5</t>
        </is>
      </c>
      <c r="H134" s="123" t="n">
        <v>96699217</v>
      </c>
      <c r="I134" s="6" t="inlineStr">
        <is>
          <t>HW,LC,12" X5,STL GRADE5</t>
        </is>
      </c>
      <c r="J134" s="6" t="inlineStr">
        <is>
          <t>:254TCZ:256TCZ:324TCZ:326TCZ:364TCZ:365TCZ:404TCZ:405TCZ:</t>
        </is>
      </c>
      <c r="K134" t="inlineStr">
        <is>
          <t>A100091</t>
        </is>
      </c>
      <c r="L134" t="inlineStr">
        <is>
          <t>LT027</t>
        </is>
      </c>
      <c r="M134" s="13" t="n">
        <v>0</v>
      </c>
    </row>
    <row r="135">
      <c r="B135" t="inlineStr">
        <is>
          <t>Price_BOM_VL_VLS_Hardware_129</t>
        </is>
      </c>
      <c r="C135" t="inlineStr">
        <is>
          <t>:6012-3_VL:8012-3_VL:1012-3_VL:</t>
        </is>
      </c>
      <c r="D135" s="123" t="inlineStr">
        <is>
          <t>X5</t>
        </is>
      </c>
      <c r="E135" t="inlineStr">
        <is>
          <t>250# ANSI Flange</t>
        </is>
      </c>
      <c r="F135" t="inlineStr">
        <is>
          <t>Hardware_Steel_Gr8</t>
        </is>
      </c>
      <c r="G135" t="inlineStr">
        <is>
          <t>Hardware_Steel_Gr8</t>
        </is>
      </c>
      <c r="H135" s="123" t="n">
        <v>96769918</v>
      </c>
      <c r="I135" s="6" t="inlineStr">
        <is>
          <t>HW,LC,12" X5,STL GRADE8</t>
        </is>
      </c>
      <c r="J135" s="6" t="inlineStr">
        <is>
          <t>:254TCZ:256TCZ:324TCZ:326TCZ:364TCZ:365TCZ:404TCZ:405TCZ:</t>
        </is>
      </c>
      <c r="K135" t="inlineStr">
        <is>
          <t>A100092</t>
        </is>
      </c>
      <c r="L135" t="inlineStr">
        <is>
          <t>LT027</t>
        </is>
      </c>
      <c r="M135" s="13" t="n">
        <v>0</v>
      </c>
    </row>
    <row r="136">
      <c r="B136" t="inlineStr">
        <is>
          <t>Price_BOM_VL_VLS_Hardware_130</t>
        </is>
      </c>
      <c r="C136" t="inlineStr">
        <is>
          <t>:6012-3_VL:8012-3_VL:1012-3_VL:</t>
        </is>
      </c>
      <c r="D136" s="123" t="inlineStr">
        <is>
          <t>X5</t>
        </is>
      </c>
      <c r="E136" t="inlineStr">
        <is>
          <t>250# ANSI Flange</t>
        </is>
      </c>
      <c r="F136" t="inlineStr">
        <is>
          <t>Hardware_SS_HighStrength</t>
        </is>
      </c>
      <c r="G136" t="inlineStr">
        <is>
          <t>Hardware_SS_HighStrength</t>
        </is>
      </c>
      <c r="H136" s="123" t="inlineStr">
        <is>
          <t>RTF</t>
        </is>
      </c>
      <c r="I136" s="6" t="n"/>
      <c r="J136" s="6" t="inlineStr">
        <is>
          <t>:254TCZ:256TCZ:324TCZ:326TCZ:364TCZ:365TCZ:404TCZ:405TCZ:</t>
        </is>
      </c>
      <c r="K136" t="inlineStr">
        <is>
          <t>A100095</t>
        </is>
      </c>
      <c r="L136" t="inlineStr">
        <is>
          <t>LT148</t>
        </is>
      </c>
      <c r="M136" s="13" t="n">
        <v>6</v>
      </c>
    </row>
    <row r="137">
      <c r="B137" t="inlineStr">
        <is>
          <t>Price_BOM_VL_VLS_Hardware_131</t>
        </is>
      </c>
      <c r="C137" t="inlineStr">
        <is>
          <t>:6012-3_VLS:8012-3_VLS:</t>
        </is>
      </c>
      <c r="D137" s="123" t="inlineStr">
        <is>
          <t>X5</t>
        </is>
      </c>
      <c r="E137" t="inlineStr">
        <is>
          <t>125# ANSI Flange</t>
        </is>
      </c>
      <c r="F137" t="inlineStr">
        <is>
          <t>Hardware_Steel_Gr5</t>
        </is>
      </c>
      <c r="G137" t="inlineStr">
        <is>
          <t>Hardware_Steel_Gr5</t>
        </is>
      </c>
      <c r="H137" s="68" t="n">
        <v>96759582</v>
      </c>
      <c r="I137" s="69" t="inlineStr">
        <is>
          <t>HW,VLS,12" XA/5,12"AK,TC,STL GRD5</t>
        </is>
      </c>
      <c r="J137" t="inlineStr">
        <is>
          <t>:324TSC:326TSC:324TC:326TC:364TSC:365TSC:364TC:365TC:404TSC:405TSC:404TC:405TC:444TC:445TC:</t>
        </is>
      </c>
      <c r="K137" t="inlineStr">
        <is>
          <t>A100091</t>
        </is>
      </c>
      <c r="L137" t="inlineStr">
        <is>
          <t>LT027</t>
        </is>
      </c>
      <c r="M137" s="13" t="n">
        <v>0</v>
      </c>
    </row>
    <row r="138">
      <c r="B138" t="inlineStr">
        <is>
          <t>Price_BOM_VL_VLS_Hardware_132</t>
        </is>
      </c>
      <c r="C138" t="inlineStr">
        <is>
          <t>:6012-3_VLS:8012-3_VLS:</t>
        </is>
      </c>
      <c r="D138" s="123" t="inlineStr">
        <is>
          <t>X5</t>
        </is>
      </c>
      <c r="E138" t="inlineStr">
        <is>
          <t>250# ANSI Flange</t>
        </is>
      </c>
      <c r="F138" t="inlineStr">
        <is>
          <t>Hardware_Steel_Gr8</t>
        </is>
      </c>
      <c r="G138" t="inlineStr">
        <is>
          <t>Hardware_Steel_Gr8</t>
        </is>
      </c>
      <c r="H138" s="123" t="n">
        <v>98548468</v>
      </c>
      <c r="I138" s="6" t="n"/>
      <c r="J138" t="inlineStr">
        <is>
          <t>:324TSC:326TSC:324TC:326TC:364TSC:365TSC:364TC:365TC:404TSC:405TSC:404TC:405TC:444TC:445TC:</t>
        </is>
      </c>
      <c r="K138" t="inlineStr">
        <is>
          <t>A100092</t>
        </is>
      </c>
      <c r="L138" t="inlineStr">
        <is>
          <t>LT027</t>
        </is>
      </c>
      <c r="M138" s="13" t="n">
        <v>0</v>
      </c>
    </row>
    <row r="139">
      <c r="B139" t="inlineStr">
        <is>
          <t>Price_BOM_VL_VLS_Hardware_133</t>
        </is>
      </c>
      <c r="C139" t="inlineStr">
        <is>
          <t>:6012-3_VLS:8012-3_VLS:</t>
        </is>
      </c>
      <c r="D139" s="123" t="inlineStr">
        <is>
          <t>X5</t>
        </is>
      </c>
      <c r="E139" t="inlineStr">
        <is>
          <t>250# ANSI Flange</t>
        </is>
      </c>
      <c r="F139" t="inlineStr">
        <is>
          <t>Hardware_SS_HighStrength</t>
        </is>
      </c>
      <c r="G139" t="inlineStr">
        <is>
          <t>Hardware_SS_HighStrength</t>
        </is>
      </c>
      <c r="H139" s="123" t="inlineStr">
        <is>
          <t>RTF</t>
        </is>
      </c>
      <c r="I139" s="6" t="n"/>
      <c r="J139" t="inlineStr">
        <is>
          <t>:324TSC:326TSC:324TC:326TC:364TSC:365TSC:364TC:365TC:404TSC:405TSC:404TC:405TC:444TC:445TC:</t>
        </is>
      </c>
      <c r="K139" t="inlineStr">
        <is>
          <t>A100095</t>
        </is>
      </c>
      <c r="L139" t="inlineStr">
        <is>
          <t>LT148</t>
        </is>
      </c>
      <c r="M139" s="13" t="n">
        <v>6</v>
      </c>
    </row>
    <row r="140">
      <c r="B140" t="inlineStr">
        <is>
          <t>Price_BOM_VL_VLS_Hardware_134</t>
        </is>
      </c>
      <c r="C140" t="inlineStr">
        <is>
          <t>:6095-7_VLS:</t>
        </is>
      </c>
      <c r="D140" s="123" t="inlineStr">
        <is>
          <t>X4</t>
        </is>
      </c>
      <c r="E140" t="inlineStr">
        <is>
          <t>125# ANSI Flange</t>
        </is>
      </c>
      <c r="F140" t="inlineStr">
        <is>
          <t>Hardware_Steel_Gr5</t>
        </is>
      </c>
      <c r="G140" t="inlineStr">
        <is>
          <t>Hardware_Steel_Gr5</t>
        </is>
      </c>
      <c r="H140" s="68" t="n">
        <v>96774813</v>
      </c>
      <c r="I140" t="inlineStr">
        <is>
          <t>HW,VLS,9.5" X3/4,TC,STL GRADE 5</t>
        </is>
      </c>
      <c r="J140" t="inlineStr">
        <is>
          <t>:284TC:286TC:284TSC:286TSC:</t>
        </is>
      </c>
      <c r="K140" t="inlineStr">
        <is>
          <t>A100091</t>
        </is>
      </c>
      <c r="L140" t="inlineStr">
        <is>
          <t>LT027</t>
        </is>
      </c>
      <c r="M140" s="13" t="n">
        <v>0</v>
      </c>
    </row>
    <row r="141">
      <c r="B141" t="inlineStr">
        <is>
          <t>Price_BOM_VL_VLS_Hardware_135</t>
        </is>
      </c>
      <c r="C141" s="6" t="inlineStr">
        <is>
          <t>:8015-7_VLS:</t>
        </is>
      </c>
      <c r="D141" s="123" t="inlineStr">
        <is>
          <t>X6</t>
        </is>
      </c>
      <c r="E141" t="inlineStr">
        <is>
          <t>125# ANSI Flange</t>
        </is>
      </c>
      <c r="F141" t="inlineStr">
        <is>
          <t>Hardware_Steel_Gr5</t>
        </is>
      </c>
      <c r="G141" t="inlineStr">
        <is>
          <t>Hardware_Steel_Gr5</t>
        </is>
      </c>
      <c r="H141" s="123" t="inlineStr">
        <is>
          <t>RTF</t>
        </is>
      </c>
      <c r="J141" t="inlineStr">
        <is>
          <t>:444TC:445TC:</t>
        </is>
      </c>
      <c r="K141" t="inlineStr">
        <is>
          <t>A100091</t>
        </is>
      </c>
      <c r="L141" t="inlineStr">
        <is>
          <t>LT027</t>
        </is>
      </c>
      <c r="M141" s="13" t="n">
        <v>0</v>
      </c>
    </row>
    <row r="142">
      <c r="B142" t="inlineStr">
        <is>
          <t>Price_BOM_VL_VLS_Hardware_136</t>
        </is>
      </c>
      <c r="C142" s="6" t="inlineStr">
        <is>
          <t>:8015-7_VLS:</t>
        </is>
      </c>
      <c r="D142" s="123" t="inlineStr">
        <is>
          <t>X6</t>
        </is>
      </c>
      <c r="E142" t="inlineStr">
        <is>
          <t>250# ANSI Flange</t>
        </is>
      </c>
      <c r="F142" t="inlineStr">
        <is>
          <t>Hardware_Steel_Gr8</t>
        </is>
      </c>
      <c r="G142" t="inlineStr">
        <is>
          <t>Hardware_Steel_Gr8</t>
        </is>
      </c>
      <c r="H142" s="123" t="inlineStr">
        <is>
          <t>RTF</t>
        </is>
      </c>
      <c r="J142" t="inlineStr">
        <is>
          <t>:444TC:445TC:</t>
        </is>
      </c>
      <c r="K142" t="inlineStr">
        <is>
          <t>A100092</t>
        </is>
      </c>
      <c r="L142" t="inlineStr">
        <is>
          <t>LT027</t>
        </is>
      </c>
      <c r="M142" s="13" t="n">
        <v>0</v>
      </c>
    </row>
    <row r="143">
      <c r="B143" t="inlineStr">
        <is>
          <t>Price_BOM_VL_VLS_Hardware_137</t>
        </is>
      </c>
      <c r="C143" t="inlineStr">
        <is>
          <t>:1270-7_VL:1570-9_VL:2070-5_VL:2570-9_VL:</t>
        </is>
      </c>
      <c r="D143" s="123" t="inlineStr">
        <is>
          <t>X3</t>
        </is>
      </c>
      <c r="E143" t="inlineStr">
        <is>
          <t>250# ANSI Flange</t>
        </is>
      </c>
      <c r="F143" t="inlineStr">
        <is>
          <t>Hardware_Steel_Gr8</t>
        </is>
      </c>
      <c r="G143" t="inlineStr">
        <is>
          <t>Hardware_Steel_Gr8</t>
        </is>
      </c>
      <c r="H143" s="123" t="inlineStr">
        <is>
          <t>RTF</t>
        </is>
      </c>
      <c r="J143" t="inlineStr">
        <is>
          <t>:143JP:145JP:182JP:184JP:213JP:215JP:</t>
        </is>
      </c>
      <c r="K143" t="inlineStr">
        <is>
          <t>A100092</t>
        </is>
      </c>
      <c r="L143" t="inlineStr">
        <is>
          <t>LT027</t>
        </is>
      </c>
      <c r="M143" s="13" t="n">
        <v>0</v>
      </c>
    </row>
    <row r="144">
      <c r="B144" t="inlineStr">
        <is>
          <t>Price_BOM_VL_VLS_Hardware_138</t>
        </is>
      </c>
      <c r="C144" t="inlineStr">
        <is>
          <t>:2095-A_VL:2095-1_VL:2095-5_VL:2095-9_VL:2595-3_VL:</t>
        </is>
      </c>
      <c r="D144" s="123" t="inlineStr">
        <is>
          <t>X3</t>
        </is>
      </c>
      <c r="E144" t="inlineStr">
        <is>
          <t>250# ANSI Flange</t>
        </is>
      </c>
      <c r="F144" t="inlineStr">
        <is>
          <t>Hardware_Steel_Gr8</t>
        </is>
      </c>
      <c r="G144" t="inlineStr">
        <is>
          <t>Hardware_Steel_Gr8</t>
        </is>
      </c>
      <c r="H144" s="123" t="inlineStr">
        <is>
          <t>RTF</t>
        </is>
      </c>
      <c r="J144" t="inlineStr">
        <is>
          <t>:143JP:145JP:182JP:184JP:213JP:215JP:</t>
        </is>
      </c>
      <c r="K144" t="inlineStr">
        <is>
          <t>A100092</t>
        </is>
      </c>
      <c r="L144" t="inlineStr">
        <is>
          <t>LT027</t>
        </is>
      </c>
      <c r="M144" s="13" t="n">
        <v>0</v>
      </c>
    </row>
    <row r="145">
      <c r="B145" t="inlineStr">
        <is>
          <t>Price_BOM_VL_VLS_Hardware_139</t>
        </is>
      </c>
      <c r="C145" t="inlineStr">
        <is>
          <t>:2095-A_VL:2095-1_VL:2095-5_VL:2095-9_VL:2595-3_VL:</t>
        </is>
      </c>
      <c r="D145" s="123" t="inlineStr">
        <is>
          <t>X4</t>
        </is>
      </c>
      <c r="E145" t="inlineStr">
        <is>
          <t>250# ANSI Flange</t>
        </is>
      </c>
      <c r="F145" t="inlineStr">
        <is>
          <t>Hardware_Steel_Gr8</t>
        </is>
      </c>
      <c r="G145" t="inlineStr">
        <is>
          <t>Hardware_Steel_Gr8</t>
        </is>
      </c>
      <c r="H145" s="123" t="inlineStr">
        <is>
          <t>RTF</t>
        </is>
      </c>
      <c r="I145" s="6" t="n"/>
      <c r="J145" s="6" t="inlineStr">
        <is>
          <t>:213JP:215JP:254JP:256JP:284JP:286JP:324JP:326JP:364JP:365JP:</t>
        </is>
      </c>
      <c r="K145" t="inlineStr">
        <is>
          <t>A100092</t>
        </is>
      </c>
      <c r="L145" t="inlineStr">
        <is>
          <t>LT027</t>
        </is>
      </c>
      <c r="M145" s="13" t="n">
        <v>0</v>
      </c>
    </row>
    <row r="146">
      <c r="B146" t="inlineStr">
        <is>
          <t>Price_BOM_VL_VLS_Hardware_140</t>
        </is>
      </c>
      <c r="C146" t="inlineStr">
        <is>
          <t>:2512-1_VL:</t>
        </is>
      </c>
      <c r="D146" s="123" t="inlineStr">
        <is>
          <t>X3</t>
        </is>
      </c>
      <c r="E146" t="inlineStr">
        <is>
          <t>250# ANSI Flange</t>
        </is>
      </c>
      <c r="F146" t="inlineStr">
        <is>
          <t>Hardware_Steel_Gr8</t>
        </is>
      </c>
      <c r="G146" t="inlineStr">
        <is>
          <t>Hardware_Steel_Gr8</t>
        </is>
      </c>
      <c r="H146" s="123" t="inlineStr">
        <is>
          <t>RTF</t>
        </is>
      </c>
      <c r="J146" t="inlineStr">
        <is>
          <t>:143JP:145JP:182JP:184JP:213JP:215JP:</t>
        </is>
      </c>
      <c r="K146" t="inlineStr">
        <is>
          <t>A100092</t>
        </is>
      </c>
      <c r="L146" t="inlineStr">
        <is>
          <t>LT027</t>
        </is>
      </c>
      <c r="M146" s="13" t="n">
        <v>0</v>
      </c>
    </row>
    <row r="147">
      <c r="B147" t="inlineStr">
        <is>
          <t>Price_BOM_VL_VLS_Hardware_141</t>
        </is>
      </c>
      <c r="C147" t="inlineStr">
        <is>
          <t>:2512-1_VL:</t>
        </is>
      </c>
      <c r="D147" s="123" t="inlineStr">
        <is>
          <t>XA</t>
        </is>
      </c>
      <c r="E147" t="inlineStr">
        <is>
          <t>250# ANSI Flange</t>
        </is>
      </c>
      <c r="F147" t="inlineStr">
        <is>
          <t>Hardware_Steel_Gr8</t>
        </is>
      </c>
      <c r="G147" t="inlineStr">
        <is>
          <t>Hardware_Steel_Gr8</t>
        </is>
      </c>
      <c r="H147" s="123" t="inlineStr">
        <is>
          <t>RTF</t>
        </is>
      </c>
      <c r="I147" s="6" t="n"/>
      <c r="J147" s="6" t="inlineStr">
        <is>
          <t>:254JP:256JP:284JP:286JP:324JP:326JP:364JP:365JP:</t>
        </is>
      </c>
      <c r="K147" t="inlineStr">
        <is>
          <t>A100092</t>
        </is>
      </c>
      <c r="L147" t="inlineStr">
        <is>
          <t>LT027</t>
        </is>
      </c>
      <c r="M147" s="13" t="n">
        <v>0</v>
      </c>
    </row>
    <row r="148">
      <c r="B148" t="inlineStr">
        <is>
          <t>Price_BOM_VL_VLS_Hardware_142</t>
        </is>
      </c>
      <c r="C148" t="inlineStr">
        <is>
          <t>:2570-9_VL:</t>
        </is>
      </c>
      <c r="D148" s="123" t="inlineStr">
        <is>
          <t>X4</t>
        </is>
      </c>
      <c r="E148" t="inlineStr">
        <is>
          <t>250# ANSI Flange</t>
        </is>
      </c>
      <c r="F148" t="inlineStr">
        <is>
          <t>Hardware_Steel_Gr8</t>
        </is>
      </c>
      <c r="G148" t="inlineStr">
        <is>
          <t>Hardware_Steel_Gr8</t>
        </is>
      </c>
      <c r="H148" s="123" t="inlineStr">
        <is>
          <t>RTF</t>
        </is>
      </c>
      <c r="I148" s="6" t="n"/>
      <c r="J148" s="6" t="inlineStr">
        <is>
          <t>:213JP:215JP:254JP:256JP:284JP:286JP:324JP:326JP:364JP:365JP:</t>
        </is>
      </c>
      <c r="K148" t="inlineStr">
        <is>
          <t>A100092</t>
        </is>
      </c>
      <c r="L148" t="inlineStr">
        <is>
          <t>LT027</t>
        </is>
      </c>
      <c r="M148" s="13" t="n">
        <v>0</v>
      </c>
    </row>
    <row r="149">
      <c r="B149" t="inlineStr">
        <is>
          <t>Price_BOM_VL_VLS_Hardware_143</t>
        </is>
      </c>
      <c r="C149" t="inlineStr">
        <is>
          <t>:3012-5_VL:3012-3_VL:</t>
        </is>
      </c>
      <c r="D149" s="123" t="inlineStr">
        <is>
          <t>X3</t>
        </is>
      </c>
      <c r="E149" t="inlineStr">
        <is>
          <t>250# ANSI Flange</t>
        </is>
      </c>
      <c r="F149" t="inlineStr">
        <is>
          <t>Hardware_Steel_Gr8</t>
        </is>
      </c>
      <c r="G149" t="inlineStr">
        <is>
          <t>Hardware_Steel_Gr8</t>
        </is>
      </c>
      <c r="H149" s="123" t="inlineStr">
        <is>
          <t>RTF</t>
        </is>
      </c>
      <c r="J149" t="inlineStr">
        <is>
          <t>:143JP:145JP:182JP:184JP:213JP:215JP:</t>
        </is>
      </c>
      <c r="K149" t="inlineStr">
        <is>
          <t>A100092</t>
        </is>
      </c>
      <c r="L149" t="inlineStr">
        <is>
          <t>LT027</t>
        </is>
      </c>
      <c r="M149" s="13" t="n">
        <v>0</v>
      </c>
    </row>
    <row r="150">
      <c r="B150" t="inlineStr">
        <is>
          <t>Price_BOM_VL_VLS_Hardware_144</t>
        </is>
      </c>
      <c r="C150" t="inlineStr">
        <is>
          <t>:3012-5_VL:3012-3_VL:4012-1_VL:4012-9_VL:4012-7_VL:5012-9_VL:5012-C_VL:5012-A_VL:6012-5_VL:8012-3_VL:</t>
        </is>
      </c>
      <c r="D150" s="123" t="inlineStr">
        <is>
          <t>XA</t>
        </is>
      </c>
      <c r="E150" t="inlineStr">
        <is>
          <t>250# ANSI Flange</t>
        </is>
      </c>
      <c r="F150" t="inlineStr">
        <is>
          <t>Hardware_Steel_Gr8</t>
        </is>
      </c>
      <c r="G150" t="inlineStr">
        <is>
          <t>Hardware_Steel_Gr8</t>
        </is>
      </c>
      <c r="H150" s="123" t="inlineStr">
        <is>
          <t>RTF</t>
        </is>
      </c>
      <c r="I150" s="6" t="n"/>
      <c r="J150" s="6" t="inlineStr">
        <is>
          <t>:254JP:256JP:284JP:286JP:324JP:326JP:364JP:365JP:</t>
        </is>
      </c>
      <c r="K150" t="inlineStr">
        <is>
          <t>A100092</t>
        </is>
      </c>
      <c r="L150" t="inlineStr">
        <is>
          <t>LT027</t>
        </is>
      </c>
      <c r="M150" s="13" t="n">
        <v>0</v>
      </c>
    </row>
    <row r="151">
      <c r="B151" t="inlineStr">
        <is>
          <t>Price_BOM_VL_VLS_Hardware_145</t>
        </is>
      </c>
      <c r="C151" t="inlineStr">
        <is>
          <t>:3070-7_VL:4070-7_VL:5070-7_VL:</t>
        </is>
      </c>
      <c r="D151" s="123" t="inlineStr">
        <is>
          <t>X3</t>
        </is>
      </c>
      <c r="E151" t="inlineStr">
        <is>
          <t>250# ANSI Flange</t>
        </is>
      </c>
      <c r="F151" t="inlineStr">
        <is>
          <t>Hardware_Steel_Gr8</t>
        </is>
      </c>
      <c r="G151" t="inlineStr">
        <is>
          <t>Hardware_Steel_Gr8</t>
        </is>
      </c>
      <c r="H151" s="123" t="inlineStr">
        <is>
          <t>RTF</t>
        </is>
      </c>
      <c r="J151" t="inlineStr">
        <is>
          <t>:143JP:145JP:182JP:184JP:213JP:215JP:</t>
        </is>
      </c>
      <c r="K151" t="inlineStr">
        <is>
          <t>A100092</t>
        </is>
      </c>
      <c r="L151" t="inlineStr">
        <is>
          <t>LT027</t>
        </is>
      </c>
      <c r="M151" s="13" t="n">
        <v>0</v>
      </c>
    </row>
    <row r="152">
      <c r="B152" t="inlineStr">
        <is>
          <t>Price_BOM_VL_VLS_Hardware_146</t>
        </is>
      </c>
      <c r="C152" t="inlineStr">
        <is>
          <t>:3070-7_VL:4070-7_VL:5070-7_VL:</t>
        </is>
      </c>
      <c r="D152" s="123" t="inlineStr">
        <is>
          <t>X4</t>
        </is>
      </c>
      <c r="E152" t="inlineStr">
        <is>
          <t>250# ANSI Flange</t>
        </is>
      </c>
      <c r="F152" t="inlineStr">
        <is>
          <t>Hardware_Steel_Gr8</t>
        </is>
      </c>
      <c r="G152" t="inlineStr">
        <is>
          <t>Hardware_Steel_Gr8</t>
        </is>
      </c>
      <c r="H152" s="123" t="inlineStr">
        <is>
          <t>RTF</t>
        </is>
      </c>
      <c r="I152" s="6" t="n"/>
      <c r="J152" s="6" t="inlineStr">
        <is>
          <t>:213JP:215JP:254JP:256JP:284JP:286JP:324JP:326JP:364JP:365JP:</t>
        </is>
      </c>
      <c r="K152" t="inlineStr">
        <is>
          <t>A100092</t>
        </is>
      </c>
      <c r="L152" t="inlineStr">
        <is>
          <t>LT027</t>
        </is>
      </c>
      <c r="M152" s="13" t="n">
        <v>0</v>
      </c>
    </row>
    <row r="153">
      <c r="B153" t="inlineStr">
        <is>
          <t>Price_BOM_VL_VLS_Hardware_147</t>
        </is>
      </c>
      <c r="C153" t="inlineStr">
        <is>
          <t>:3095-7_VL:4095-9_VL:4095-7_VL:5095-A_VL:5095-7_VL:</t>
        </is>
      </c>
      <c r="D153" s="123" t="inlineStr">
        <is>
          <t>X3</t>
        </is>
      </c>
      <c r="E153" t="inlineStr">
        <is>
          <t>250# ANSI Flange</t>
        </is>
      </c>
      <c r="F153" t="inlineStr">
        <is>
          <t>Hardware_Steel_Gr8</t>
        </is>
      </c>
      <c r="G153" t="inlineStr">
        <is>
          <t>Hardware_Steel_Gr8</t>
        </is>
      </c>
      <c r="H153" s="123" t="inlineStr">
        <is>
          <t>RTF</t>
        </is>
      </c>
      <c r="J153" t="inlineStr">
        <is>
          <t>:143JP:145JP:182JP:184JP:213JP:215JP:</t>
        </is>
      </c>
      <c r="K153" t="inlineStr">
        <is>
          <t>A100092</t>
        </is>
      </c>
      <c r="L153" t="inlineStr">
        <is>
          <t>LT027</t>
        </is>
      </c>
      <c r="M153" s="13" t="n">
        <v>0</v>
      </c>
    </row>
    <row r="154">
      <c r="B154" t="inlineStr">
        <is>
          <t>Price_BOM_VL_VLS_Hardware_148</t>
        </is>
      </c>
      <c r="C154" t="inlineStr">
        <is>
          <t>:3095-7_VL:5095-A_VL:5095-7_VL:6095-7_VL:</t>
        </is>
      </c>
      <c r="D154" s="123" t="inlineStr">
        <is>
          <t>X4</t>
        </is>
      </c>
      <c r="E154" t="inlineStr">
        <is>
          <t>250# ANSI Flange</t>
        </is>
      </c>
      <c r="F154" t="inlineStr">
        <is>
          <t>Hardware_Steel_Gr8</t>
        </is>
      </c>
      <c r="G154" t="inlineStr">
        <is>
          <t>Hardware_Steel_Gr8</t>
        </is>
      </c>
      <c r="H154" s="123" t="inlineStr">
        <is>
          <t>RTF</t>
        </is>
      </c>
      <c r="I154" s="6" t="n"/>
      <c r="J154" s="6" t="inlineStr">
        <is>
          <t>:213JP:215JP:254JP:256JP:284JP:286JP:324JP:326JP:364JP:365JP:</t>
        </is>
      </c>
      <c r="K154" t="inlineStr">
        <is>
          <t>A100092</t>
        </is>
      </c>
      <c r="L154" t="inlineStr">
        <is>
          <t>LT027</t>
        </is>
      </c>
      <c r="M154" s="13" t="n">
        <v>0</v>
      </c>
    </row>
    <row r="155">
      <c r="B155" t="inlineStr">
        <is>
          <t>Price_BOM_VL_VLS_Hardware_149</t>
        </is>
      </c>
      <c r="C155" t="inlineStr">
        <is>
          <t>:4015-9_VL:4015-7_VL:5015-7_VL:</t>
        </is>
      </c>
      <c r="D155" t="inlineStr">
        <is>
          <t>XA</t>
        </is>
      </c>
      <c r="E155" t="inlineStr">
        <is>
          <t>250# ANSI Flange</t>
        </is>
      </c>
      <c r="F155" t="inlineStr">
        <is>
          <t>Hardware_Steel_Gr8</t>
        </is>
      </c>
      <c r="G155" t="inlineStr">
        <is>
          <t>Hardware_Steel_Gr8</t>
        </is>
      </c>
      <c r="H155" s="123" t="inlineStr">
        <is>
          <t>RTF</t>
        </is>
      </c>
      <c r="J155" s="6" t="inlineStr">
        <is>
          <t>:254JP:256JP:284JP:286JP:324JP:326JP:364JP:365JP:</t>
        </is>
      </c>
      <c r="K155" t="inlineStr">
        <is>
          <t>A100092</t>
        </is>
      </c>
      <c r="L155" t="inlineStr">
        <is>
          <t>LT027</t>
        </is>
      </c>
      <c r="M155" s="13" t="n">
        <v>0</v>
      </c>
    </row>
    <row r="156">
      <c r="B156" t="inlineStr">
        <is>
          <t>Price_BOM_VL_VLS_Hardware_150</t>
        </is>
      </c>
      <c r="C156" t="inlineStr">
        <is>
          <t>2070-5_VL:2570-9_VL:3070-7_VL</t>
        </is>
      </c>
      <c r="D156" s="89" t="inlineStr">
        <is>
          <t>X3</t>
        </is>
      </c>
      <c r="E156" t="inlineStr">
        <is>
          <t>125# ANSI Flange</t>
        </is>
      </c>
      <c r="F156" s="6" t="inlineStr">
        <is>
          <t>Hardware_Steel_Gr5</t>
        </is>
      </c>
      <c r="G156" s="6" t="inlineStr">
        <is>
          <t>Hardware_Steel_Gr5</t>
        </is>
      </c>
      <c r="H156" s="123" t="n">
        <v>96699201</v>
      </c>
      <c r="I156" t="inlineStr">
        <is>
          <t>HW,LC,7" X3,STL GRADE 5</t>
        </is>
      </c>
      <c r="J156" s="6" t="inlineStr">
        <is>
          <t>:254JP:256JP:254JMZ:256JMZ</t>
        </is>
      </c>
      <c r="K156" t="inlineStr">
        <is>
          <t>A100091</t>
        </is>
      </c>
      <c r="L156" t="inlineStr">
        <is>
          <t>LT027</t>
        </is>
      </c>
      <c r="M156" s="13" t="n">
        <v>0</v>
      </c>
    </row>
    <row r="157">
      <c r="A157" s="25" t="inlineStr">
        <is>
          <t>[END]</t>
        </is>
      </c>
      <c r="M157" s="13" t="n"/>
    </row>
  </sheetData>
  <autoFilter ref="A6:AA157"/>
  <dataValidations count="3">
    <dataValidation sqref="C4:E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G4" showErrorMessage="1" showInputMessage="1" allowBlank="1" errorTitle="Invalid Attribute Type" error="Please select an attribute type from the dropdown list." type="list">
      <formula1>"text, double, calculation, compatibility rule, pointer"</formula1>
    </dataValidation>
    <dataValidation sqref="F4 J4:M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5.xml><?xml version="1.0" encoding="utf-8"?>
<worksheet xmlns="http://schemas.openxmlformats.org/spreadsheetml/2006/main">
  <sheetPr codeName="Sheet7">
    <outlinePr summaryBelow="1" summaryRight="1"/>
    <pageSetUpPr fitToPage="1"/>
  </sheetPr>
  <dimension ref="A1:Y904"/>
  <sheetViews>
    <sheetView topLeftCell="I1" zoomScale="85" zoomScaleNormal="85" workbookViewId="0">
      <pane ySplit="6" topLeftCell="A728" activePane="bottomLeft" state="frozen"/>
      <selection pane="bottomLeft" activeCell="S6" sqref="S6:S772"/>
    </sheetView>
  </sheetViews>
  <sheetFormatPr baseColWidth="8" defaultColWidth="9.140625" defaultRowHeight="13.15" outlineLevelRow="1"/>
  <cols>
    <col width="28" customWidth="1" style="24" min="1" max="1"/>
    <col width="6.85546875" customWidth="1" min="2" max="2"/>
    <col width="27.5703125" customWidth="1" min="3" max="4"/>
    <col width="30.140625" customWidth="1" min="5" max="6"/>
    <col width="9.7109375" customWidth="1" min="7" max="7"/>
    <col width="41.28515625" customWidth="1" min="8" max="8"/>
    <col width="44.42578125" bestFit="1" customWidth="1" min="9" max="9"/>
    <col width="17.140625" bestFit="1" customWidth="1" min="10" max="10"/>
    <col width="19.5703125" customWidth="1" min="11" max="11"/>
    <col width="27.28515625" customWidth="1" min="12" max="12"/>
    <col width="22.140625" bestFit="1" customWidth="1" min="13" max="13"/>
    <col width="9.7109375" customWidth="1" min="14" max="14"/>
    <col width="20.7109375" bestFit="1" customWidth="1" min="15" max="15"/>
    <col width="9.7109375" customWidth="1" min="16" max="16"/>
    <col width="17.28515625" bestFit="1" customWidth="1" min="17" max="17"/>
    <col width="13.5703125" bestFit="1" customWidth="1" min="18" max="18"/>
    <col width="16.28515625" bestFit="1" customWidth="1" min="19" max="19"/>
  </cols>
  <sheetData>
    <row r="1" ht="13.9" customFormat="1" customHeight="1" s="18" thickBot="1">
      <c r="A1" s="15" t="inlineStr">
        <is>
          <t>Export Set-up</t>
        </is>
      </c>
      <c r="B1" s="53" t="inlineStr">
        <is>
          <t>Z:\DOE PSD Exports\004_VL-VLSbom_Impeller_DOE.xml</t>
        </is>
      </c>
      <c r="C1" s="53" t="n"/>
      <c r="D1" s="48" t="n"/>
      <c r="E1" s="16" t="n"/>
      <c r="F1" s="16" t="n"/>
      <c r="G1" s="16" t="n"/>
      <c r="H1" s="17" t="n"/>
      <c r="I1" s="17" t="n"/>
      <c r="J1" s="17" t="n"/>
      <c r="K1" s="17" t="n"/>
      <c r="L1" s="17" t="n"/>
      <c r="M1" s="17" t="n"/>
      <c r="N1" s="17" t="n"/>
      <c r="O1" s="17" t="n"/>
      <c r="P1" s="17" t="n"/>
      <c r="Q1" s="17" t="n"/>
      <c r="R1" s="17" t="n"/>
      <c r="S1" s="17" t="n"/>
      <c r="Y1" s="18" t="inlineStr">
        <is>
          <t>PSD v1.1</t>
        </is>
      </c>
    </row>
    <row r="2" outlineLevel="1" ht="13.9" customHeight="1" thickTop="1">
      <c r="A2" s="19" t="inlineStr">
        <is>
          <t>Price_BOM_VL_VLS_Imp</t>
        </is>
      </c>
      <c r="B2" s="57" t="n"/>
      <c r="C2" s="31">
        <f>IF($A$6="Full Data", "ID", "")</f>
        <v/>
      </c>
      <c r="D2" s="31">
        <f>IF($A$6="Quick Price", "ID", "")</f>
        <v/>
      </c>
      <c r="E2" s="31">
        <f>IF($A$6="Full Data", "Model", "")</f>
        <v/>
      </c>
      <c r="F2" s="31">
        <f>IF($A$6="Quick Price", "Model", "")</f>
        <v/>
      </c>
      <c r="G2" s="31" t="inlineStr">
        <is>
          <t>CodeX</t>
        </is>
      </c>
      <c r="H2" s="31" t="n"/>
      <c r="I2" s="31">
        <f>IF($A$6="Full Data", "ImpellerMaterial", "")</f>
        <v/>
      </c>
      <c r="J2" s="31">
        <f>IF($A$6="Full Data", "PacoMatlCode", "")</f>
        <v/>
      </c>
      <c r="K2" s="31">
        <f>IF($A$6="Full Data", "Coating", "")</f>
        <v/>
      </c>
      <c r="L2" s="31">
        <f>IF($A$6="Full Data", "CapScrewandWasher", "")</f>
        <v/>
      </c>
      <c r="M2" s="31">
        <f>IF($A$6="Full Data", "ImpellerKey", "")</f>
        <v/>
      </c>
      <c r="N2" s="31">
        <f>IF($A$6="Full Data", "BOM", "")</f>
        <v/>
      </c>
      <c r="O2" s="31" t="n"/>
      <c r="P2" s="30" t="inlineStr">
        <is>
          <t>PriceID</t>
        </is>
      </c>
      <c r="Q2" s="30" t="n"/>
      <c r="R2" s="31">
        <f>IF($A$6="Full Data", "LeadtimeID", "")</f>
        <v/>
      </c>
      <c r="S2" s="31" t="n"/>
    </row>
    <row r="3" outlineLevel="1">
      <c r="A3" s="19">
        <f>IF($A$6="Full Data", "PumpOptions", "BasicOptionsDynamicDesc")</f>
        <v/>
      </c>
      <c r="B3" s="57" t="n"/>
      <c r="C3" s="31">
        <f>IF($A$6="Full Data", "PriceList", "")</f>
        <v/>
      </c>
      <c r="D3" s="31">
        <f>IF($A$6="Quick Price", "PriceList", "")</f>
        <v/>
      </c>
      <c r="E3" s="31" t="n"/>
      <c r="F3" s="31" t="n"/>
      <c r="G3" s="31" t="n"/>
      <c r="H3" s="31" t="inlineStr">
        <is>
          <t>ID</t>
        </is>
      </c>
      <c r="I3" s="31" t="n"/>
      <c r="J3" s="31" t="n"/>
      <c r="K3" s="31" t="n"/>
      <c r="L3" s="31" t="n"/>
      <c r="M3" s="31" t="n"/>
      <c r="N3" s="31" t="n"/>
      <c r="O3" s="31" t="n"/>
      <c r="P3" s="30" t="n"/>
      <c r="Q3" s="30" t="n"/>
      <c r="R3" s="31" t="n"/>
      <c r="S3" s="31" t="n"/>
    </row>
    <row r="4" outlineLevel="1" customFormat="1" s="22">
      <c r="A4" s="20" t="inlineStr">
        <is>
          <t>[Attribute type]</t>
        </is>
      </c>
      <c r="B4" s="58" t="n"/>
      <c r="C4" s="54" t="inlineStr">
        <is>
          <t>pointer-merge</t>
        </is>
      </c>
      <c r="D4" s="54">
        <f>IF($A$6="Quick Price", "pointer-merge", "")</f>
        <v/>
      </c>
      <c r="E4" s="54">
        <f>IF($A$6="Full Data", "text", "")</f>
        <v/>
      </c>
      <c r="F4" s="54">
        <f>IF($A$6="Quick Price", "text", "")</f>
        <v/>
      </c>
      <c r="G4" s="54" t="inlineStr">
        <is>
          <t>text</t>
        </is>
      </c>
      <c r="H4" s="54">
        <f>IF($A$6="Full Data", "pointer-merge", "pointer")</f>
        <v/>
      </c>
      <c r="I4" s="54">
        <f>IF($A$6="Full Data", "text", "")</f>
        <v/>
      </c>
      <c r="J4" s="54">
        <f>IF($A$6="Full Data", "text", "")</f>
        <v/>
      </c>
      <c r="K4" s="54">
        <f>IF($A$6="Full Data", "text", "")</f>
        <v/>
      </c>
      <c r="L4" s="54">
        <f>IF($A$6="Full Data", "text", "")</f>
        <v/>
      </c>
      <c r="M4" s="54">
        <f>IF($A$6="Full Data", "text", "")</f>
        <v/>
      </c>
      <c r="N4" s="54">
        <f>IF($A$6="Full Data", "text", "")</f>
        <v/>
      </c>
      <c r="O4" s="54" t="n"/>
      <c r="P4" s="54" t="inlineStr">
        <is>
          <t>pointer-merge</t>
        </is>
      </c>
      <c r="Q4" s="54" t="n"/>
      <c r="R4" s="54" t="inlineStr">
        <is>
          <t>pointer-merge</t>
        </is>
      </c>
      <c r="S4" s="54" t="n"/>
      <c r="T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55" t="n"/>
    </row>
    <row r="6" ht="13.9" customHeight="1" thickTop="1">
      <c r="A6" s="24" t="inlineStr">
        <is>
          <t>Full Data</t>
        </is>
      </c>
      <c r="B6" t="inlineStr">
        <is>
          <t>QP</t>
        </is>
      </c>
      <c r="C6" s="7" t="inlineStr">
        <is>
          <t>ID</t>
        </is>
      </c>
      <c r="D6" s="7" t="n"/>
      <c r="E6" s="7" t="inlineStr">
        <is>
          <t>Model</t>
        </is>
      </c>
      <c r="F6" s="7" t="inlineStr">
        <is>
          <t>Model</t>
        </is>
      </c>
      <c r="G6" s="7" t="inlineStr">
        <is>
          <t>CodeX</t>
        </is>
      </c>
      <c r="H6" s="7" t="inlineStr">
        <is>
          <t>OptionID</t>
        </is>
      </c>
      <c r="I6" s="7" t="inlineStr">
        <is>
          <t>Material</t>
        </is>
      </c>
      <c r="J6" s="7" t="inlineStr">
        <is>
          <t>PACOMatlCode</t>
        </is>
      </c>
      <c r="K6" s="7" t="inlineStr">
        <is>
          <t>Coating</t>
        </is>
      </c>
      <c r="L6" s="7" t="inlineStr">
        <is>
          <t>Impeller Cap Screw and Washer</t>
        </is>
      </c>
      <c r="M6" s="7" t="inlineStr">
        <is>
          <t>Impeller Key</t>
        </is>
      </c>
      <c r="N6" s="7" t="inlineStr">
        <is>
          <t>BOM</t>
        </is>
      </c>
      <c r="O6" s="8" t="inlineStr">
        <is>
          <t>Description</t>
        </is>
      </c>
      <c r="P6" s="4" t="inlineStr">
        <is>
          <t>Price ID</t>
        </is>
      </c>
      <c r="Q6" s="14" t="inlineStr">
        <is>
          <t>Price 1/29/2020</t>
        </is>
      </c>
      <c r="R6" s="4" t="inlineStr">
        <is>
          <t>LeadtimeID</t>
        </is>
      </c>
      <c r="S6" s="14" t="inlineStr">
        <is>
          <t>2020 LT (Wks)</t>
        </is>
      </c>
    </row>
    <row r="7">
      <c r="A7" s="25" t="inlineStr">
        <is>
          <t>[START]</t>
        </is>
      </c>
      <c r="B7" s="13">
        <f>IF(I7="Silicon Bronze, ASTM-B584, C87600", IF(K7="Coating_Standard", "Y", "N"), "N")</f>
        <v/>
      </c>
      <c r="C7" t="inlineStr">
        <is>
          <t>Price_BOM_VL_VLS_Imp_1</t>
        </is>
      </c>
      <c r="D7">
        <f>IF(B7="Y", C7, "")</f>
        <v/>
      </c>
      <c r="E7" s="123" t="inlineStr">
        <is>
          <t>:1012-3_VL:1012-3_VLS:</t>
        </is>
      </c>
      <c r="F7" s="123" t="inlineStr">
        <is>
          <t>:1012-3 VL:1012-3 VLS:</t>
        </is>
      </c>
      <c r="G7" s="123" t="inlineStr">
        <is>
          <t>X5</t>
        </is>
      </c>
      <c r="H7" s="123" t="inlineStr">
        <is>
          <t>ImpMatl_Silicon_Bronze_ASTM-B584_C87600</t>
        </is>
      </c>
      <c r="I7" s="6" t="inlineStr">
        <is>
          <t>Silicon Bronze, ASTM-B584, C87600</t>
        </is>
      </c>
      <c r="J7" s="6" t="inlineStr">
        <is>
          <t>B21</t>
        </is>
      </c>
      <c r="K7" s="6" t="inlineStr">
        <is>
          <t>Coating_Standard</t>
        </is>
      </c>
      <c r="L7" s="6" t="inlineStr">
        <is>
          <t>Anodized Steel</t>
        </is>
      </c>
      <c r="M7" s="6" t="inlineStr">
        <is>
          <t>Steel, Cold Drawn C1018</t>
        </is>
      </c>
      <c r="N7" s="6" t="n">
        <v>96769280</v>
      </c>
      <c r="O7" s="6" t="inlineStr">
        <is>
          <t>IMP,L,80123,X5,B21</t>
        </is>
      </c>
      <c r="P7" s="6" t="inlineStr">
        <is>
          <t>A102029</t>
        </is>
      </c>
      <c r="Q7" s="6" t="n">
        <v>0</v>
      </c>
      <c r="R7" s="6" t="inlineStr">
        <is>
          <t>LT027</t>
        </is>
      </c>
      <c r="S7" s="13" t="n">
        <v>0</v>
      </c>
      <c r="U7" s="80" t="n"/>
    </row>
    <row r="8">
      <c r="B8" s="13">
        <f>IF(I8="Silicon Bronze, ASTM-B584, C87600", IF(K8="Coating_Standard", "Y", "N"), "N")</f>
        <v/>
      </c>
      <c r="C8" t="inlineStr">
        <is>
          <t>Price_BOM_VL_VLS_Imp_100</t>
        </is>
      </c>
      <c r="D8">
        <f>IF(B8="Y", C8, "")</f>
        <v/>
      </c>
      <c r="E8" s="123" t="inlineStr">
        <is>
          <t>:1270-7_VL:1270-7_VLS:</t>
        </is>
      </c>
      <c r="F8" s="123" t="inlineStr">
        <is>
          <t>:1270-7 VL:1270-7 VLS:</t>
        </is>
      </c>
      <c r="G8" s="123" t="inlineStr">
        <is>
          <t>X3</t>
        </is>
      </c>
      <c r="H8" s="123" t="inlineStr">
        <is>
          <t>ImpMatl_SS_AISI-304</t>
        </is>
      </c>
      <c r="I8" s="6" t="inlineStr">
        <is>
          <t>Stainless Steel, AISI-304</t>
        </is>
      </c>
      <c r="J8" s="6" t="inlineStr">
        <is>
          <t>H304</t>
        </is>
      </c>
      <c r="K8" s="6" t="inlineStr">
        <is>
          <t>Coating_Standard</t>
        </is>
      </c>
      <c r="L8" s="6" t="inlineStr">
        <is>
          <t>Stainless Steel, AISI-303</t>
        </is>
      </c>
      <c r="M8" s="6" t="inlineStr">
        <is>
          <t>Stainless Steel, AISI 316</t>
        </is>
      </c>
      <c r="N8" s="1" t="n">
        <v>98876012</v>
      </c>
      <c r="O8" t="inlineStr">
        <is>
          <t>IMP,L,10707,X3,H304</t>
        </is>
      </c>
      <c r="P8" t="inlineStr">
        <is>
          <t>A101688</t>
        </is>
      </c>
      <c r="Q8" t="n">
        <v>0</v>
      </c>
      <c r="R8" s="6" t="inlineStr">
        <is>
          <t>LT027</t>
        </is>
      </c>
      <c r="S8" s="13" t="n">
        <v>0</v>
      </c>
      <c r="U8" s="80" t="n"/>
    </row>
    <row r="9">
      <c r="B9" s="13">
        <f>IF(I9="Silicon Bronze, ASTM-B584, C87600", IF(K9="Coating_Standard", "Y", "N"), "N")</f>
        <v/>
      </c>
      <c r="C9" t="inlineStr">
        <is>
          <t>Price_BOM_VL_VLS_Imp_105</t>
        </is>
      </c>
      <c r="D9">
        <f>IF(B9="Y", C9, "")</f>
        <v/>
      </c>
      <c r="E9" s="123" t="inlineStr">
        <is>
          <t>:1270-7_VL:1270-7_VLS:</t>
        </is>
      </c>
      <c r="F9" s="123" t="inlineStr">
        <is>
          <t>:1270-7 VL:1270-7 VLS:</t>
        </is>
      </c>
      <c r="G9" s="123" t="inlineStr">
        <is>
          <t>X3</t>
        </is>
      </c>
      <c r="H9" s="123" t="inlineStr">
        <is>
          <t>ImpMatl_Silicon_Bronze_ASTM-B584_C87600</t>
        </is>
      </c>
      <c r="I9" s="6" t="inlineStr">
        <is>
          <t>Silicon Bronze, ASTM-B584, C87600</t>
        </is>
      </c>
      <c r="J9" s="6" t="inlineStr">
        <is>
          <t>B21</t>
        </is>
      </c>
      <c r="K9" s="6" t="inlineStr">
        <is>
          <t>Coating_Standard</t>
        </is>
      </c>
      <c r="L9" s="6" t="inlineStr">
        <is>
          <t>Stainless Steel, AISI-303</t>
        </is>
      </c>
      <c r="M9" s="6" t="inlineStr">
        <is>
          <t>Steel, Cold Drawn C1018</t>
        </is>
      </c>
      <c r="N9" s="1" t="inlineStr">
        <is>
          <t>96699290</t>
        </is>
      </c>
      <c r="O9" s="6" t="inlineStr">
        <is>
          <t>IMP,L,10707,X3,B21</t>
        </is>
      </c>
      <c r="P9" s="6" t="inlineStr">
        <is>
          <t>A101684</t>
        </is>
      </c>
      <c r="Q9" s="6" t="n">
        <v>0</v>
      </c>
      <c r="R9" s="6" t="inlineStr">
        <is>
          <t>LT027</t>
        </is>
      </c>
      <c r="S9" s="13" t="n">
        <v>0</v>
      </c>
      <c r="U9" s="80" t="n"/>
    </row>
    <row r="10">
      <c r="B10" s="13">
        <f>IF(I10="Silicon Bronze, ASTM-B584, C87600", IF(K10="Coating_Standard", "Y", "N"), "N")</f>
        <v/>
      </c>
      <c r="C10" t="inlineStr">
        <is>
          <t>Price_BOM_VL_VLS_Imp_106</t>
        </is>
      </c>
      <c r="D10">
        <f>IF(B10="Y", C10, "")</f>
        <v/>
      </c>
      <c r="E10" s="123" t="inlineStr">
        <is>
          <t>:1270-7_VL:1270-7_VLS:</t>
        </is>
      </c>
      <c r="F10" s="123" t="inlineStr">
        <is>
          <t>:1270-7 VL:1270-7 VLS:</t>
        </is>
      </c>
      <c r="G10" s="123" t="inlineStr">
        <is>
          <t>X3</t>
        </is>
      </c>
      <c r="H10" t="inlineStr">
        <is>
          <t>ImpMatl_NiAl-Bronze_ASTM-B148_C95400</t>
        </is>
      </c>
      <c r="I10" s="6" t="inlineStr">
        <is>
          <t>Nickel Aluminum Bronze ASTM B148 UNS C95400</t>
        </is>
      </c>
      <c r="J10" s="6" t="inlineStr">
        <is>
          <t>B22</t>
        </is>
      </c>
      <c r="K10" s="6" t="inlineStr">
        <is>
          <t>Coating_Standard</t>
        </is>
      </c>
      <c r="L10" s="6" t="inlineStr">
        <is>
          <t>Stainless Steel, AISI-303</t>
        </is>
      </c>
      <c r="M10" s="6" t="inlineStr">
        <is>
          <t>Steel, Cold Drawn C1018</t>
        </is>
      </c>
      <c r="N10" t="n">
        <v>97775274</v>
      </c>
      <c r="O10" s="1" t="n"/>
      <c r="P10" t="inlineStr">
        <is>
          <t>A102211</t>
        </is>
      </c>
      <c r="Q10" t="n">
        <v>71</v>
      </c>
      <c r="R10" s="6" t="inlineStr">
        <is>
          <t>LT027</t>
        </is>
      </c>
      <c r="S10" s="13" t="n">
        <v>0</v>
      </c>
      <c r="U10" s="80" t="n"/>
    </row>
    <row r="11">
      <c r="B11" s="13">
        <f>IF(I11="Silicon Bronze, ASTM-B584, C87600", IF(K11="Coating_Standard", "Y", "N"), "N")</f>
        <v/>
      </c>
      <c r="C11" t="inlineStr">
        <is>
          <t>Price_BOM_VL_VLS_Imp_110</t>
        </is>
      </c>
      <c r="D11">
        <f>IF(B11="Y", C11, "")</f>
        <v/>
      </c>
      <c r="E11" s="123" t="inlineStr">
        <is>
          <t>:1270-7_VL:1270-7_VLS:</t>
        </is>
      </c>
      <c r="F11" s="123" t="inlineStr">
        <is>
          <t>:1270-7 VL:1270-7 VLS:</t>
        </is>
      </c>
      <c r="G11" s="123" t="inlineStr">
        <is>
          <t>X3</t>
        </is>
      </c>
      <c r="H11" s="123" t="inlineStr">
        <is>
          <t>ImpMatl_Silicon_Bronze_ASTM-B584_C87600</t>
        </is>
      </c>
      <c r="I11" s="6" t="inlineStr">
        <is>
          <t>Silicon Bronze, ASTM-B584, C87600</t>
        </is>
      </c>
      <c r="J11" s="6" t="inlineStr">
        <is>
          <t>B21</t>
        </is>
      </c>
      <c r="K11" s="6" t="inlineStr">
        <is>
          <t>Coating_Scotchkote134_interior</t>
        </is>
      </c>
      <c r="L11" s="6" t="inlineStr">
        <is>
          <t>Stainless Steel, AISI-303</t>
        </is>
      </c>
      <c r="M11" s="6" t="inlineStr">
        <is>
          <t>Steel, Cold Drawn C1018</t>
        </is>
      </c>
      <c r="N11" s="1" t="inlineStr">
        <is>
          <t>RTF</t>
        </is>
      </c>
      <c r="O11" s="6" t="n"/>
      <c r="P11" s="6" t="inlineStr">
        <is>
          <t>A101684</t>
        </is>
      </c>
      <c r="Q11" s="6" t="n">
        <v>0</v>
      </c>
      <c r="R11" s="6" t="inlineStr">
        <is>
          <t>LT040</t>
        </is>
      </c>
      <c r="S11" s="13" t="n">
        <v>14</v>
      </c>
      <c r="U11" s="80" t="n"/>
    </row>
    <row r="12">
      <c r="B12" s="13">
        <f>IF(I12="Silicon Bronze, ASTM-B584, C87600", IF(K12="Coating_Standard", "Y", "N"), "N")</f>
        <v/>
      </c>
      <c r="C12" t="inlineStr">
        <is>
          <t>Price_BOM_VL_VLS_Imp_111</t>
        </is>
      </c>
      <c r="D12">
        <f>IF(B12="Y", C12, "")</f>
        <v/>
      </c>
      <c r="E12" s="123" t="inlineStr">
        <is>
          <t>:1270-7_VL:1270-7_VLS:</t>
        </is>
      </c>
      <c r="F12" s="123" t="inlineStr">
        <is>
          <t>:1270-7 VL:1270-7 VLS:</t>
        </is>
      </c>
      <c r="G12" s="123" t="inlineStr">
        <is>
          <t>X3</t>
        </is>
      </c>
      <c r="H12" t="inlineStr">
        <is>
          <t>ImpMatl_NiAl-Bronze_ASTM-B148_C95400</t>
        </is>
      </c>
      <c r="I12" s="6" t="inlineStr">
        <is>
          <t>Nickel Aluminum Bronze ASTM B148 UNS C95400</t>
        </is>
      </c>
      <c r="J12" s="6" t="inlineStr">
        <is>
          <t>B22</t>
        </is>
      </c>
      <c r="K12" s="6" t="inlineStr">
        <is>
          <t>Coating_Scotchkote134_interior</t>
        </is>
      </c>
      <c r="L12" s="6" t="inlineStr">
        <is>
          <t>Stainless Steel, AISI-303</t>
        </is>
      </c>
      <c r="M12" s="6" t="inlineStr">
        <is>
          <t>Steel, Cold Drawn C1018</t>
        </is>
      </c>
      <c r="N12" s="1" t="inlineStr">
        <is>
          <t>RTF</t>
        </is>
      </c>
      <c r="O12" s="1" t="n"/>
      <c r="P12" t="inlineStr">
        <is>
          <t>A102211</t>
        </is>
      </c>
      <c r="Q12" t="n">
        <v>71</v>
      </c>
      <c r="R12" s="6" t="inlineStr">
        <is>
          <t>LT250</t>
        </is>
      </c>
      <c r="S12" s="13" t="n">
        <v>8</v>
      </c>
      <c r="U12" s="80" t="n"/>
    </row>
    <row r="13">
      <c r="B13" s="13">
        <f>IF(I13="Silicon Bronze, ASTM-B584, C87600", IF(K13="Coating_Standard", "Y", "N"), "N")</f>
        <v/>
      </c>
      <c r="C13" t="inlineStr">
        <is>
          <t>Price_BOM_VL_VLS_Imp_115</t>
        </is>
      </c>
      <c r="D13">
        <f>IF(B13="Y", C13, "")</f>
        <v/>
      </c>
      <c r="E13" s="123" t="inlineStr">
        <is>
          <t>:1270-7_VL:1270-7_VLS:</t>
        </is>
      </c>
      <c r="F13" s="123" t="inlineStr">
        <is>
          <t>:1270-7 VL:1270-7 VLS:</t>
        </is>
      </c>
      <c r="G13" s="123" t="inlineStr">
        <is>
          <t>X3</t>
        </is>
      </c>
      <c r="H13" s="123" t="inlineStr">
        <is>
          <t>ImpMatl_Silicon_Bronze_ASTM-B584_C87600</t>
        </is>
      </c>
      <c r="I13" s="6" t="inlineStr">
        <is>
          <t>Silicon Bronze, ASTM-B584, C87600</t>
        </is>
      </c>
      <c r="J13" s="6" t="inlineStr">
        <is>
          <t>B21</t>
        </is>
      </c>
      <c r="K13" s="6" t="inlineStr">
        <is>
          <t>Coating_Scotchkote134_interior_exterior</t>
        </is>
      </c>
      <c r="L13" s="6" t="inlineStr">
        <is>
          <t>Stainless Steel, AISI-303</t>
        </is>
      </c>
      <c r="M13" s="6" t="inlineStr">
        <is>
          <t>Steel, Cold Drawn C1018</t>
        </is>
      </c>
      <c r="N13" s="1" t="inlineStr">
        <is>
          <t>RTF</t>
        </is>
      </c>
      <c r="O13" s="6" t="n"/>
      <c r="P13" s="6" t="inlineStr">
        <is>
          <t>A101684</t>
        </is>
      </c>
      <c r="Q13" s="6" t="n">
        <v>0</v>
      </c>
      <c r="R13" s="6" t="inlineStr">
        <is>
          <t>LT040</t>
        </is>
      </c>
      <c r="S13" s="13" t="n">
        <v>14</v>
      </c>
      <c r="U13" s="80" t="n"/>
    </row>
    <row r="14">
      <c r="B14" s="13">
        <f>IF(I14="Silicon Bronze, ASTM-B584, C87600", IF(K14="Coating_Standard", "Y", "N"), "N")</f>
        <v/>
      </c>
      <c r="C14" t="inlineStr">
        <is>
          <t>Price_BOM_VL_VLS_Imp_116</t>
        </is>
      </c>
      <c r="D14">
        <f>IF(B14="Y", C14, "")</f>
        <v/>
      </c>
      <c r="E14" s="123" t="inlineStr">
        <is>
          <t>:1270-7_VL:1270-7_VLS:</t>
        </is>
      </c>
      <c r="F14" s="123" t="inlineStr">
        <is>
          <t>:1270-7 VL:1270-7 VLS:</t>
        </is>
      </c>
      <c r="G14" s="123" t="inlineStr">
        <is>
          <t>X3</t>
        </is>
      </c>
      <c r="H14" t="inlineStr">
        <is>
          <t>ImpMatl_NiAl-Bronze_ASTM-B148_C95400</t>
        </is>
      </c>
      <c r="I14" s="6" t="inlineStr">
        <is>
          <t>Nickel Aluminum Bronze ASTM B148 UNS C95400</t>
        </is>
      </c>
      <c r="J14" s="6" t="inlineStr">
        <is>
          <t>B22</t>
        </is>
      </c>
      <c r="K14" s="6" t="inlineStr">
        <is>
          <t>Coating_Scotchkote134_interior_exterior</t>
        </is>
      </c>
      <c r="L14" s="6" t="inlineStr">
        <is>
          <t>Stainless Steel, AISI-303</t>
        </is>
      </c>
      <c r="M14" s="6" t="inlineStr">
        <is>
          <t>Steel, Cold Drawn C1018</t>
        </is>
      </c>
      <c r="N14" s="1" t="inlineStr">
        <is>
          <t>RTF</t>
        </is>
      </c>
      <c r="O14" s="1" t="n"/>
      <c r="P14" t="inlineStr">
        <is>
          <t>A102211</t>
        </is>
      </c>
      <c r="Q14" t="n">
        <v>71</v>
      </c>
      <c r="R14" s="6" t="inlineStr">
        <is>
          <t>LT250</t>
        </is>
      </c>
      <c r="S14" s="13" t="n">
        <v>8</v>
      </c>
      <c r="U14" s="80" t="n"/>
    </row>
    <row r="15">
      <c r="B15" s="13">
        <f>IF(I15="Silicon Bronze, ASTM-B584, C87600", IF(K15="Coating_Standard", "Y", "N"), "N")</f>
        <v/>
      </c>
      <c r="C15" t="inlineStr">
        <is>
          <t>Price_BOM_VL_VLS_Imp_120</t>
        </is>
      </c>
      <c r="D15">
        <f>IF(B15="Y", C15, "")</f>
        <v/>
      </c>
      <c r="E15" s="123" t="inlineStr">
        <is>
          <t>:1270-7_VL:1270-7_VLS:</t>
        </is>
      </c>
      <c r="F15" s="123" t="inlineStr">
        <is>
          <t>:1270-7 VL:1270-7 VLS:</t>
        </is>
      </c>
      <c r="G15" s="123" t="inlineStr">
        <is>
          <t>X3</t>
        </is>
      </c>
      <c r="H15" s="123" t="inlineStr">
        <is>
          <t>ImpMatl_Silicon_Bronze_ASTM-B584_C87600</t>
        </is>
      </c>
      <c r="I15" s="6" t="inlineStr">
        <is>
          <t>Silicon Bronze, ASTM-B584, C87600</t>
        </is>
      </c>
      <c r="J15" s="6" t="inlineStr">
        <is>
          <t>B21</t>
        </is>
      </c>
      <c r="K15" s="6" t="inlineStr">
        <is>
          <t>Coating_Scotchkote134_interior_exterior_IncludeImpeller</t>
        </is>
      </c>
      <c r="L15" s="6" t="inlineStr">
        <is>
          <t>Stainless Steel, AISI-303</t>
        </is>
      </c>
      <c r="M15" s="6" t="inlineStr">
        <is>
          <t>Steel, Cold Drawn C1018</t>
        </is>
      </c>
      <c r="N15" s="1" t="inlineStr">
        <is>
          <t>RTF</t>
        </is>
      </c>
      <c r="O15" s="6" t="n"/>
      <c r="P15" s="6" t="inlineStr">
        <is>
          <t>A101684</t>
        </is>
      </c>
      <c r="Q15" s="6" t="n">
        <v>0</v>
      </c>
      <c r="R15" s="6" t="inlineStr">
        <is>
          <t>LT040</t>
        </is>
      </c>
      <c r="S15" s="13" t="n">
        <v>14</v>
      </c>
      <c r="U15" s="80" t="n"/>
    </row>
    <row r="16">
      <c r="B16" s="13">
        <f>IF(I16="Silicon Bronze, ASTM-B584, C87600", IF(K16="Coating_Standard", "Y", "N"), "N")</f>
        <v/>
      </c>
      <c r="C16" t="inlineStr">
        <is>
          <t>Price_BOM_VL_VLS_Imp_121</t>
        </is>
      </c>
      <c r="D16">
        <f>IF(B16="Y", C16, "")</f>
        <v/>
      </c>
      <c r="E16" s="123" t="inlineStr">
        <is>
          <t>:1270-7_VL:1270-7_VLS:</t>
        </is>
      </c>
      <c r="F16" s="123" t="inlineStr">
        <is>
          <t>:1270-7 VL:1270-7 VLS:</t>
        </is>
      </c>
      <c r="G16" s="123" t="inlineStr">
        <is>
          <t>X3</t>
        </is>
      </c>
      <c r="H16" t="inlineStr">
        <is>
          <t>ImpMatl_NiAl-Bronze_ASTM-B148_C95400</t>
        </is>
      </c>
      <c r="I16" s="6" t="inlineStr">
        <is>
          <t>Nickel Aluminum Bronze ASTM B148 UNS C95400</t>
        </is>
      </c>
      <c r="J16" s="6" t="inlineStr">
        <is>
          <t>B22</t>
        </is>
      </c>
      <c r="K16" s="6" t="inlineStr">
        <is>
          <t>Coating_Scotchkote134_interior_exterior_IncludeImpeller</t>
        </is>
      </c>
      <c r="L16" s="6" t="inlineStr">
        <is>
          <t>Stainless Steel, AISI-303</t>
        </is>
      </c>
      <c r="M16" s="6" t="inlineStr">
        <is>
          <t>Steel, Cold Drawn C1018</t>
        </is>
      </c>
      <c r="N16" s="1" t="inlineStr">
        <is>
          <t>RTF</t>
        </is>
      </c>
      <c r="O16" s="1" t="n"/>
      <c r="P16" t="inlineStr">
        <is>
          <t>A102211</t>
        </is>
      </c>
      <c r="Q16" t="n">
        <v>71</v>
      </c>
      <c r="R16" s="6" t="inlineStr">
        <is>
          <t>LT250</t>
        </is>
      </c>
      <c r="S16" s="13" t="n">
        <v>8</v>
      </c>
      <c r="U16" s="80" t="n"/>
    </row>
    <row r="17">
      <c r="B17" s="13">
        <f>IF(I17="Silicon Bronze, ASTM-B584, C87600", IF(K17="Coating_Standard", "Y", "N"), "N")</f>
        <v/>
      </c>
      <c r="C17" t="inlineStr">
        <is>
          <t>Price_BOM_VL_VLS_Imp_125</t>
        </is>
      </c>
      <c r="D17">
        <f>IF(B17="Y", C17, "")</f>
        <v/>
      </c>
      <c r="E17" s="123" t="inlineStr">
        <is>
          <t>:1270-7_VL:1270-7_VLS:</t>
        </is>
      </c>
      <c r="F17" s="123" t="inlineStr">
        <is>
          <t>:1270-7 VL:1270-7 VLS:</t>
        </is>
      </c>
      <c r="G17" s="123" t="inlineStr">
        <is>
          <t>X3</t>
        </is>
      </c>
      <c r="H17" s="123" t="inlineStr">
        <is>
          <t>ImpMatl_Silicon_Bronze_ASTM-B584_C87600</t>
        </is>
      </c>
      <c r="I17" s="6" t="inlineStr">
        <is>
          <t>Silicon Bronze, ASTM-B584, C87600</t>
        </is>
      </c>
      <c r="J17" s="6" t="inlineStr">
        <is>
          <t>B21</t>
        </is>
      </c>
      <c r="K17" s="6" t="inlineStr">
        <is>
          <t>Coating_Scotchkote134_interior_IncludeImpeller</t>
        </is>
      </c>
      <c r="L17" s="6" t="inlineStr">
        <is>
          <t>Stainless Steel, AISI-303</t>
        </is>
      </c>
      <c r="M17" s="6" t="inlineStr">
        <is>
          <t>Steel, Cold Drawn C1018</t>
        </is>
      </c>
      <c r="N17" s="1" t="inlineStr">
        <is>
          <t>RTF</t>
        </is>
      </c>
      <c r="O17" s="6" t="n"/>
      <c r="P17" s="6" t="inlineStr">
        <is>
          <t>A101684</t>
        </is>
      </c>
      <c r="Q17" s="6" t="n">
        <v>0</v>
      </c>
      <c r="R17" s="6" t="inlineStr">
        <is>
          <t>LT040</t>
        </is>
      </c>
      <c r="S17" s="13" t="n">
        <v>14</v>
      </c>
      <c r="U17" s="80" t="n"/>
    </row>
    <row r="18">
      <c r="B18" s="13">
        <f>IF(I18="Silicon Bronze, ASTM-B584, C87600", IF(K18="Coating_Standard", "Y", "N"), "N")</f>
        <v/>
      </c>
      <c r="C18" t="inlineStr">
        <is>
          <t>Price_BOM_VL_VLS_Imp_126</t>
        </is>
      </c>
      <c r="D18">
        <f>IF(B18="Y", C18, "")</f>
        <v/>
      </c>
      <c r="E18" s="123" t="inlineStr">
        <is>
          <t>:1270-7_VL:1270-7_VLS:</t>
        </is>
      </c>
      <c r="F18" s="123" t="inlineStr">
        <is>
          <t>:1270-7 VL:1270-7 VLS:</t>
        </is>
      </c>
      <c r="G18" s="123" t="inlineStr">
        <is>
          <t>X3</t>
        </is>
      </c>
      <c r="H18" t="inlineStr">
        <is>
          <t>ImpMatl_NiAl-Bronze_ASTM-B148_C95400</t>
        </is>
      </c>
      <c r="I18" s="6" t="inlineStr">
        <is>
          <t>Nickel Aluminum Bronze ASTM B148 UNS C95400</t>
        </is>
      </c>
      <c r="J18" s="6" t="inlineStr">
        <is>
          <t>B22</t>
        </is>
      </c>
      <c r="K18" s="6" t="inlineStr">
        <is>
          <t>Coating_Scotchkote134_interior_IncludeImpeller</t>
        </is>
      </c>
      <c r="L18" s="6" t="inlineStr">
        <is>
          <t>Stainless Steel, AISI-303</t>
        </is>
      </c>
      <c r="M18" s="6" t="inlineStr">
        <is>
          <t>Steel, Cold Drawn C1018</t>
        </is>
      </c>
      <c r="N18" s="1" t="inlineStr">
        <is>
          <t>RTF</t>
        </is>
      </c>
      <c r="O18" s="1" t="n"/>
      <c r="P18" t="inlineStr">
        <is>
          <t>A102211</t>
        </is>
      </c>
      <c r="Q18" t="n">
        <v>71</v>
      </c>
      <c r="R18" s="6" t="inlineStr">
        <is>
          <t>LT250</t>
        </is>
      </c>
      <c r="S18" s="13" t="n">
        <v>8</v>
      </c>
      <c r="U18" s="80" t="n"/>
    </row>
    <row r="19">
      <c r="B19" s="13">
        <f>IF(I19="Silicon Bronze, ASTM-B584, C87600", IF(K19="Coating_Standard", "Y", "N"), "N")</f>
        <v/>
      </c>
      <c r="C19" t="inlineStr">
        <is>
          <t>Price_BOM_VL_VLS_Imp_130</t>
        </is>
      </c>
      <c r="D19">
        <f>IF(B19="Y", C19, "")</f>
        <v/>
      </c>
      <c r="E19" s="123" t="inlineStr">
        <is>
          <t>:1270-7_VL:1270-7_VLS:</t>
        </is>
      </c>
      <c r="F19" s="123" t="inlineStr">
        <is>
          <t>:1270-7 VL:1270-7 VLS:</t>
        </is>
      </c>
      <c r="G19" s="123" t="inlineStr">
        <is>
          <t>X3</t>
        </is>
      </c>
      <c r="H19" s="123" t="inlineStr">
        <is>
          <t>ImpMatl_Silicon_Bronze_ASTM-B584_C87600</t>
        </is>
      </c>
      <c r="I19" s="6" t="inlineStr">
        <is>
          <t>Silicon Bronze, ASTM-B584, C87600</t>
        </is>
      </c>
      <c r="J19" s="6" t="inlineStr">
        <is>
          <t>B21</t>
        </is>
      </c>
      <c r="K19" s="6" t="inlineStr">
        <is>
          <t>Coating_Special</t>
        </is>
      </c>
      <c r="L19" s="6" t="inlineStr">
        <is>
          <t>Stainless Steel, AISI-303</t>
        </is>
      </c>
      <c r="M19" s="6" t="inlineStr">
        <is>
          <t>Steel, Cold Drawn C1018</t>
        </is>
      </c>
      <c r="N19" s="1" t="inlineStr">
        <is>
          <t>RTF</t>
        </is>
      </c>
      <c r="O19" s="6" t="n"/>
      <c r="P19" s="6" t="inlineStr">
        <is>
          <t>A101684</t>
        </is>
      </c>
      <c r="Q19" s="6" t="n">
        <v>0</v>
      </c>
      <c r="R19" s="6" t="inlineStr">
        <is>
          <t>LT040</t>
        </is>
      </c>
      <c r="S19" s="13" t="n">
        <v>14</v>
      </c>
      <c r="U19" s="80" t="n"/>
    </row>
    <row r="20">
      <c r="B20" s="13">
        <f>IF(I20="Silicon Bronze, ASTM-B584, C87600", IF(K20="Coating_Standard", "Y", "N"), "N")</f>
        <v/>
      </c>
      <c r="C20" t="inlineStr">
        <is>
          <t>Price_BOM_VL_VLS_Imp_131</t>
        </is>
      </c>
      <c r="D20">
        <f>IF(B20="Y", C20, "")</f>
        <v/>
      </c>
      <c r="E20" s="123" t="inlineStr">
        <is>
          <t>:1270-7_VL:1270-7_VLS:</t>
        </is>
      </c>
      <c r="F20" s="123" t="inlineStr">
        <is>
          <t>:1270-7 VL:1270-7 VLS:</t>
        </is>
      </c>
      <c r="G20" s="123" t="inlineStr">
        <is>
          <t>X3</t>
        </is>
      </c>
      <c r="H20" t="inlineStr">
        <is>
          <t>ImpMatl_NiAl-Bronze_ASTM-B148_C95400</t>
        </is>
      </c>
      <c r="I20" s="6" t="inlineStr">
        <is>
          <t>Nickel Aluminum Bronze ASTM B148 UNS C95400</t>
        </is>
      </c>
      <c r="J20" s="6" t="inlineStr">
        <is>
          <t>B22</t>
        </is>
      </c>
      <c r="K20" s="6" t="inlineStr">
        <is>
          <t>Coating_Special</t>
        </is>
      </c>
      <c r="L20" s="6" t="inlineStr">
        <is>
          <t>Stainless Steel, AISI-303</t>
        </is>
      </c>
      <c r="M20" s="6" t="inlineStr">
        <is>
          <t>Steel, Cold Drawn C1018</t>
        </is>
      </c>
      <c r="N20" s="1" t="inlineStr">
        <is>
          <t>RTF</t>
        </is>
      </c>
      <c r="O20" s="1" t="n"/>
      <c r="P20" t="inlineStr">
        <is>
          <t>A102211</t>
        </is>
      </c>
      <c r="Q20" t="n">
        <v>71</v>
      </c>
      <c r="R20" s="6" t="inlineStr">
        <is>
          <t>LT250</t>
        </is>
      </c>
      <c r="S20" s="13" t="n">
        <v>8</v>
      </c>
      <c r="U20" s="80" t="n"/>
    </row>
    <row r="21">
      <c r="B21" s="13">
        <f>IF(I21="Silicon Bronze, ASTM-B584, C87600", IF(K21="Coating_Standard", "Y", "N"), "N")</f>
        <v/>
      </c>
      <c r="C21" t="inlineStr">
        <is>
          <t>Price_BOM_VL_VLS_Imp_135</t>
        </is>
      </c>
      <c r="D21">
        <f>IF(B21="Y", C21, "")</f>
        <v/>
      </c>
      <c r="E21" s="123" t="inlineStr">
        <is>
          <t>:1270-7_VL:1270-7_VLS:</t>
        </is>
      </c>
      <c r="F21" s="123" t="inlineStr">
        <is>
          <t>:1270-7 VL:1270-7 VLS:</t>
        </is>
      </c>
      <c r="G21" s="123" t="inlineStr">
        <is>
          <t>X3</t>
        </is>
      </c>
      <c r="H21" s="123" t="inlineStr">
        <is>
          <t>ImpMatl_Silicon_Bronze_ASTM-B584_C87600</t>
        </is>
      </c>
      <c r="I21" s="6" t="inlineStr">
        <is>
          <t>Silicon Bronze, ASTM-B584, C87600</t>
        </is>
      </c>
      <c r="J21" s="6" t="inlineStr">
        <is>
          <t>B21</t>
        </is>
      </c>
      <c r="K21" s="6" t="inlineStr">
        <is>
          <t>Coating_Epoxy</t>
        </is>
      </c>
      <c r="L21" s="6" t="inlineStr">
        <is>
          <t>Stainless Steel, AISI-303</t>
        </is>
      </c>
      <c r="M21" s="6" t="inlineStr">
        <is>
          <t>Steel, Cold Drawn C1018</t>
        </is>
      </c>
      <c r="N21" s="1" t="inlineStr">
        <is>
          <t>RTF</t>
        </is>
      </c>
      <c r="O21" s="6" t="n"/>
      <c r="P21" s="6" t="inlineStr">
        <is>
          <t>A101684</t>
        </is>
      </c>
      <c r="Q21" s="6" t="n">
        <v>0</v>
      </c>
      <c r="R21" s="6" t="inlineStr">
        <is>
          <t>LT040</t>
        </is>
      </c>
      <c r="S21" s="13" t="n">
        <v>14</v>
      </c>
      <c r="U21" s="80" t="n"/>
    </row>
    <row r="22">
      <c r="B22" s="13">
        <f>IF(I22="Silicon Bronze, ASTM-B584, C87600", IF(K22="Coating_Standard", "Y", "N"), "N")</f>
        <v/>
      </c>
      <c r="C22" t="inlineStr">
        <is>
          <t>Price_BOM_VL_VLS_Imp_136</t>
        </is>
      </c>
      <c r="D22">
        <f>IF(B22="Y", C22, "")</f>
        <v/>
      </c>
      <c r="E22" s="123" t="inlineStr">
        <is>
          <t>:1270-7_VL:1270-7_VLS:</t>
        </is>
      </c>
      <c r="F22" s="123" t="inlineStr">
        <is>
          <t>:1270-7 VL:1270-7 VLS:</t>
        </is>
      </c>
      <c r="G22" s="123" t="inlineStr">
        <is>
          <t>X3</t>
        </is>
      </c>
      <c r="H22" t="inlineStr">
        <is>
          <t>ImpMatl_NiAl-Bronze_ASTM-B148_C95400</t>
        </is>
      </c>
      <c r="I22" s="6" t="inlineStr">
        <is>
          <t>Nickel Aluminum Bronze ASTM B148 UNS C95400</t>
        </is>
      </c>
      <c r="J22" s="6" t="inlineStr">
        <is>
          <t>B22</t>
        </is>
      </c>
      <c r="K22" s="6" t="inlineStr">
        <is>
          <t>Coating_Epoxy</t>
        </is>
      </c>
      <c r="L22" s="6" t="inlineStr">
        <is>
          <t>Stainless Steel, AISI-303</t>
        </is>
      </c>
      <c r="M22" s="6" t="inlineStr">
        <is>
          <t>Steel, Cold Drawn C1018</t>
        </is>
      </c>
      <c r="N22" s="1" t="inlineStr">
        <is>
          <t>RTF</t>
        </is>
      </c>
      <c r="O22" s="1" t="n"/>
      <c r="P22" t="inlineStr">
        <is>
          <t>A102211</t>
        </is>
      </c>
      <c r="Q22" t="n">
        <v>71</v>
      </c>
      <c r="R22" s="6" t="inlineStr">
        <is>
          <t>LT250</t>
        </is>
      </c>
      <c r="S22" s="13" t="n">
        <v>8</v>
      </c>
      <c r="U22" s="80" t="n"/>
    </row>
    <row r="23">
      <c r="B23" s="13">
        <f>IF(I23="Silicon Bronze, ASTM-B584, C87600", IF(K23="Coating_Standard", "Y", "N"), "N")</f>
        <v/>
      </c>
      <c r="C23" t="inlineStr">
        <is>
          <t>Price_BOM_VL_VLS_Imp_137</t>
        </is>
      </c>
      <c r="D23">
        <f>IF(B23="Y", C23, "")</f>
        <v/>
      </c>
      <c r="E23" s="123" t="inlineStr">
        <is>
          <t>:1570-9_VL:</t>
        </is>
      </c>
      <c r="F23" s="123" t="inlineStr">
        <is>
          <t>:1570-9 VL:</t>
        </is>
      </c>
      <c r="G23" s="123" t="inlineStr">
        <is>
          <t>X0</t>
        </is>
      </c>
      <c r="H23" s="123" t="inlineStr">
        <is>
          <t>ImpMatl_Silicon_Bronze_ASTM-B584_C87600</t>
        </is>
      </c>
      <c r="I23" s="6" t="inlineStr">
        <is>
          <t>Silicon Bronze, ASTM-B584, C87600</t>
        </is>
      </c>
      <c r="J23" s="6" t="inlineStr">
        <is>
          <t>B21</t>
        </is>
      </c>
      <c r="K23" s="6" t="inlineStr">
        <is>
          <t>Coating_Standard</t>
        </is>
      </c>
      <c r="L23" s="6" t="inlineStr">
        <is>
          <t>ImpellerCapscrew_X0_None</t>
        </is>
      </c>
      <c r="M23" s="6" t="inlineStr">
        <is>
          <t>ImpellerKey_None</t>
        </is>
      </c>
      <c r="N23" s="123" t="n">
        <v>96778075</v>
      </c>
      <c r="O23" s="123" t="inlineStr">
        <is>
          <t>IMP,L,12709,X0,B21</t>
        </is>
      </c>
      <c r="P23" t="inlineStr">
        <is>
          <t>A102070</t>
        </is>
      </c>
      <c r="Q23" t="n">
        <v>0</v>
      </c>
      <c r="R23" s="6" t="inlineStr">
        <is>
          <t>LT027</t>
        </is>
      </c>
      <c r="S23" s="13" t="n">
        <v>0</v>
      </c>
      <c r="U23" s="80" t="n"/>
    </row>
    <row r="24">
      <c r="B24" s="13">
        <f>IF(I24="Silicon Bronze, ASTM-B584, C87600", IF(K24="Coating_Standard", "Y", "N"), "N")</f>
        <v/>
      </c>
      <c r="C24" t="inlineStr">
        <is>
          <t>Price_BOM_VL_VLS_Imp_144</t>
        </is>
      </c>
      <c r="D24">
        <f>IF(B24="Y", C24, "")</f>
        <v/>
      </c>
      <c r="E24" s="123" t="inlineStr">
        <is>
          <t>:1570-9_VL:</t>
        </is>
      </c>
      <c r="F24" s="123" t="inlineStr">
        <is>
          <t>:1570-9 VL:</t>
        </is>
      </c>
      <c r="G24" s="123" t="inlineStr">
        <is>
          <t>X0</t>
        </is>
      </c>
      <c r="H24" s="123" t="inlineStr">
        <is>
          <t>ImpMatl_SS_AISI-304</t>
        </is>
      </c>
      <c r="I24" s="6" t="inlineStr">
        <is>
          <t>Stainless Steel, AISI-304</t>
        </is>
      </c>
      <c r="J24" s="6" t="inlineStr">
        <is>
          <t>H304</t>
        </is>
      </c>
      <c r="K24" s="6" t="inlineStr">
        <is>
          <t>Coating_Standard</t>
        </is>
      </c>
      <c r="L24" s="6" t="inlineStr">
        <is>
          <t>ImpellerCapscrew_X0_None</t>
        </is>
      </c>
      <c r="M24" s="6" t="inlineStr">
        <is>
          <t>ImpellerKey_None</t>
        </is>
      </c>
      <c r="N24" s="1" t="n">
        <v>98876015</v>
      </c>
      <c r="O24" t="inlineStr">
        <is>
          <t>IMP,L,12709,X0,H304</t>
        </is>
      </c>
      <c r="P24" t="inlineStr">
        <is>
          <t>A102074</t>
        </is>
      </c>
      <c r="Q24" t="n">
        <v>0</v>
      </c>
      <c r="R24" s="6" t="inlineStr">
        <is>
          <t>LT027</t>
        </is>
      </c>
      <c r="S24" s="13" t="n">
        <v>0</v>
      </c>
      <c r="U24" s="80" t="n"/>
    </row>
    <row r="25">
      <c r="B25" s="13">
        <f>IF(I25="Silicon Bronze, ASTM-B584, C87600", IF(K25="Coating_Standard", "Y", "N"), "N")</f>
        <v/>
      </c>
      <c r="C25" t="inlineStr">
        <is>
          <t>Price_BOM_VL_VLS_Imp_146</t>
        </is>
      </c>
      <c r="D25">
        <f>IF(B25="Y", C25, "")</f>
        <v/>
      </c>
      <c r="E25" s="123" t="inlineStr">
        <is>
          <t>:1570-9_VL:</t>
        </is>
      </c>
      <c r="F25" s="123" t="inlineStr">
        <is>
          <t>:1570-9 VL:</t>
        </is>
      </c>
      <c r="G25" s="123" t="inlineStr">
        <is>
          <t>X0</t>
        </is>
      </c>
      <c r="H25" t="inlineStr">
        <is>
          <t>ImpMatl_NiAl-Bronze_ASTM-B148_C95400</t>
        </is>
      </c>
      <c r="I25" s="6" t="inlineStr">
        <is>
          <t>Nickel Aluminum Bronze ASTM B148 UNS C95400</t>
        </is>
      </c>
      <c r="J25" s="6" t="inlineStr">
        <is>
          <t>B22</t>
        </is>
      </c>
      <c r="K25" s="6" t="inlineStr">
        <is>
          <t>Coating_Standard</t>
        </is>
      </c>
      <c r="L25" s="6" t="inlineStr">
        <is>
          <t>ImpellerCapscrew_X0_None</t>
        </is>
      </c>
      <c r="M25" s="6" t="inlineStr">
        <is>
          <t>ImpellerKey_None</t>
        </is>
      </c>
      <c r="N25" t="n">
        <v>97780991</v>
      </c>
      <c r="O25" s="1" t="n"/>
      <c r="P25" t="inlineStr">
        <is>
          <t>A102266</t>
        </is>
      </c>
      <c r="Q25" t="n">
        <v>68</v>
      </c>
      <c r="R25" s="6" t="inlineStr">
        <is>
          <t>LT027</t>
        </is>
      </c>
      <c r="S25" s="13" t="n">
        <v>0</v>
      </c>
      <c r="U25" s="80" t="n"/>
    </row>
    <row r="26">
      <c r="B26" s="13">
        <f>IF(I26="Silicon Bronze, ASTM-B584, C87600", IF(K26="Coating_Standard", "Y", "N"), "N")</f>
        <v/>
      </c>
      <c r="C26" t="inlineStr">
        <is>
          <t>Price_BOM_VL_VLS_Imp_150</t>
        </is>
      </c>
      <c r="D26">
        <f>IF(B26="Y", C26, "")</f>
        <v/>
      </c>
      <c r="E26" s="123" t="inlineStr">
        <is>
          <t>:1570-9_VL:</t>
        </is>
      </c>
      <c r="F26" s="123" t="inlineStr">
        <is>
          <t>:1570-9 VL:</t>
        </is>
      </c>
      <c r="G26" s="123" t="inlineStr">
        <is>
          <t>X0</t>
        </is>
      </c>
      <c r="H26" s="123" t="inlineStr">
        <is>
          <t>ImpMatl_Silicon_Bronze_ASTM-B584_C87600</t>
        </is>
      </c>
      <c r="I26" s="6" t="inlineStr">
        <is>
          <t>Silicon Bronze, ASTM-B584, C87600</t>
        </is>
      </c>
      <c r="J26" s="6" t="inlineStr">
        <is>
          <t>B21</t>
        </is>
      </c>
      <c r="K26" s="6" t="inlineStr">
        <is>
          <t>Coating_Scotchkote134_interior</t>
        </is>
      </c>
      <c r="L26" s="6" t="inlineStr">
        <is>
          <t>ImpellerCapscrew_X0_None</t>
        </is>
      </c>
      <c r="M26" s="6" t="inlineStr">
        <is>
          <t>ImpellerKey_None</t>
        </is>
      </c>
      <c r="N26" s="1" t="inlineStr">
        <is>
          <t>RTF</t>
        </is>
      </c>
      <c r="O26" s="123" t="n"/>
      <c r="P26" t="inlineStr">
        <is>
          <t>A102070</t>
        </is>
      </c>
      <c r="Q26" t="n">
        <v>0</v>
      </c>
      <c r="R26" s="6" t="inlineStr">
        <is>
          <t>LT040</t>
        </is>
      </c>
      <c r="S26" s="13" t="n">
        <v>14</v>
      </c>
      <c r="U26" s="80" t="n"/>
    </row>
    <row r="27">
      <c r="B27" s="13">
        <f>IF(I27="Silicon Bronze, ASTM-B584, C87600", IF(K27="Coating_Standard", "Y", "N"), "N")</f>
        <v/>
      </c>
      <c r="C27" t="inlineStr">
        <is>
          <t>Price_BOM_VL_VLS_Imp_151</t>
        </is>
      </c>
      <c r="D27">
        <f>IF(B27="Y", C27, "")</f>
        <v/>
      </c>
      <c r="E27" s="123" t="inlineStr">
        <is>
          <t>:1570-9_VL:</t>
        </is>
      </c>
      <c r="F27" s="123" t="inlineStr">
        <is>
          <t>:1570-9 VL:</t>
        </is>
      </c>
      <c r="G27" s="123" t="inlineStr">
        <is>
          <t>X0</t>
        </is>
      </c>
      <c r="H27" t="inlineStr">
        <is>
          <t>ImpMatl_NiAl-Bronze_ASTM-B148_C95400</t>
        </is>
      </c>
      <c r="I27" s="6" t="inlineStr">
        <is>
          <t>Nickel Aluminum Bronze ASTM B148 UNS C95400</t>
        </is>
      </c>
      <c r="J27" s="6" t="inlineStr">
        <is>
          <t>B22</t>
        </is>
      </c>
      <c r="K27" s="6" t="inlineStr">
        <is>
          <t>Coating_Scotchkote134_interior</t>
        </is>
      </c>
      <c r="L27" s="6" t="inlineStr">
        <is>
          <t>ImpellerCapscrew_X0_None</t>
        </is>
      </c>
      <c r="M27" s="6" t="inlineStr">
        <is>
          <t>ImpellerKey_None</t>
        </is>
      </c>
      <c r="N27" s="1" t="inlineStr">
        <is>
          <t>RTF</t>
        </is>
      </c>
      <c r="O27" s="1" t="n"/>
      <c r="P27" t="inlineStr">
        <is>
          <t>A102266</t>
        </is>
      </c>
      <c r="Q27" t="n">
        <v>68</v>
      </c>
      <c r="R27" s="6" t="inlineStr">
        <is>
          <t>LT250</t>
        </is>
      </c>
      <c r="S27" s="13" t="n">
        <v>8</v>
      </c>
      <c r="U27" s="80" t="n"/>
    </row>
    <row r="28">
      <c r="B28" s="13">
        <f>IF(I28="Silicon Bronze, ASTM-B584, C87600", IF(K28="Coating_Standard", "Y", "N"), "N")</f>
        <v/>
      </c>
      <c r="C28" t="inlineStr">
        <is>
          <t>Price_BOM_VL_VLS_Imp_155</t>
        </is>
      </c>
      <c r="D28">
        <f>IF(B28="Y", C28, "")</f>
        <v/>
      </c>
      <c r="E28" s="123" t="inlineStr">
        <is>
          <t>:1570-9_VL:</t>
        </is>
      </c>
      <c r="F28" s="123" t="inlineStr">
        <is>
          <t>:1570-9 VL:</t>
        </is>
      </c>
      <c r="G28" s="123" t="inlineStr">
        <is>
          <t>X0</t>
        </is>
      </c>
      <c r="H28" s="123" t="inlineStr">
        <is>
          <t>ImpMatl_Silicon_Bronze_ASTM-B584_C87600</t>
        </is>
      </c>
      <c r="I28" s="6" t="inlineStr">
        <is>
          <t>Silicon Bronze, ASTM-B584, C87600</t>
        </is>
      </c>
      <c r="J28" s="6" t="inlineStr">
        <is>
          <t>B21</t>
        </is>
      </c>
      <c r="K28" s="6" t="inlineStr">
        <is>
          <t>Coating_Scotchkote134_interior_exterior</t>
        </is>
      </c>
      <c r="L28" s="6" t="inlineStr">
        <is>
          <t>ImpellerCapscrew_X0_None</t>
        </is>
      </c>
      <c r="M28" s="6" t="inlineStr">
        <is>
          <t>ImpellerKey_None</t>
        </is>
      </c>
      <c r="N28" s="1" t="inlineStr">
        <is>
          <t>RTF</t>
        </is>
      </c>
      <c r="O28" s="123" t="n"/>
      <c r="P28" t="inlineStr">
        <is>
          <t>A102070</t>
        </is>
      </c>
      <c r="Q28" t="n">
        <v>0</v>
      </c>
      <c r="R28" s="6" t="inlineStr">
        <is>
          <t>LT040</t>
        </is>
      </c>
      <c r="S28" s="13" t="n">
        <v>14</v>
      </c>
      <c r="U28" s="80" t="n"/>
    </row>
    <row r="29">
      <c r="B29" s="13">
        <f>IF(I29="Silicon Bronze, ASTM-B584, C87600", IF(K29="Coating_Standard", "Y", "N"), "N")</f>
        <v/>
      </c>
      <c r="C29" t="inlineStr">
        <is>
          <t>Price_BOM_VL_VLS_Imp_156</t>
        </is>
      </c>
      <c r="D29">
        <f>IF(B29="Y", C29, "")</f>
        <v/>
      </c>
      <c r="E29" s="123" t="inlineStr">
        <is>
          <t>:1570-9_VL:</t>
        </is>
      </c>
      <c r="F29" s="123" t="inlineStr">
        <is>
          <t>:1570-9 VL:</t>
        </is>
      </c>
      <c r="G29" s="123" t="inlineStr">
        <is>
          <t>X0</t>
        </is>
      </c>
      <c r="H29" t="inlineStr">
        <is>
          <t>ImpMatl_NiAl-Bronze_ASTM-B148_C95400</t>
        </is>
      </c>
      <c r="I29" s="6" t="inlineStr">
        <is>
          <t>Nickel Aluminum Bronze ASTM B148 UNS C95400</t>
        </is>
      </c>
      <c r="J29" s="6" t="inlineStr">
        <is>
          <t>B22</t>
        </is>
      </c>
      <c r="K29" s="6" t="inlineStr">
        <is>
          <t>Coating_Scotchkote134_interior_exterior</t>
        </is>
      </c>
      <c r="L29" s="6" t="inlineStr">
        <is>
          <t>ImpellerCapscrew_X0_None</t>
        </is>
      </c>
      <c r="M29" s="6" t="inlineStr">
        <is>
          <t>ImpellerKey_None</t>
        </is>
      </c>
      <c r="N29" s="1" t="inlineStr">
        <is>
          <t>RTF</t>
        </is>
      </c>
      <c r="O29" s="1" t="n"/>
      <c r="P29" t="inlineStr">
        <is>
          <t>A102266</t>
        </is>
      </c>
      <c r="Q29" t="n">
        <v>68</v>
      </c>
      <c r="R29" s="6" t="inlineStr">
        <is>
          <t>LT250</t>
        </is>
      </c>
      <c r="S29" s="13" t="n">
        <v>8</v>
      </c>
      <c r="U29" s="80" t="n"/>
    </row>
    <row r="30">
      <c r="B30" s="13">
        <f>IF(I30="Silicon Bronze, ASTM-B584, C87600", IF(K30="Coating_Standard", "Y", "N"), "N")</f>
        <v/>
      </c>
      <c r="C30" t="inlineStr">
        <is>
          <t>Price_BOM_VL_VLS_Imp_160</t>
        </is>
      </c>
      <c r="D30">
        <f>IF(B30="Y", C30, "")</f>
        <v/>
      </c>
      <c r="E30" s="123" t="inlineStr">
        <is>
          <t>:1570-9_VL:</t>
        </is>
      </c>
      <c r="F30" s="123" t="inlineStr">
        <is>
          <t>:1570-9 VL:</t>
        </is>
      </c>
      <c r="G30" s="123" t="inlineStr">
        <is>
          <t>X0</t>
        </is>
      </c>
      <c r="H30" s="123" t="inlineStr">
        <is>
          <t>ImpMatl_Silicon_Bronze_ASTM-B584_C87600</t>
        </is>
      </c>
      <c r="I30" s="6" t="inlineStr">
        <is>
          <t>Silicon Bronze, ASTM-B584, C87600</t>
        </is>
      </c>
      <c r="J30" s="6" t="inlineStr">
        <is>
          <t>B21</t>
        </is>
      </c>
      <c r="K30" s="6" t="inlineStr">
        <is>
          <t>Coating_Scotchkote134_interior_exterior_IncludeImpeller</t>
        </is>
      </c>
      <c r="L30" s="6" t="inlineStr">
        <is>
          <t>ImpellerCapscrew_X0_None</t>
        </is>
      </c>
      <c r="M30" s="6" t="inlineStr">
        <is>
          <t>ImpellerKey_None</t>
        </is>
      </c>
      <c r="N30" s="1" t="inlineStr">
        <is>
          <t>RTF</t>
        </is>
      </c>
      <c r="O30" s="123" t="n"/>
      <c r="P30" t="inlineStr">
        <is>
          <t>A102070</t>
        </is>
      </c>
      <c r="Q30" t="n">
        <v>0</v>
      </c>
      <c r="R30" s="6" t="inlineStr">
        <is>
          <t>LT040</t>
        </is>
      </c>
      <c r="S30" s="13" t="n">
        <v>14</v>
      </c>
      <c r="U30" s="80" t="n"/>
    </row>
    <row r="31">
      <c r="B31" s="13">
        <f>IF(I31="Silicon Bronze, ASTM-B584, C87600", IF(K31="Coating_Standard", "Y", "N"), "N")</f>
        <v/>
      </c>
      <c r="C31" t="inlineStr">
        <is>
          <t>Price_BOM_VL_VLS_Imp_161</t>
        </is>
      </c>
      <c r="D31">
        <f>IF(B31="Y", C31, "")</f>
        <v/>
      </c>
      <c r="E31" s="123" t="inlineStr">
        <is>
          <t>:1570-9_VL:</t>
        </is>
      </c>
      <c r="F31" s="123" t="inlineStr">
        <is>
          <t>:1570-9 VL:</t>
        </is>
      </c>
      <c r="G31" s="123" t="inlineStr">
        <is>
          <t>X0</t>
        </is>
      </c>
      <c r="H31" t="inlineStr">
        <is>
          <t>ImpMatl_NiAl-Bronze_ASTM-B148_C95400</t>
        </is>
      </c>
      <c r="I31" s="6" t="inlineStr">
        <is>
          <t>Nickel Aluminum Bronze ASTM B148 UNS C95400</t>
        </is>
      </c>
      <c r="J31" s="6" t="inlineStr">
        <is>
          <t>B22</t>
        </is>
      </c>
      <c r="K31" s="6" t="inlineStr">
        <is>
          <t>Coating_Scotchkote134_interior_exterior_IncludeImpeller</t>
        </is>
      </c>
      <c r="L31" s="6" t="inlineStr">
        <is>
          <t>ImpellerCapscrew_X0_None</t>
        </is>
      </c>
      <c r="M31" s="6" t="inlineStr">
        <is>
          <t>ImpellerKey_None</t>
        </is>
      </c>
      <c r="N31" s="1" t="inlineStr">
        <is>
          <t>RTF</t>
        </is>
      </c>
      <c r="O31" s="1" t="n"/>
      <c r="P31" t="inlineStr">
        <is>
          <t>A102266</t>
        </is>
      </c>
      <c r="Q31" t="n">
        <v>68</v>
      </c>
      <c r="R31" s="6" t="inlineStr">
        <is>
          <t>LT250</t>
        </is>
      </c>
      <c r="S31" s="13" t="n">
        <v>8</v>
      </c>
      <c r="U31" s="80" t="n"/>
    </row>
    <row r="32">
      <c r="B32" s="13">
        <f>IF(I32="Silicon Bronze, ASTM-B584, C87600", IF(K32="Coating_Standard", "Y", "N"), "N")</f>
        <v/>
      </c>
      <c r="C32" t="inlineStr">
        <is>
          <t>Price_BOM_VL_VLS_Imp_165</t>
        </is>
      </c>
      <c r="D32">
        <f>IF(B32="Y", C32, "")</f>
        <v/>
      </c>
      <c r="E32" s="123" t="inlineStr">
        <is>
          <t>:1570-9_VL:</t>
        </is>
      </c>
      <c r="F32" s="123" t="inlineStr">
        <is>
          <t>:1570-9 VL:</t>
        </is>
      </c>
      <c r="G32" s="123" t="inlineStr">
        <is>
          <t>X0</t>
        </is>
      </c>
      <c r="H32" s="123" t="inlineStr">
        <is>
          <t>ImpMatl_Silicon_Bronze_ASTM-B584_C87600</t>
        </is>
      </c>
      <c r="I32" s="6" t="inlineStr">
        <is>
          <t>Silicon Bronze, ASTM-B584, C87600</t>
        </is>
      </c>
      <c r="J32" s="6" t="inlineStr">
        <is>
          <t>B21</t>
        </is>
      </c>
      <c r="K32" s="6" t="inlineStr">
        <is>
          <t>Coating_Scotchkote134_interior_IncludeImpeller</t>
        </is>
      </c>
      <c r="L32" s="6" t="inlineStr">
        <is>
          <t>ImpellerCapscrew_X0_None</t>
        </is>
      </c>
      <c r="M32" s="6" t="inlineStr">
        <is>
          <t>ImpellerKey_None</t>
        </is>
      </c>
      <c r="N32" s="1" t="inlineStr">
        <is>
          <t>RTF</t>
        </is>
      </c>
      <c r="O32" s="123" t="n"/>
      <c r="P32" t="inlineStr">
        <is>
          <t>A102070</t>
        </is>
      </c>
      <c r="Q32" t="n">
        <v>0</v>
      </c>
      <c r="R32" s="6" t="inlineStr">
        <is>
          <t>LT040</t>
        </is>
      </c>
      <c r="S32" s="13" t="n">
        <v>14</v>
      </c>
      <c r="U32" s="80" t="n"/>
    </row>
    <row r="33">
      <c r="B33" s="13">
        <f>IF(I33="Silicon Bronze, ASTM-B584, C87600", IF(K33="Coating_Standard", "Y", "N"), "N")</f>
        <v/>
      </c>
      <c r="C33" t="inlineStr">
        <is>
          <t>Price_BOM_VL_VLS_Imp_166</t>
        </is>
      </c>
      <c r="D33">
        <f>IF(B33="Y", C33, "")</f>
        <v/>
      </c>
      <c r="E33" s="123" t="inlineStr">
        <is>
          <t>:1570-9_VL:</t>
        </is>
      </c>
      <c r="F33" s="123" t="inlineStr">
        <is>
          <t>:1570-9 VL:</t>
        </is>
      </c>
      <c r="G33" s="123" t="inlineStr">
        <is>
          <t>X0</t>
        </is>
      </c>
      <c r="H33" t="inlineStr">
        <is>
          <t>ImpMatl_NiAl-Bronze_ASTM-B148_C95400</t>
        </is>
      </c>
      <c r="I33" s="6" t="inlineStr">
        <is>
          <t>Nickel Aluminum Bronze ASTM B148 UNS C95400</t>
        </is>
      </c>
      <c r="J33" s="6" t="inlineStr">
        <is>
          <t>B22</t>
        </is>
      </c>
      <c r="K33" s="6" t="inlineStr">
        <is>
          <t>Coating_Scotchkote134_interior_IncludeImpeller</t>
        </is>
      </c>
      <c r="L33" s="6" t="inlineStr">
        <is>
          <t>ImpellerCapscrew_X0_None</t>
        </is>
      </c>
      <c r="M33" s="6" t="inlineStr">
        <is>
          <t>ImpellerKey_None</t>
        </is>
      </c>
      <c r="N33" s="1" t="inlineStr">
        <is>
          <t>RTF</t>
        </is>
      </c>
      <c r="O33" s="1" t="n"/>
      <c r="P33" t="inlineStr">
        <is>
          <t>A102266</t>
        </is>
      </c>
      <c r="Q33" t="n">
        <v>68</v>
      </c>
      <c r="R33" s="6" t="inlineStr">
        <is>
          <t>LT250</t>
        </is>
      </c>
      <c r="S33" s="13" t="n">
        <v>8</v>
      </c>
      <c r="U33" s="80" t="n"/>
    </row>
    <row r="34">
      <c r="B34" s="13">
        <f>IF(I34="Silicon Bronze, ASTM-B584, C87600", IF(K34="Coating_Standard", "Y", "N"), "N")</f>
        <v/>
      </c>
      <c r="C34" t="inlineStr">
        <is>
          <t>Price_BOM_VL_VLS_Imp_17</t>
        </is>
      </c>
      <c r="D34">
        <f>IF(B34="Y", C34, "")</f>
        <v/>
      </c>
      <c r="E34" s="123" t="inlineStr">
        <is>
          <t>:1012-3_VL:1012-3_VLS:</t>
        </is>
      </c>
      <c r="F34" s="123" t="inlineStr">
        <is>
          <t>:1012-3 VL:1012-3 VLS:</t>
        </is>
      </c>
      <c r="G34" s="123" t="inlineStr">
        <is>
          <t>X5</t>
        </is>
      </c>
      <c r="H34" t="inlineStr">
        <is>
          <t>ImpMatl_NiAl-Bronze_ASTM-B148_C95400</t>
        </is>
      </c>
      <c r="I34" s="6" t="inlineStr">
        <is>
          <t>Nickel Aluminum Bronze ASTM B148 UNS C95400</t>
        </is>
      </c>
      <c r="J34" s="6" t="inlineStr">
        <is>
          <t>B22</t>
        </is>
      </c>
      <c r="K34" s="6" t="inlineStr">
        <is>
          <t>Coating_Standard</t>
        </is>
      </c>
      <c r="L34" s="6" t="inlineStr">
        <is>
          <t>Anodized Steel</t>
        </is>
      </c>
      <c r="M34" s="6" t="inlineStr">
        <is>
          <t>Steel, Cold Drawn C1018</t>
        </is>
      </c>
      <c r="N34" t="n">
        <v>97780973</v>
      </c>
      <c r="O34" s="80" t="n"/>
      <c r="P34" t="inlineStr">
        <is>
          <t>A102262</t>
        </is>
      </c>
      <c r="Q34" t="n">
        <v>511</v>
      </c>
      <c r="R34" s="6" t="inlineStr">
        <is>
          <t>LT250</t>
        </is>
      </c>
      <c r="S34" s="13" t="n">
        <v>8</v>
      </c>
      <c r="U34" s="80" t="n"/>
    </row>
    <row r="35">
      <c r="B35" s="13">
        <f>IF(I35="Silicon Bronze, ASTM-B584, C87600", IF(K35="Coating_Standard", "Y", "N"), "N")</f>
        <v/>
      </c>
      <c r="C35" t="inlineStr">
        <is>
          <t>Price_BOM_VL_VLS_Imp_170</t>
        </is>
      </c>
      <c r="D35">
        <f>IF(B35="Y", C35, "")</f>
        <v/>
      </c>
      <c r="E35" s="123" t="inlineStr">
        <is>
          <t>:1570-9_VL:</t>
        </is>
      </c>
      <c r="F35" s="123" t="inlineStr">
        <is>
          <t>:1570-9 VL:</t>
        </is>
      </c>
      <c r="G35" s="123" t="inlineStr">
        <is>
          <t>X0</t>
        </is>
      </c>
      <c r="H35" s="123" t="inlineStr">
        <is>
          <t>ImpMatl_Silicon_Bronze_ASTM-B584_C87600</t>
        </is>
      </c>
      <c r="I35" s="6" t="inlineStr">
        <is>
          <t>Silicon Bronze, ASTM-B584, C87600</t>
        </is>
      </c>
      <c r="J35" s="6" t="inlineStr">
        <is>
          <t>B21</t>
        </is>
      </c>
      <c r="K35" s="6" t="inlineStr">
        <is>
          <t>Coating_Special</t>
        </is>
      </c>
      <c r="L35" s="6" t="inlineStr">
        <is>
          <t>ImpellerCapscrew_X0_None</t>
        </is>
      </c>
      <c r="M35" s="6" t="inlineStr">
        <is>
          <t>ImpellerKey_None</t>
        </is>
      </c>
      <c r="N35" s="1" t="inlineStr">
        <is>
          <t>RTF</t>
        </is>
      </c>
      <c r="O35" s="123" t="n"/>
      <c r="P35" t="inlineStr">
        <is>
          <t>A102070</t>
        </is>
      </c>
      <c r="Q35" t="n">
        <v>0</v>
      </c>
      <c r="R35" s="6" t="inlineStr">
        <is>
          <t>LT040</t>
        </is>
      </c>
      <c r="S35" s="13" t="n">
        <v>14</v>
      </c>
      <c r="U35" s="80" t="n"/>
    </row>
    <row r="36" customFormat="1" s="94">
      <c r="A36" s="24" t="n"/>
      <c r="B36" s="13">
        <f>IF(I36="Silicon Bronze, ASTM-B584, C87600", IF(K36="Coating_Standard", "Y", "N"), "N")</f>
        <v/>
      </c>
      <c r="C36" t="inlineStr">
        <is>
          <t>Price_BOM_VL_VLS_Imp_171</t>
        </is>
      </c>
      <c r="D36">
        <f>IF(B36="Y", C36, "")</f>
        <v/>
      </c>
      <c r="E36" s="123" t="inlineStr">
        <is>
          <t>:1570-9_VL:</t>
        </is>
      </c>
      <c r="F36" s="123" t="inlineStr">
        <is>
          <t>:1570-9 VL:</t>
        </is>
      </c>
      <c r="G36" s="123" t="inlineStr">
        <is>
          <t>X0</t>
        </is>
      </c>
      <c r="H36" t="inlineStr">
        <is>
          <t>ImpMatl_NiAl-Bronze_ASTM-B148_C95400</t>
        </is>
      </c>
      <c r="I36" s="6" t="inlineStr">
        <is>
          <t>Nickel Aluminum Bronze ASTM B148 UNS C95400</t>
        </is>
      </c>
      <c r="J36" s="6" t="inlineStr">
        <is>
          <t>B22</t>
        </is>
      </c>
      <c r="K36" s="6" t="inlineStr">
        <is>
          <t>Coating_Special</t>
        </is>
      </c>
      <c r="L36" s="6" t="inlineStr">
        <is>
          <t>ImpellerCapscrew_X0_None</t>
        </is>
      </c>
      <c r="M36" s="6" t="inlineStr">
        <is>
          <t>ImpellerKey_None</t>
        </is>
      </c>
      <c r="N36" s="1" t="inlineStr">
        <is>
          <t>RTF</t>
        </is>
      </c>
      <c r="O36" s="1" t="n"/>
      <c r="P36" t="inlineStr">
        <is>
          <t>A102266</t>
        </is>
      </c>
      <c r="Q36" t="n">
        <v>68</v>
      </c>
      <c r="R36" s="6" t="inlineStr">
        <is>
          <t>LT250</t>
        </is>
      </c>
      <c r="S36" s="13" t="n">
        <v>8</v>
      </c>
      <c r="U36" s="80" t="n"/>
    </row>
    <row r="37">
      <c r="B37" s="13">
        <f>IF(I37="Silicon Bronze, ASTM-B584, C87600", IF(K37="Coating_Standard", "Y", "N"), "N")</f>
        <v/>
      </c>
      <c r="C37" t="inlineStr">
        <is>
          <t>Price_BOM_VL_VLS_Imp_175</t>
        </is>
      </c>
      <c r="D37">
        <f>IF(B37="Y", C37, "")</f>
        <v/>
      </c>
      <c r="E37" s="123" t="inlineStr">
        <is>
          <t>:1570-9_VL:</t>
        </is>
      </c>
      <c r="F37" s="123" t="inlineStr">
        <is>
          <t>:1570-9 VL:</t>
        </is>
      </c>
      <c r="G37" s="123" t="inlineStr">
        <is>
          <t>X0</t>
        </is>
      </c>
      <c r="H37" s="123" t="inlineStr">
        <is>
          <t>ImpMatl_Silicon_Bronze_ASTM-B584_C87600</t>
        </is>
      </c>
      <c r="I37" s="6" t="inlineStr">
        <is>
          <t>Silicon Bronze, ASTM-B584, C87600</t>
        </is>
      </c>
      <c r="J37" s="6" t="inlineStr">
        <is>
          <t>B21</t>
        </is>
      </c>
      <c r="K37" s="6" t="inlineStr">
        <is>
          <t>Coating_Epoxy</t>
        </is>
      </c>
      <c r="L37" s="6" t="inlineStr">
        <is>
          <t>ImpellerCapscrew_X0_None</t>
        </is>
      </c>
      <c r="M37" s="6" t="inlineStr">
        <is>
          <t>ImpellerKey_None</t>
        </is>
      </c>
      <c r="N37" s="1" t="inlineStr">
        <is>
          <t>RTF</t>
        </is>
      </c>
      <c r="O37" s="123" t="n"/>
      <c r="P37" t="inlineStr">
        <is>
          <t>A102070</t>
        </is>
      </c>
      <c r="Q37" t="n">
        <v>0</v>
      </c>
      <c r="R37" s="6" t="inlineStr">
        <is>
          <t>LT040</t>
        </is>
      </c>
      <c r="S37" s="13" t="n">
        <v>14</v>
      </c>
      <c r="U37" s="80" t="n"/>
    </row>
    <row r="38">
      <c r="B38" s="13">
        <f>IF(I38="Silicon Bronze, ASTM-B584, C87600", IF(K38="Coating_Standard", "Y", "N"), "N")</f>
        <v/>
      </c>
      <c r="C38" t="inlineStr">
        <is>
          <t>Price_BOM_VL_VLS_Imp_176</t>
        </is>
      </c>
      <c r="D38">
        <f>IF(B38="Y", C38, "")</f>
        <v/>
      </c>
      <c r="E38" s="123" t="inlineStr">
        <is>
          <t>:1570-9_VL:</t>
        </is>
      </c>
      <c r="F38" s="123" t="inlineStr">
        <is>
          <t>:1570-9 VL:</t>
        </is>
      </c>
      <c r="G38" s="123" t="inlineStr">
        <is>
          <t>X0</t>
        </is>
      </c>
      <c r="H38" t="inlineStr">
        <is>
          <t>ImpMatl_NiAl-Bronze_ASTM-B148_C95400</t>
        </is>
      </c>
      <c r="I38" s="6" t="inlineStr">
        <is>
          <t>Nickel Aluminum Bronze ASTM B148 UNS C95400</t>
        </is>
      </c>
      <c r="J38" s="6" t="inlineStr">
        <is>
          <t>B22</t>
        </is>
      </c>
      <c r="K38" s="6" t="inlineStr">
        <is>
          <t>Coating_Epoxy</t>
        </is>
      </c>
      <c r="L38" s="6" t="inlineStr">
        <is>
          <t>ImpellerCapscrew_X0_None</t>
        </is>
      </c>
      <c r="M38" s="6" t="inlineStr">
        <is>
          <t>ImpellerKey_None</t>
        </is>
      </c>
      <c r="N38" s="1" t="inlineStr">
        <is>
          <t>RTF</t>
        </is>
      </c>
      <c r="O38" s="1" t="n"/>
      <c r="P38" t="inlineStr">
        <is>
          <t>A102266</t>
        </is>
      </c>
      <c r="Q38" t="n">
        <v>68</v>
      </c>
      <c r="R38" s="6" t="inlineStr">
        <is>
          <t>LT250</t>
        </is>
      </c>
      <c r="S38" s="13" t="n">
        <v>8</v>
      </c>
      <c r="U38" s="80" t="n"/>
    </row>
    <row r="39">
      <c r="B39" s="13">
        <f>IF(I39="Silicon Bronze, ASTM-B584, C87600", IF(K39="Coating_Standard", "Y", "N"), "N")</f>
        <v/>
      </c>
      <c r="C39" t="inlineStr">
        <is>
          <t>Price_BOM_VL_VLS_Imp_18</t>
        </is>
      </c>
      <c r="D39">
        <f>IF(B39="Y", C39, "")</f>
        <v/>
      </c>
      <c r="E39" s="123" t="inlineStr">
        <is>
          <t>:1012-3_VL:1012-3_VLS:</t>
        </is>
      </c>
      <c r="F39" s="123" t="inlineStr">
        <is>
          <t>:1012-3 VL:1012-3 VLS:</t>
        </is>
      </c>
      <c r="G39" s="123" t="inlineStr">
        <is>
          <t>X5</t>
        </is>
      </c>
      <c r="H39" s="123" t="inlineStr">
        <is>
          <t>ImpMatl_Silicon_Bronze_ASTM-B584_C87600</t>
        </is>
      </c>
      <c r="I39" s="6" t="inlineStr">
        <is>
          <t>Silicon Bronze, ASTM-B584, C87600</t>
        </is>
      </c>
      <c r="J39" s="6" t="inlineStr">
        <is>
          <t>B21</t>
        </is>
      </c>
      <c r="K39" s="6" t="inlineStr">
        <is>
          <t>Coating_Scotchkote134_interior</t>
        </is>
      </c>
      <c r="L39" s="6" t="inlineStr">
        <is>
          <t>Anodized Steel</t>
        </is>
      </c>
      <c r="M39" s="6" t="inlineStr">
        <is>
          <t>Steel, Cold Drawn C1018</t>
        </is>
      </c>
      <c r="N39" s="1" t="inlineStr">
        <is>
          <t>RTF</t>
        </is>
      </c>
      <c r="O39" s="6" t="n"/>
      <c r="P39" s="6" t="inlineStr">
        <is>
          <t>A102029</t>
        </is>
      </c>
      <c r="Q39" s="6" t="n">
        <v>0</v>
      </c>
      <c r="R39" s="6" t="inlineStr">
        <is>
          <t>LT040</t>
        </is>
      </c>
      <c r="S39" s="13" t="n">
        <v>14</v>
      </c>
      <c r="U39" s="80" t="n"/>
    </row>
    <row r="40">
      <c r="B40" s="13">
        <f>IF(I40="Silicon Bronze, ASTM-B584, C87600", IF(K40="Coating_Standard", "Y", "N"), "N")</f>
        <v/>
      </c>
      <c r="C40" t="inlineStr">
        <is>
          <t>Price_BOM_VL_VLS_Imp_180</t>
        </is>
      </c>
      <c r="D40">
        <f>IF(B40="Y", C40, "")</f>
        <v/>
      </c>
      <c r="E40" s="123" t="inlineStr">
        <is>
          <t>:1570-9_VL:1570-9_VLS:</t>
        </is>
      </c>
      <c r="F40" s="123" t="inlineStr">
        <is>
          <t>:1570-9 VL:1570-9 VLS:</t>
        </is>
      </c>
      <c r="G40" s="123" t="inlineStr">
        <is>
          <t>X3</t>
        </is>
      </c>
      <c r="H40" s="123" t="inlineStr">
        <is>
          <t>ImpMatl_Silicon_Bronze_ASTM-B584_C87600</t>
        </is>
      </c>
      <c r="I40" s="6" t="inlineStr">
        <is>
          <t>Silicon Bronze, ASTM-B584, C87600</t>
        </is>
      </c>
      <c r="J40" s="6" t="inlineStr">
        <is>
          <t>B21</t>
        </is>
      </c>
      <c r="K40" s="6" t="inlineStr">
        <is>
          <t>Coating_Standard</t>
        </is>
      </c>
      <c r="L40" s="6" t="inlineStr">
        <is>
          <t>Stainless Steel, AISI-303</t>
        </is>
      </c>
      <c r="M40" s="6" t="inlineStr">
        <is>
          <t>Steel, Cold Drawn C1018</t>
        </is>
      </c>
      <c r="N40" s="1" t="inlineStr">
        <is>
          <t>96699299</t>
        </is>
      </c>
      <c r="O40" s="6" t="inlineStr">
        <is>
          <t>IMP,L,12709,X3,B21</t>
        </is>
      </c>
      <c r="P40" s="6" t="inlineStr">
        <is>
          <t>A101704</t>
        </is>
      </c>
      <c r="Q40" s="6" t="n">
        <v>0</v>
      </c>
      <c r="R40" s="6" t="inlineStr">
        <is>
          <t>LT027</t>
        </is>
      </c>
      <c r="S40" s="13" t="n">
        <v>0</v>
      </c>
      <c r="U40" s="80" t="n"/>
    </row>
    <row r="41">
      <c r="B41" s="13">
        <f>IF(I41="Silicon Bronze, ASTM-B584, C87600", IF(K41="Coating_Standard", "Y", "N"), "N")</f>
        <v/>
      </c>
      <c r="C41" t="inlineStr">
        <is>
          <t>Price_BOM_VL_VLS_Imp_181</t>
        </is>
      </c>
      <c r="D41">
        <f>IF(B41="Y", C41, "")</f>
        <v/>
      </c>
      <c r="E41" s="123" t="inlineStr">
        <is>
          <t>:1570-9_VL:1570-9_VLS:</t>
        </is>
      </c>
      <c r="F41" s="123" t="inlineStr">
        <is>
          <t>:1570-9 VL:1570-9 VLS:</t>
        </is>
      </c>
      <c r="G41" s="123" t="inlineStr">
        <is>
          <t>X3</t>
        </is>
      </c>
      <c r="H41" t="inlineStr">
        <is>
          <t>ImpMatl_NiAl-Bronze_ASTM-B148_C95400</t>
        </is>
      </c>
      <c r="I41" s="6" t="inlineStr">
        <is>
          <t>Nickel Aluminum Bronze ASTM B148 UNS C95400</t>
        </is>
      </c>
      <c r="J41" s="6" t="inlineStr">
        <is>
          <t>B22</t>
        </is>
      </c>
      <c r="K41" s="6" t="inlineStr">
        <is>
          <t>Coating_Standard</t>
        </is>
      </c>
      <c r="L41" s="6" t="inlineStr">
        <is>
          <t>Stainless Steel, AISI-303</t>
        </is>
      </c>
      <c r="M41" s="6" t="inlineStr">
        <is>
          <t>Steel, Cold Drawn C1018</t>
        </is>
      </c>
      <c r="N41" t="n">
        <v>97775277</v>
      </c>
      <c r="O41" s="1" t="n"/>
      <c r="P41" t="inlineStr">
        <is>
          <t>A102214</t>
        </is>
      </c>
      <c r="Q41" t="n">
        <v>69</v>
      </c>
      <c r="R41" s="6" t="inlineStr">
        <is>
          <t>LT027</t>
        </is>
      </c>
      <c r="S41" s="13" t="n">
        <v>0</v>
      </c>
      <c r="U41" s="80" t="n"/>
    </row>
    <row r="42">
      <c r="B42" s="13">
        <f>IF(I42="Silicon Bronze, ASTM-B584, C87600", IF(K42="Coating_Standard", "Y", "N"), "N")</f>
        <v/>
      </c>
      <c r="C42" t="inlineStr">
        <is>
          <t>Price_BOM_VL_VLS_Imp_185</t>
        </is>
      </c>
      <c r="D42">
        <f>IF(B42="Y", C42, "")</f>
        <v/>
      </c>
      <c r="E42" s="123" t="inlineStr">
        <is>
          <t>:1570-9_VL:1570-9_VLS:</t>
        </is>
      </c>
      <c r="F42" s="123" t="inlineStr">
        <is>
          <t>:1570-9 VL:1570-9 VLS:</t>
        </is>
      </c>
      <c r="G42" s="123" t="inlineStr">
        <is>
          <t>X3</t>
        </is>
      </c>
      <c r="H42" s="123" t="inlineStr">
        <is>
          <t>ImpMatl_Silicon_Bronze_ASTM-B584_C87600</t>
        </is>
      </c>
      <c r="I42" s="6" t="inlineStr">
        <is>
          <t>Silicon Bronze, ASTM-B584, C87600</t>
        </is>
      </c>
      <c r="J42" s="6" t="inlineStr">
        <is>
          <t>B21</t>
        </is>
      </c>
      <c r="K42" s="6" t="inlineStr">
        <is>
          <t>Coating_Scotchkote134_interior</t>
        </is>
      </c>
      <c r="L42" s="6" t="inlineStr">
        <is>
          <t>Stainless Steel, AISI-303</t>
        </is>
      </c>
      <c r="M42" s="6" t="inlineStr">
        <is>
          <t>Steel, Cold Drawn C1018</t>
        </is>
      </c>
      <c r="N42" s="1" t="inlineStr">
        <is>
          <t>RTF</t>
        </is>
      </c>
      <c r="O42" s="6" t="n"/>
      <c r="P42" s="6" t="inlineStr">
        <is>
          <t>A101704</t>
        </is>
      </c>
      <c r="Q42" s="6" t="n">
        <v>0</v>
      </c>
      <c r="R42" s="6" t="inlineStr">
        <is>
          <t>LT040</t>
        </is>
      </c>
      <c r="S42" s="13" t="n">
        <v>14</v>
      </c>
      <c r="U42" s="80" t="n"/>
    </row>
    <row r="43">
      <c r="B43" s="13">
        <f>IF(I43="Silicon Bronze, ASTM-B584, C87600", IF(K43="Coating_Standard", "Y", "N"), "N")</f>
        <v/>
      </c>
      <c r="C43" t="inlineStr">
        <is>
          <t>Price_BOM_VL_VLS_Imp_186</t>
        </is>
      </c>
      <c r="D43">
        <f>IF(B43="Y", C43, "")</f>
        <v/>
      </c>
      <c r="E43" s="123" t="inlineStr">
        <is>
          <t>:1570-9_VL:1570-9_VLS:</t>
        </is>
      </c>
      <c r="F43" s="123" t="inlineStr">
        <is>
          <t>:1570-9 VL:1570-9 VLS:</t>
        </is>
      </c>
      <c r="G43" s="123" t="inlineStr">
        <is>
          <t>X3</t>
        </is>
      </c>
      <c r="H43" t="inlineStr">
        <is>
          <t>ImpMatl_NiAl-Bronze_ASTM-B148_C95400</t>
        </is>
      </c>
      <c r="I43" s="6" t="inlineStr">
        <is>
          <t>Nickel Aluminum Bronze ASTM B148 UNS C95400</t>
        </is>
      </c>
      <c r="J43" s="6" t="inlineStr">
        <is>
          <t>B22</t>
        </is>
      </c>
      <c r="K43" s="6" t="inlineStr">
        <is>
          <t>Coating_Scotchkote134_interior</t>
        </is>
      </c>
      <c r="L43" s="6" t="inlineStr">
        <is>
          <t>Stainless Steel, AISI-303</t>
        </is>
      </c>
      <c r="M43" s="6" t="inlineStr">
        <is>
          <t>Steel, Cold Drawn C1018</t>
        </is>
      </c>
      <c r="N43" s="1" t="inlineStr">
        <is>
          <t>RTF</t>
        </is>
      </c>
      <c r="O43" s="1" t="n"/>
      <c r="P43" t="inlineStr">
        <is>
          <t>A102214</t>
        </is>
      </c>
      <c r="Q43" t="n">
        <v>69</v>
      </c>
      <c r="R43" s="6" t="inlineStr">
        <is>
          <t>LT250</t>
        </is>
      </c>
      <c r="S43" s="13" t="n">
        <v>8</v>
      </c>
      <c r="U43" s="80" t="n"/>
    </row>
    <row r="44">
      <c r="B44" s="13">
        <f>IF(I44="Silicon Bronze, ASTM-B584, C87600", IF(K44="Coating_Standard", "Y", "N"), "N")</f>
        <v/>
      </c>
      <c r="C44" t="inlineStr">
        <is>
          <t>Price_BOM_VL_VLS_Imp_190</t>
        </is>
      </c>
      <c r="D44">
        <f>IF(B44="Y", C44, "")</f>
        <v/>
      </c>
      <c r="E44" s="123" t="inlineStr">
        <is>
          <t>:1570-9_VL:1570-9_VLS:</t>
        </is>
      </c>
      <c r="F44" s="123" t="inlineStr">
        <is>
          <t>:1570-9 VL:1570-9 VLS:</t>
        </is>
      </c>
      <c r="G44" s="123" t="inlineStr">
        <is>
          <t>X3</t>
        </is>
      </c>
      <c r="H44" s="123" t="inlineStr">
        <is>
          <t>ImpMatl_Silicon_Bronze_ASTM-B584_C87600</t>
        </is>
      </c>
      <c r="I44" s="6" t="inlineStr">
        <is>
          <t>Silicon Bronze, ASTM-B584, C87600</t>
        </is>
      </c>
      <c r="J44" s="6" t="inlineStr">
        <is>
          <t>B21</t>
        </is>
      </c>
      <c r="K44" s="6" t="inlineStr">
        <is>
          <t>Coating_Scotchkote134_interior_exterior</t>
        </is>
      </c>
      <c r="L44" s="6" t="inlineStr">
        <is>
          <t>Stainless Steel, AISI-303</t>
        </is>
      </c>
      <c r="M44" s="6" t="inlineStr">
        <is>
          <t>Steel, Cold Drawn C1018</t>
        </is>
      </c>
      <c r="N44" s="1" t="inlineStr">
        <is>
          <t>RTF</t>
        </is>
      </c>
      <c r="O44" s="6" t="n"/>
      <c r="P44" s="6" t="inlineStr">
        <is>
          <t>A101704</t>
        </is>
      </c>
      <c r="Q44" s="6" t="n">
        <v>0</v>
      </c>
      <c r="R44" s="6" t="inlineStr">
        <is>
          <t>LT040</t>
        </is>
      </c>
      <c r="S44" s="13" t="n">
        <v>14</v>
      </c>
      <c r="U44" s="80" t="n"/>
    </row>
    <row r="45">
      <c r="B45" s="13">
        <f>IF(I45="Silicon Bronze, ASTM-B584, C87600", IF(K45="Coating_Standard", "Y", "N"), "N")</f>
        <v/>
      </c>
      <c r="C45" t="inlineStr">
        <is>
          <t>Price_BOM_VL_VLS_Imp_191</t>
        </is>
      </c>
      <c r="D45">
        <f>IF(B45="Y", C45, "")</f>
        <v/>
      </c>
      <c r="E45" s="123" t="inlineStr">
        <is>
          <t>:1570-9_VL:1570-9_VLS:</t>
        </is>
      </c>
      <c r="F45" s="123" t="inlineStr">
        <is>
          <t>:1570-9 VL:1570-9 VLS:</t>
        </is>
      </c>
      <c r="G45" s="123" t="inlineStr">
        <is>
          <t>X3</t>
        </is>
      </c>
      <c r="H45" t="inlineStr">
        <is>
          <t>ImpMatl_NiAl-Bronze_ASTM-B148_C95400</t>
        </is>
      </c>
      <c r="I45" s="6" t="inlineStr">
        <is>
          <t>Nickel Aluminum Bronze ASTM B148 UNS C95400</t>
        </is>
      </c>
      <c r="J45" s="6" t="inlineStr">
        <is>
          <t>B22</t>
        </is>
      </c>
      <c r="K45" s="6" t="inlineStr">
        <is>
          <t>Coating_Scotchkote134_interior_exterior</t>
        </is>
      </c>
      <c r="L45" s="6" t="inlineStr">
        <is>
          <t>Stainless Steel, AISI-303</t>
        </is>
      </c>
      <c r="M45" s="6" t="inlineStr">
        <is>
          <t>Steel, Cold Drawn C1018</t>
        </is>
      </c>
      <c r="N45" s="1" t="inlineStr">
        <is>
          <t>RTF</t>
        </is>
      </c>
      <c r="O45" s="1" t="n"/>
      <c r="P45" t="inlineStr">
        <is>
          <t>A102214</t>
        </is>
      </c>
      <c r="Q45" t="n">
        <v>69</v>
      </c>
      <c r="R45" s="6" t="inlineStr">
        <is>
          <t>LT250</t>
        </is>
      </c>
      <c r="S45" s="13" t="n">
        <v>8</v>
      </c>
      <c r="U45" s="80" t="n"/>
    </row>
    <row r="46">
      <c r="B46" s="13">
        <f>IF(I46="Silicon Bronze, ASTM-B584, C87600", IF(K46="Coating_Standard", "Y", "N"), "N")</f>
        <v/>
      </c>
      <c r="C46" t="inlineStr">
        <is>
          <t>Price_BOM_VL_VLS_Imp_195</t>
        </is>
      </c>
      <c r="D46">
        <f>IF(B46="Y", C46, "")</f>
        <v/>
      </c>
      <c r="E46" s="123" t="inlineStr">
        <is>
          <t>:1570-9_VL:1570-9_VLS:</t>
        </is>
      </c>
      <c r="F46" s="123" t="inlineStr">
        <is>
          <t>:1570-9 VL:1570-9 VLS:</t>
        </is>
      </c>
      <c r="G46" s="123" t="inlineStr">
        <is>
          <t>X3</t>
        </is>
      </c>
      <c r="H46" s="123" t="inlineStr">
        <is>
          <t>ImpMatl_Silicon_Bronze_ASTM-B584_C87600</t>
        </is>
      </c>
      <c r="I46" s="6" t="inlineStr">
        <is>
          <t>Silicon Bronze, ASTM-B584, C87600</t>
        </is>
      </c>
      <c r="J46" s="6" t="inlineStr">
        <is>
          <t>B21</t>
        </is>
      </c>
      <c r="K46" s="6" t="inlineStr">
        <is>
          <t>Coating_Scotchkote134_interior_exterior_IncludeImpeller</t>
        </is>
      </c>
      <c r="L46" s="6" t="inlineStr">
        <is>
          <t>Stainless Steel, AISI-303</t>
        </is>
      </c>
      <c r="M46" s="6" t="inlineStr">
        <is>
          <t>Steel, Cold Drawn C1018</t>
        </is>
      </c>
      <c r="N46" s="1" t="inlineStr">
        <is>
          <t>RTF</t>
        </is>
      </c>
      <c r="O46" s="6" t="n"/>
      <c r="P46" s="6" t="inlineStr">
        <is>
          <t>A101704</t>
        </is>
      </c>
      <c r="Q46" s="6" t="n">
        <v>0</v>
      </c>
      <c r="R46" s="6" t="inlineStr">
        <is>
          <t>LT040</t>
        </is>
      </c>
      <c r="S46" s="13" t="n">
        <v>14</v>
      </c>
      <c r="U46" s="80" t="n"/>
    </row>
    <row r="47">
      <c r="B47" s="13">
        <f>IF(I47="Silicon Bronze, ASTM-B584, C87600", IF(K47="Coating_Standard", "Y", "N"), "N")</f>
        <v/>
      </c>
      <c r="C47" t="inlineStr">
        <is>
          <t>Price_BOM_VL_VLS_Imp_196</t>
        </is>
      </c>
      <c r="D47">
        <f>IF(B47="Y", C47, "")</f>
        <v/>
      </c>
      <c r="E47" s="123" t="inlineStr">
        <is>
          <t>:1570-9_VL:1570-9_VLS:</t>
        </is>
      </c>
      <c r="F47" s="123" t="inlineStr">
        <is>
          <t>:1570-9 VL:1570-9 VLS:</t>
        </is>
      </c>
      <c r="G47" s="123" t="inlineStr">
        <is>
          <t>X3</t>
        </is>
      </c>
      <c r="H47" t="inlineStr">
        <is>
          <t>ImpMatl_NiAl-Bronze_ASTM-B148_C95400</t>
        </is>
      </c>
      <c r="I47" s="6" t="inlineStr">
        <is>
          <t>Nickel Aluminum Bronze ASTM B148 UNS C95400</t>
        </is>
      </c>
      <c r="J47" s="6" t="inlineStr">
        <is>
          <t>B22</t>
        </is>
      </c>
      <c r="K47" s="6" t="inlineStr">
        <is>
          <t>Coating_Scotchkote134_interior_exterior_IncludeImpeller</t>
        </is>
      </c>
      <c r="L47" s="6" t="inlineStr">
        <is>
          <t>Stainless Steel, AISI-303</t>
        </is>
      </c>
      <c r="M47" s="6" t="inlineStr">
        <is>
          <t>Steel, Cold Drawn C1018</t>
        </is>
      </c>
      <c r="N47" s="1" t="inlineStr">
        <is>
          <t>RTF</t>
        </is>
      </c>
      <c r="O47" s="1" t="n"/>
      <c r="P47" t="inlineStr">
        <is>
          <t>A102214</t>
        </is>
      </c>
      <c r="Q47" t="n">
        <v>69</v>
      </c>
      <c r="R47" s="6" t="inlineStr">
        <is>
          <t>LT250</t>
        </is>
      </c>
      <c r="S47" s="13" t="n">
        <v>8</v>
      </c>
      <c r="U47" s="80" t="n"/>
    </row>
    <row r="48">
      <c r="B48" s="13">
        <f>IF(I48="Silicon Bronze, ASTM-B584, C87600", IF(K48="Coating_Standard", "Y", "N"), "N")</f>
        <v/>
      </c>
      <c r="C48" t="inlineStr">
        <is>
          <t>Price_BOM_VL_VLS_Imp_200</t>
        </is>
      </c>
      <c r="D48">
        <f>IF(B48="Y", C48, "")</f>
        <v/>
      </c>
      <c r="E48" s="123" t="inlineStr">
        <is>
          <t>:1570-9_VL:1570-9_VLS:</t>
        </is>
      </c>
      <c r="F48" s="123" t="inlineStr">
        <is>
          <t>:1570-9 VL:1570-9 VLS:</t>
        </is>
      </c>
      <c r="G48" s="123" t="inlineStr">
        <is>
          <t>X3</t>
        </is>
      </c>
      <c r="H48" s="123" t="inlineStr">
        <is>
          <t>ImpMatl_Silicon_Bronze_ASTM-B584_C87600</t>
        </is>
      </c>
      <c r="I48" s="6" t="inlineStr">
        <is>
          <t>Silicon Bronze, ASTM-B584, C87600</t>
        </is>
      </c>
      <c r="J48" s="6" t="inlineStr">
        <is>
          <t>B21</t>
        </is>
      </c>
      <c r="K48" s="6" t="inlineStr">
        <is>
          <t>Coating_Scotchkote134_interior_IncludeImpeller</t>
        </is>
      </c>
      <c r="L48" s="6" t="inlineStr">
        <is>
          <t>Stainless Steel, AISI-303</t>
        </is>
      </c>
      <c r="M48" s="6" t="inlineStr">
        <is>
          <t>Steel, Cold Drawn C1018</t>
        </is>
      </c>
      <c r="N48" s="1" t="inlineStr">
        <is>
          <t>RTF</t>
        </is>
      </c>
      <c r="O48" s="6" t="n"/>
      <c r="P48" s="6" t="inlineStr">
        <is>
          <t>A101704</t>
        </is>
      </c>
      <c r="Q48" s="6" t="n">
        <v>0</v>
      </c>
      <c r="R48" s="6" t="inlineStr">
        <is>
          <t>LT040</t>
        </is>
      </c>
      <c r="S48" s="13" t="n">
        <v>14</v>
      </c>
      <c r="U48" s="80" t="n"/>
    </row>
    <row r="49">
      <c r="B49" s="13">
        <f>IF(I49="Silicon Bronze, ASTM-B584, C87600", IF(K49="Coating_Standard", "Y", "N"), "N")</f>
        <v/>
      </c>
      <c r="C49" t="inlineStr">
        <is>
          <t>Price_BOM_VL_VLS_Imp_201</t>
        </is>
      </c>
      <c r="D49">
        <f>IF(B49="Y", C49, "")</f>
        <v/>
      </c>
      <c r="E49" s="123" t="inlineStr">
        <is>
          <t>:1570-9_VL:1570-9_VLS:</t>
        </is>
      </c>
      <c r="F49" s="123" t="inlineStr">
        <is>
          <t>:1570-9 VL:1570-9 VLS:</t>
        </is>
      </c>
      <c r="G49" s="123" t="inlineStr">
        <is>
          <t>X3</t>
        </is>
      </c>
      <c r="H49" t="inlineStr">
        <is>
          <t>ImpMatl_NiAl-Bronze_ASTM-B148_C95400</t>
        </is>
      </c>
      <c r="I49" s="6" t="inlineStr">
        <is>
          <t>Nickel Aluminum Bronze ASTM B148 UNS C95400</t>
        </is>
      </c>
      <c r="J49" s="6" t="inlineStr">
        <is>
          <t>B22</t>
        </is>
      </c>
      <c r="K49" s="6" t="inlineStr">
        <is>
          <t>Coating_Scotchkote134_interior_IncludeImpeller</t>
        </is>
      </c>
      <c r="L49" s="6" t="inlineStr">
        <is>
          <t>Stainless Steel, AISI-303</t>
        </is>
      </c>
      <c r="M49" s="6" t="inlineStr">
        <is>
          <t>Steel, Cold Drawn C1018</t>
        </is>
      </c>
      <c r="N49" s="1" t="inlineStr">
        <is>
          <t>RTF</t>
        </is>
      </c>
      <c r="O49" s="1" t="n"/>
      <c r="P49" t="inlineStr">
        <is>
          <t>A102214</t>
        </is>
      </c>
      <c r="Q49" t="n">
        <v>69</v>
      </c>
      <c r="R49" s="6" t="inlineStr">
        <is>
          <t>LT250</t>
        </is>
      </c>
      <c r="S49" s="13" t="n">
        <v>8</v>
      </c>
      <c r="U49" s="80" t="n"/>
    </row>
    <row r="50">
      <c r="B50" s="13">
        <f>IF(I50="Silicon Bronze, ASTM-B584, C87600", IF(K50="Coating_Standard", "Y", "N"), "N")</f>
        <v/>
      </c>
      <c r="C50" t="inlineStr">
        <is>
          <t>Price_BOM_VL_VLS_Imp_205</t>
        </is>
      </c>
      <c r="D50">
        <f>IF(B50="Y", C50, "")</f>
        <v/>
      </c>
      <c r="E50" s="123" t="inlineStr">
        <is>
          <t>:1570-9_VL:1570-9_VLS:</t>
        </is>
      </c>
      <c r="F50" s="123" t="inlineStr">
        <is>
          <t>:1570-9 VL:1570-9 VLS:</t>
        </is>
      </c>
      <c r="G50" s="123" t="inlineStr">
        <is>
          <t>X3</t>
        </is>
      </c>
      <c r="H50" s="123" t="inlineStr">
        <is>
          <t>ImpMatl_Silicon_Bronze_ASTM-B584_C87600</t>
        </is>
      </c>
      <c r="I50" s="6" t="inlineStr">
        <is>
          <t>Silicon Bronze, ASTM-B584, C87600</t>
        </is>
      </c>
      <c r="J50" s="6" t="inlineStr">
        <is>
          <t>B21</t>
        </is>
      </c>
      <c r="K50" s="6" t="inlineStr">
        <is>
          <t>Coating_Special</t>
        </is>
      </c>
      <c r="L50" s="6" t="inlineStr">
        <is>
          <t>Stainless Steel, AISI-303</t>
        </is>
      </c>
      <c r="M50" s="6" t="inlineStr">
        <is>
          <t>Steel, Cold Drawn C1018</t>
        </is>
      </c>
      <c r="N50" s="1" t="inlineStr">
        <is>
          <t>RTF</t>
        </is>
      </c>
      <c r="O50" s="6" t="n"/>
      <c r="P50" s="6" t="inlineStr">
        <is>
          <t>A101704</t>
        </is>
      </c>
      <c r="Q50" s="6" t="n">
        <v>0</v>
      </c>
      <c r="R50" s="6" t="inlineStr">
        <is>
          <t>LT040</t>
        </is>
      </c>
      <c r="S50" s="13" t="n">
        <v>14</v>
      </c>
      <c r="U50" s="80" t="n"/>
    </row>
    <row r="51">
      <c r="B51" s="13">
        <f>IF(I51="Silicon Bronze, ASTM-B584, C87600", IF(K51="Coating_Standard", "Y", "N"), "N")</f>
        <v/>
      </c>
      <c r="C51" t="inlineStr">
        <is>
          <t>Price_BOM_VL_VLS_Imp_206</t>
        </is>
      </c>
      <c r="D51">
        <f>IF(B51="Y", C51, "")</f>
        <v/>
      </c>
      <c r="E51" s="123" t="inlineStr">
        <is>
          <t>:1570-9_VL:1570-9_VLS:</t>
        </is>
      </c>
      <c r="F51" s="123" t="inlineStr">
        <is>
          <t>:1570-9 VL:1570-9 VLS:</t>
        </is>
      </c>
      <c r="G51" s="123" t="inlineStr">
        <is>
          <t>X3</t>
        </is>
      </c>
      <c r="H51" t="inlineStr">
        <is>
          <t>ImpMatl_NiAl-Bronze_ASTM-B148_C95400</t>
        </is>
      </c>
      <c r="I51" s="6" t="inlineStr">
        <is>
          <t>Nickel Aluminum Bronze ASTM B148 UNS C95400</t>
        </is>
      </c>
      <c r="J51" s="6" t="inlineStr">
        <is>
          <t>B22</t>
        </is>
      </c>
      <c r="K51" s="6" t="inlineStr">
        <is>
          <t>Coating_Special</t>
        </is>
      </c>
      <c r="L51" s="6" t="inlineStr">
        <is>
          <t>Stainless Steel, AISI-303</t>
        </is>
      </c>
      <c r="M51" s="6" t="inlineStr">
        <is>
          <t>Steel, Cold Drawn C1018</t>
        </is>
      </c>
      <c r="N51" s="1" t="inlineStr">
        <is>
          <t>RTF</t>
        </is>
      </c>
      <c r="O51" s="1" t="n"/>
      <c r="P51" t="inlineStr">
        <is>
          <t>A102214</t>
        </is>
      </c>
      <c r="Q51" t="n">
        <v>69</v>
      </c>
      <c r="R51" s="6" t="inlineStr">
        <is>
          <t>LT250</t>
        </is>
      </c>
      <c r="S51" s="13" t="n">
        <v>8</v>
      </c>
      <c r="U51" s="80" t="n"/>
    </row>
    <row r="52">
      <c r="B52" s="13">
        <f>IF(I52="Silicon Bronze, ASTM-B584, C87600", IF(K52="Coating_Standard", "Y", "N"), "N")</f>
        <v/>
      </c>
      <c r="C52" t="inlineStr">
        <is>
          <t>Price_BOM_VL_VLS_Imp_207</t>
        </is>
      </c>
      <c r="D52">
        <f>IF(B52="Y", C52, "")</f>
        <v/>
      </c>
      <c r="E52" s="123" t="inlineStr">
        <is>
          <t>:1570-9_VL:1570-9_VLS:</t>
        </is>
      </c>
      <c r="F52" s="123" t="inlineStr">
        <is>
          <t>:1570-9 VL:1570-9 VLS:</t>
        </is>
      </c>
      <c r="G52" s="123" t="inlineStr">
        <is>
          <t>X3</t>
        </is>
      </c>
      <c r="H52" s="123" t="inlineStr">
        <is>
          <t>ImpMatl_Silicon_Bronze_ASTM-B584_C87600</t>
        </is>
      </c>
      <c r="I52" s="6" t="inlineStr">
        <is>
          <t>Silicon Bronze, ASTM-B584, C87600</t>
        </is>
      </c>
      <c r="J52" s="6" t="inlineStr">
        <is>
          <t>B21</t>
        </is>
      </c>
      <c r="K52" s="6" t="inlineStr">
        <is>
          <t>Coating_Epoxy</t>
        </is>
      </c>
      <c r="L52" s="6" t="inlineStr">
        <is>
          <t>Stainless Steel, AISI-303</t>
        </is>
      </c>
      <c r="M52" s="6" t="inlineStr">
        <is>
          <t>Steel, Cold Drawn C1018</t>
        </is>
      </c>
      <c r="N52" s="1" t="inlineStr">
        <is>
          <t>RTF</t>
        </is>
      </c>
      <c r="O52" s="6" t="n"/>
      <c r="P52" s="6" t="inlineStr">
        <is>
          <t>A101704</t>
        </is>
      </c>
      <c r="Q52" s="6" t="n">
        <v>0</v>
      </c>
      <c r="R52" s="6" t="inlineStr">
        <is>
          <t>LT040</t>
        </is>
      </c>
      <c r="S52" s="13" t="n">
        <v>14</v>
      </c>
      <c r="U52" s="80" t="n"/>
    </row>
    <row r="53">
      <c r="B53" s="13">
        <f>IF(I53="Silicon Bronze, ASTM-B584, C87600", IF(K53="Coating_Standard", "Y", "N"), "N")</f>
        <v/>
      </c>
      <c r="C53" t="inlineStr">
        <is>
          <t>Price_BOM_VL_VLS_Imp_208</t>
        </is>
      </c>
      <c r="D53">
        <f>IF(B53="Y", C53, "")</f>
        <v/>
      </c>
      <c r="E53" s="123" t="inlineStr">
        <is>
          <t>:1570-9_VL:1570-9_VLS:</t>
        </is>
      </c>
      <c r="F53" s="123" t="inlineStr">
        <is>
          <t>:1570-9 VL:1570-9 VLS:</t>
        </is>
      </c>
      <c r="G53" s="123" t="inlineStr">
        <is>
          <t>X3</t>
        </is>
      </c>
      <c r="H53" t="inlineStr">
        <is>
          <t>ImpMatl_NiAl-Bronze_ASTM-B148_C95400</t>
        </is>
      </c>
      <c r="I53" s="6" t="inlineStr">
        <is>
          <t>Nickel Aluminum Bronze ASTM B148 UNS C95400</t>
        </is>
      </c>
      <c r="J53" s="6" t="inlineStr">
        <is>
          <t>B22</t>
        </is>
      </c>
      <c r="K53" s="6" t="inlineStr">
        <is>
          <t>Coating_Epoxy</t>
        </is>
      </c>
      <c r="L53" s="6" t="inlineStr">
        <is>
          <t>Stainless Steel, AISI-303</t>
        </is>
      </c>
      <c r="M53" s="6" t="inlineStr">
        <is>
          <t>Steel, Cold Drawn C1018</t>
        </is>
      </c>
      <c r="N53" s="1" t="inlineStr">
        <is>
          <t>RTF</t>
        </is>
      </c>
      <c r="O53" s="1" t="n"/>
      <c r="P53" t="inlineStr">
        <is>
          <t>A102214</t>
        </is>
      </c>
      <c r="Q53" t="n">
        <v>69</v>
      </c>
      <c r="R53" s="6" t="inlineStr">
        <is>
          <t>LT250</t>
        </is>
      </c>
      <c r="S53" s="13" t="n">
        <v>8</v>
      </c>
      <c r="U53" s="80" t="n"/>
    </row>
    <row r="54">
      <c r="B54" s="13">
        <f>IF(I54="Silicon Bronze, ASTM-B584, C87600", IF(K54="Coating_Standard", "Y", "N"), "N")</f>
        <v/>
      </c>
      <c r="C54" t="inlineStr">
        <is>
          <t>Price_BOM_VL_VLS_Imp_209</t>
        </is>
      </c>
      <c r="D54">
        <f>IF(B54="Y", C54, "")</f>
        <v/>
      </c>
      <c r="E54" s="123" t="inlineStr">
        <is>
          <t>:2070-5_VL:</t>
        </is>
      </c>
      <c r="F54" s="123" t="inlineStr">
        <is>
          <t>:2070-5 VL:</t>
        </is>
      </c>
      <c r="G54" s="123" t="inlineStr">
        <is>
          <t>X0</t>
        </is>
      </c>
      <c r="H54" s="123" t="inlineStr">
        <is>
          <t>ImpMatl_Silicon_Bronze_ASTM-B584_C87600</t>
        </is>
      </c>
      <c r="I54" s="6" t="inlineStr">
        <is>
          <t>Silicon Bronze, ASTM-B584, C87600</t>
        </is>
      </c>
      <c r="J54" s="6" t="inlineStr">
        <is>
          <t>B21</t>
        </is>
      </c>
      <c r="K54" s="6" t="inlineStr">
        <is>
          <t>Coating_Standard</t>
        </is>
      </c>
      <c r="L54" s="6" t="inlineStr">
        <is>
          <t>ImpellerCapscrew_X0_None</t>
        </is>
      </c>
      <c r="M54" s="6" t="inlineStr">
        <is>
          <t>ImpellerKey_None</t>
        </is>
      </c>
      <c r="N54" s="123" t="n">
        <v>96778078</v>
      </c>
      <c r="O54" s="123" t="inlineStr">
        <is>
          <t>IMP,L,15705,X0,B21</t>
        </is>
      </c>
      <c r="P54" t="inlineStr">
        <is>
          <t>A102076</t>
        </is>
      </c>
      <c r="Q54" t="n">
        <v>0</v>
      </c>
      <c r="R54" s="6" t="inlineStr">
        <is>
          <t>LT027</t>
        </is>
      </c>
      <c r="S54" s="13" t="n">
        <v>0</v>
      </c>
      <c r="U54" s="80" t="n"/>
    </row>
    <row r="55">
      <c r="B55" s="13">
        <f>IF(I55="Silicon Bronze, ASTM-B584, C87600", IF(K55="Coating_Standard", "Y", "N"), "N")</f>
        <v/>
      </c>
      <c r="C55" t="inlineStr">
        <is>
          <t>Price_BOM_VL_VLS_Imp_210</t>
        </is>
      </c>
      <c r="D55">
        <f>IF(B55="Y", C55, "")</f>
        <v/>
      </c>
      <c r="E55" s="123" t="inlineStr">
        <is>
          <t>:2070-5_VL:</t>
        </is>
      </c>
      <c r="F55" s="123" t="inlineStr">
        <is>
          <t>:2070-5 VL:</t>
        </is>
      </c>
      <c r="G55" s="123" t="inlineStr">
        <is>
          <t>X0</t>
        </is>
      </c>
      <c r="H55" s="123" t="inlineStr">
        <is>
          <t>ImpMatl_SS_AISI-304</t>
        </is>
      </c>
      <c r="I55" s="6" t="inlineStr">
        <is>
          <t>Stainless Steel, AISI-304</t>
        </is>
      </c>
      <c r="J55" s="6" t="inlineStr">
        <is>
          <t>H304</t>
        </is>
      </c>
      <c r="K55" s="6" t="inlineStr">
        <is>
          <t>Coating_Standard</t>
        </is>
      </c>
      <c r="L55" s="6" t="inlineStr">
        <is>
          <t>ImpellerCapscrew_X0_None</t>
        </is>
      </c>
      <c r="M55" s="6" t="inlineStr">
        <is>
          <t>ImpellerKey_None</t>
        </is>
      </c>
      <c r="N55" s="96" t="n">
        <v>98876019</v>
      </c>
      <c r="O55" s="94" t="inlineStr">
        <is>
          <t>IMP,L,15705,X0,H304</t>
        </is>
      </c>
      <c r="P55" t="inlineStr">
        <is>
          <t>A102080</t>
        </is>
      </c>
      <c r="Q55" t="n">
        <v>0</v>
      </c>
      <c r="R55" s="6" t="inlineStr">
        <is>
          <t>LT027</t>
        </is>
      </c>
      <c r="S55" s="13" t="n">
        <v>0</v>
      </c>
      <c r="U55" s="80" t="n"/>
    </row>
    <row r="56">
      <c r="B56" s="13">
        <f>IF(I56="Silicon Bronze, ASTM-B584, C87600", IF(K56="Coating_Standard", "Y", "N"), "N")</f>
        <v/>
      </c>
      <c r="C56" t="inlineStr">
        <is>
          <t>Price_BOM_VL_VLS_Imp_212</t>
        </is>
      </c>
      <c r="D56">
        <f>IF(B56="Y", C56, "")</f>
        <v/>
      </c>
      <c r="E56" s="123" t="inlineStr">
        <is>
          <t>:2070-5_VL:</t>
        </is>
      </c>
      <c r="F56" s="123" t="inlineStr">
        <is>
          <t>:2070-5 VL:</t>
        </is>
      </c>
      <c r="G56" s="123" t="inlineStr">
        <is>
          <t>X0</t>
        </is>
      </c>
      <c r="H56" t="inlineStr">
        <is>
          <t>ImpMatl_NiAl-Bronze_ASTM-B148_C95400</t>
        </is>
      </c>
      <c r="I56" s="6" t="inlineStr">
        <is>
          <t>Nickel Aluminum Bronze ASTM B148 UNS C95400</t>
        </is>
      </c>
      <c r="J56" s="6" t="inlineStr">
        <is>
          <t>B22</t>
        </is>
      </c>
      <c r="K56" s="6" t="inlineStr">
        <is>
          <t>Coating_Standard</t>
        </is>
      </c>
      <c r="L56" s="6" t="inlineStr">
        <is>
          <t>ImpellerCapscrew_X0_None</t>
        </is>
      </c>
      <c r="M56" s="6" t="inlineStr">
        <is>
          <t>ImpellerKey_None</t>
        </is>
      </c>
      <c r="N56" t="n">
        <v>97780992</v>
      </c>
      <c r="O56" s="1" t="n"/>
      <c r="P56" t="inlineStr">
        <is>
          <t>A102267</t>
        </is>
      </c>
      <c r="Q56" t="n">
        <v>80</v>
      </c>
      <c r="R56" s="6" t="inlineStr">
        <is>
          <t>LT027</t>
        </is>
      </c>
      <c r="S56" s="13" t="n">
        <v>0</v>
      </c>
      <c r="U56" s="80" t="n"/>
    </row>
    <row r="57">
      <c r="B57" s="13">
        <f>IF(I57="Silicon Bronze, ASTM-B584, C87600", IF(K57="Coating_Standard", "Y", "N"), "N")</f>
        <v/>
      </c>
      <c r="C57" t="inlineStr">
        <is>
          <t>Price_BOM_VL_VLS_Imp_213</t>
        </is>
      </c>
      <c r="D57">
        <f>IF(B57="Y", C57, "")</f>
        <v/>
      </c>
      <c r="E57" s="123" t="inlineStr">
        <is>
          <t>:2070-5_VL:</t>
        </is>
      </c>
      <c r="F57" s="123" t="inlineStr">
        <is>
          <t>:2070-5 VL:</t>
        </is>
      </c>
      <c r="G57" s="123" t="inlineStr">
        <is>
          <t>X0</t>
        </is>
      </c>
      <c r="H57" s="123" t="inlineStr">
        <is>
          <t>ImpMatl_Silicon_Bronze_ASTM-B584_C87600</t>
        </is>
      </c>
      <c r="I57" s="6" t="inlineStr">
        <is>
          <t>Silicon Bronze, ASTM-B584, C87600</t>
        </is>
      </c>
      <c r="J57" s="6" t="inlineStr">
        <is>
          <t>B21</t>
        </is>
      </c>
      <c r="K57" s="6" t="inlineStr">
        <is>
          <t>Coating_Scotchkote134_interior</t>
        </is>
      </c>
      <c r="L57" s="6" t="inlineStr">
        <is>
          <t>ImpellerCapscrew_X0_None</t>
        </is>
      </c>
      <c r="M57" s="6" t="inlineStr">
        <is>
          <t>ImpellerKey_None</t>
        </is>
      </c>
      <c r="N57" s="1" t="inlineStr">
        <is>
          <t>RTF</t>
        </is>
      </c>
      <c r="O57" s="123" t="n"/>
      <c r="P57" t="inlineStr">
        <is>
          <t>A102076</t>
        </is>
      </c>
      <c r="Q57" t="n">
        <v>0</v>
      </c>
      <c r="R57" s="6" t="inlineStr">
        <is>
          <t>LT040</t>
        </is>
      </c>
      <c r="S57" s="13" t="n">
        <v>14</v>
      </c>
      <c r="U57" s="80" t="n"/>
    </row>
    <row r="58">
      <c r="B58" s="13">
        <f>IF(I58="Silicon Bronze, ASTM-B584, C87600", IF(K58="Coating_Standard", "Y", "N"), "N")</f>
        <v/>
      </c>
      <c r="C58" t="inlineStr">
        <is>
          <t>Price_BOM_VL_VLS_Imp_214</t>
        </is>
      </c>
      <c r="D58">
        <f>IF(B58="Y", C58, "")</f>
        <v/>
      </c>
      <c r="E58" s="123" t="inlineStr">
        <is>
          <t>:2070-5_VL:</t>
        </is>
      </c>
      <c r="F58" s="123" t="inlineStr">
        <is>
          <t>:2070-5 VL:</t>
        </is>
      </c>
      <c r="G58" s="123" t="inlineStr">
        <is>
          <t>X0</t>
        </is>
      </c>
      <c r="H58" t="inlineStr">
        <is>
          <t>ImpMatl_NiAl-Bronze_ASTM-B148_C95400</t>
        </is>
      </c>
      <c r="I58" s="6" t="inlineStr">
        <is>
          <t>Nickel Aluminum Bronze ASTM B148 UNS C95400</t>
        </is>
      </c>
      <c r="J58" s="6" t="inlineStr">
        <is>
          <t>B22</t>
        </is>
      </c>
      <c r="K58" s="6" t="inlineStr">
        <is>
          <t>Coating_Scotchkote134_interior</t>
        </is>
      </c>
      <c r="L58" s="6" t="inlineStr">
        <is>
          <t>ImpellerCapscrew_X0_None</t>
        </is>
      </c>
      <c r="M58" s="6" t="inlineStr">
        <is>
          <t>ImpellerKey_None</t>
        </is>
      </c>
      <c r="N58" s="1" t="inlineStr">
        <is>
          <t>RTF</t>
        </is>
      </c>
      <c r="O58" s="1" t="n"/>
      <c r="P58" t="inlineStr">
        <is>
          <t>A102267</t>
        </is>
      </c>
      <c r="Q58" t="n">
        <v>80</v>
      </c>
      <c r="R58" s="6" t="inlineStr">
        <is>
          <t>LT250</t>
        </is>
      </c>
      <c r="S58" s="13" t="n">
        <v>8</v>
      </c>
      <c r="U58" s="80" t="n"/>
    </row>
    <row r="59">
      <c r="B59" s="13">
        <f>IF(I59="Silicon Bronze, ASTM-B584, C87600", IF(K59="Coating_Standard", "Y", "N"), "N")</f>
        <v/>
      </c>
      <c r="C59" t="inlineStr">
        <is>
          <t>Price_BOM_VL_VLS_Imp_215</t>
        </is>
      </c>
      <c r="D59">
        <f>IF(B59="Y", C59, "")</f>
        <v/>
      </c>
      <c r="E59" s="123" t="inlineStr">
        <is>
          <t>:2070-5_VL:</t>
        </is>
      </c>
      <c r="F59" s="123" t="inlineStr">
        <is>
          <t>:2070-5 VL:</t>
        </is>
      </c>
      <c r="G59" s="123" t="inlineStr">
        <is>
          <t>X0</t>
        </is>
      </c>
      <c r="H59" s="123" t="inlineStr">
        <is>
          <t>ImpMatl_Silicon_Bronze_ASTM-B584_C87600</t>
        </is>
      </c>
      <c r="I59" s="6" t="inlineStr">
        <is>
          <t>Silicon Bronze, ASTM-B584, C87600</t>
        </is>
      </c>
      <c r="J59" s="6" t="inlineStr">
        <is>
          <t>B21</t>
        </is>
      </c>
      <c r="K59" s="6" t="inlineStr">
        <is>
          <t>Coating_Scotchkote134_interior_exterior</t>
        </is>
      </c>
      <c r="L59" s="6" t="inlineStr">
        <is>
          <t>ImpellerCapscrew_X0_None</t>
        </is>
      </c>
      <c r="M59" s="6" t="inlineStr">
        <is>
          <t>ImpellerKey_None</t>
        </is>
      </c>
      <c r="N59" s="1" t="inlineStr">
        <is>
          <t>RTF</t>
        </is>
      </c>
      <c r="O59" s="123" t="n"/>
      <c r="P59" t="inlineStr">
        <is>
          <t>A102076</t>
        </is>
      </c>
      <c r="Q59" t="n">
        <v>0</v>
      </c>
      <c r="R59" s="6" t="inlineStr">
        <is>
          <t>LT040</t>
        </is>
      </c>
      <c r="S59" s="13" t="n">
        <v>14</v>
      </c>
      <c r="U59" s="80" t="n"/>
    </row>
    <row r="60">
      <c r="B60" s="13">
        <f>IF(I60="Silicon Bronze, ASTM-B584, C87600", IF(K60="Coating_Standard", "Y", "N"), "N")</f>
        <v/>
      </c>
      <c r="C60" t="inlineStr">
        <is>
          <t>Price_BOM_VL_VLS_Imp_216</t>
        </is>
      </c>
      <c r="D60">
        <f>IF(B60="Y", C60, "")</f>
        <v/>
      </c>
      <c r="E60" s="123" t="inlineStr">
        <is>
          <t>:2070-5_VL:</t>
        </is>
      </c>
      <c r="F60" s="123" t="inlineStr">
        <is>
          <t>:2070-5 VL:</t>
        </is>
      </c>
      <c r="G60" s="123" t="inlineStr">
        <is>
          <t>X0</t>
        </is>
      </c>
      <c r="H60" t="inlineStr">
        <is>
          <t>ImpMatl_NiAl-Bronze_ASTM-B148_C95400</t>
        </is>
      </c>
      <c r="I60" s="6" t="inlineStr">
        <is>
          <t>Nickel Aluminum Bronze ASTM B148 UNS C95400</t>
        </is>
      </c>
      <c r="J60" s="6" t="inlineStr">
        <is>
          <t>B22</t>
        </is>
      </c>
      <c r="K60" s="6" t="inlineStr">
        <is>
          <t>Coating_Scotchkote134_interior_exterior</t>
        </is>
      </c>
      <c r="L60" s="6" t="inlineStr">
        <is>
          <t>ImpellerCapscrew_X0_None</t>
        </is>
      </c>
      <c r="M60" s="6" t="inlineStr">
        <is>
          <t>ImpellerKey_None</t>
        </is>
      </c>
      <c r="N60" s="1" t="inlineStr">
        <is>
          <t>RTF</t>
        </is>
      </c>
      <c r="O60" s="1" t="n"/>
      <c r="P60" t="inlineStr">
        <is>
          <t>A102267</t>
        </is>
      </c>
      <c r="Q60" t="n">
        <v>80</v>
      </c>
      <c r="R60" s="6" t="inlineStr">
        <is>
          <t>LT250</t>
        </is>
      </c>
      <c r="S60" s="13" t="n">
        <v>8</v>
      </c>
      <c r="U60" s="80" t="n"/>
    </row>
    <row r="61">
      <c r="B61" s="13">
        <f>IF(I61="Silicon Bronze, ASTM-B584, C87600", IF(K61="Coating_Standard", "Y", "N"), "N")</f>
        <v/>
      </c>
      <c r="C61" t="inlineStr">
        <is>
          <t>Price_BOM_VL_VLS_Imp_217</t>
        </is>
      </c>
      <c r="D61">
        <f>IF(B61="Y", C61, "")</f>
        <v/>
      </c>
      <c r="E61" s="123" t="inlineStr">
        <is>
          <t>:2070-5_VL:</t>
        </is>
      </c>
      <c r="F61" s="123" t="inlineStr">
        <is>
          <t>:2070-5 VL:</t>
        </is>
      </c>
      <c r="G61" s="123" t="inlineStr">
        <is>
          <t>X0</t>
        </is>
      </c>
      <c r="H61" s="123" t="inlineStr">
        <is>
          <t>ImpMatl_Silicon_Bronze_ASTM-B584_C87600</t>
        </is>
      </c>
      <c r="I61" s="6" t="inlineStr">
        <is>
          <t>Silicon Bronze, ASTM-B584, C87600</t>
        </is>
      </c>
      <c r="J61" s="6" t="inlineStr">
        <is>
          <t>B21</t>
        </is>
      </c>
      <c r="K61" s="6" t="inlineStr">
        <is>
          <t>Coating_Scotchkote134_interior_exterior_IncludeImpeller</t>
        </is>
      </c>
      <c r="L61" s="6" t="inlineStr">
        <is>
          <t>ImpellerCapscrew_X0_None</t>
        </is>
      </c>
      <c r="M61" s="6" t="inlineStr">
        <is>
          <t>ImpellerKey_None</t>
        </is>
      </c>
      <c r="N61" s="1" t="inlineStr">
        <is>
          <t>RTF</t>
        </is>
      </c>
      <c r="O61" s="123" t="n"/>
      <c r="P61" t="inlineStr">
        <is>
          <t>A102076</t>
        </is>
      </c>
      <c r="Q61" t="n">
        <v>0</v>
      </c>
      <c r="R61" s="6" t="inlineStr">
        <is>
          <t>LT040</t>
        </is>
      </c>
      <c r="S61" s="13" t="n">
        <v>14</v>
      </c>
      <c r="U61" s="80" t="n"/>
    </row>
    <row r="62">
      <c r="B62" s="13">
        <f>IF(I62="Silicon Bronze, ASTM-B584, C87600", IF(K62="Coating_Standard", "Y", "N"), "N")</f>
        <v/>
      </c>
      <c r="C62" t="inlineStr">
        <is>
          <t>Price_BOM_VL_VLS_Imp_218</t>
        </is>
      </c>
      <c r="D62">
        <f>IF(B62="Y", C62, "")</f>
        <v/>
      </c>
      <c r="E62" s="123" t="inlineStr">
        <is>
          <t>:2070-5_VL:</t>
        </is>
      </c>
      <c r="F62" s="123" t="inlineStr">
        <is>
          <t>:2070-5 VL:</t>
        </is>
      </c>
      <c r="G62" s="123" t="inlineStr">
        <is>
          <t>X0</t>
        </is>
      </c>
      <c r="H62" t="inlineStr">
        <is>
          <t>ImpMatl_NiAl-Bronze_ASTM-B148_C95400</t>
        </is>
      </c>
      <c r="I62" s="6" t="inlineStr">
        <is>
          <t>Nickel Aluminum Bronze ASTM B148 UNS C95400</t>
        </is>
      </c>
      <c r="J62" s="6" t="inlineStr">
        <is>
          <t>B22</t>
        </is>
      </c>
      <c r="K62" s="6" t="inlineStr">
        <is>
          <t>Coating_Scotchkote134_interior_exterior_IncludeImpeller</t>
        </is>
      </c>
      <c r="L62" s="6" t="inlineStr">
        <is>
          <t>ImpellerCapscrew_X0_None</t>
        </is>
      </c>
      <c r="M62" s="6" t="inlineStr">
        <is>
          <t>ImpellerKey_None</t>
        </is>
      </c>
      <c r="N62" s="1" t="inlineStr">
        <is>
          <t>RTF</t>
        </is>
      </c>
      <c r="O62" s="1" t="n"/>
      <c r="P62" t="inlineStr">
        <is>
          <t>A102267</t>
        </is>
      </c>
      <c r="Q62" t="n">
        <v>80</v>
      </c>
      <c r="R62" s="6" t="inlineStr">
        <is>
          <t>LT250</t>
        </is>
      </c>
      <c r="S62" s="13" t="n">
        <v>8</v>
      </c>
      <c r="U62" s="80" t="n"/>
    </row>
    <row r="63">
      <c r="B63" s="13">
        <f>IF(I63="Silicon Bronze, ASTM-B584, C87600", IF(K63="Coating_Standard", "Y", "N"), "N")</f>
        <v/>
      </c>
      <c r="C63" t="inlineStr">
        <is>
          <t>Price_BOM_VL_VLS_Imp_219</t>
        </is>
      </c>
      <c r="D63">
        <f>IF(B63="Y", C63, "")</f>
        <v/>
      </c>
      <c r="E63" s="123" t="inlineStr">
        <is>
          <t>:2070-5_VL:</t>
        </is>
      </c>
      <c r="F63" s="123" t="inlineStr">
        <is>
          <t>:2070-5 VL:</t>
        </is>
      </c>
      <c r="G63" s="123" t="inlineStr">
        <is>
          <t>X0</t>
        </is>
      </c>
      <c r="H63" s="123" t="inlineStr">
        <is>
          <t>ImpMatl_Silicon_Bronze_ASTM-B584_C87600</t>
        </is>
      </c>
      <c r="I63" s="6" t="inlineStr">
        <is>
          <t>Silicon Bronze, ASTM-B584, C87600</t>
        </is>
      </c>
      <c r="J63" s="6" t="inlineStr">
        <is>
          <t>B21</t>
        </is>
      </c>
      <c r="K63" s="6" t="inlineStr">
        <is>
          <t>Coating_Scotchkote134_interior_IncludeImpeller</t>
        </is>
      </c>
      <c r="L63" s="6" t="inlineStr">
        <is>
          <t>ImpellerCapscrew_X0_None</t>
        </is>
      </c>
      <c r="M63" s="6" t="inlineStr">
        <is>
          <t>ImpellerKey_None</t>
        </is>
      </c>
      <c r="N63" s="1" t="inlineStr">
        <is>
          <t>RTF</t>
        </is>
      </c>
      <c r="O63" s="123" t="n"/>
      <c r="P63" t="inlineStr">
        <is>
          <t>A102076</t>
        </is>
      </c>
      <c r="Q63" t="n">
        <v>0</v>
      </c>
      <c r="R63" s="6" t="inlineStr">
        <is>
          <t>LT040</t>
        </is>
      </c>
      <c r="S63" s="13" t="n">
        <v>14</v>
      </c>
      <c r="U63" s="80" t="n"/>
    </row>
    <row r="64">
      <c r="B64" s="13">
        <f>IF(I64="Silicon Bronze, ASTM-B584, C87600", IF(K64="Coating_Standard", "Y", "N"), "N")</f>
        <v/>
      </c>
      <c r="C64" t="inlineStr">
        <is>
          <t>Price_BOM_VL_VLS_Imp_22</t>
        </is>
      </c>
      <c r="D64">
        <f>IF(B64="Y", C64, "")</f>
        <v/>
      </c>
      <c r="E64" s="123" t="inlineStr">
        <is>
          <t>:1012-3_VL:1012-3_VLS:</t>
        </is>
      </c>
      <c r="F64" s="123" t="inlineStr">
        <is>
          <t>:1012-3 VL:1012-3 VLS:</t>
        </is>
      </c>
      <c r="G64" s="123" t="inlineStr">
        <is>
          <t>X5</t>
        </is>
      </c>
      <c r="H64" t="inlineStr">
        <is>
          <t>ImpMatl_NiAl-Bronze_ASTM-B148_C95400</t>
        </is>
      </c>
      <c r="I64" s="6" t="inlineStr">
        <is>
          <t>Nickel Aluminum Bronze ASTM B148 UNS C95400</t>
        </is>
      </c>
      <c r="J64" s="6" t="inlineStr">
        <is>
          <t>B22</t>
        </is>
      </c>
      <c r="K64" s="6" t="inlineStr">
        <is>
          <t>Coating_Scotchkote134_interior</t>
        </is>
      </c>
      <c r="L64" s="6" t="inlineStr">
        <is>
          <t>Anodized Steel</t>
        </is>
      </c>
      <c r="M64" s="6" t="inlineStr">
        <is>
          <t>Steel, Cold Drawn C1018</t>
        </is>
      </c>
      <c r="N64" s="1" t="inlineStr">
        <is>
          <t>RTF</t>
        </is>
      </c>
      <c r="O64" s="80" t="n"/>
      <c r="P64" t="inlineStr">
        <is>
          <t>A102262</t>
        </is>
      </c>
      <c r="Q64" t="n">
        <v>511</v>
      </c>
      <c r="R64" s="6" t="inlineStr">
        <is>
          <t>LT250</t>
        </is>
      </c>
      <c r="S64" s="13" t="n">
        <v>8</v>
      </c>
      <c r="U64" s="80" t="n"/>
    </row>
    <row r="65">
      <c r="B65" s="13">
        <f>IF(I65="Silicon Bronze, ASTM-B584, C87600", IF(K65="Coating_Standard", "Y", "N"), "N")</f>
        <v/>
      </c>
      <c r="C65" t="inlineStr">
        <is>
          <t>Price_BOM_VL_VLS_Imp_220</t>
        </is>
      </c>
      <c r="D65">
        <f>IF(B65="Y", C65, "")</f>
        <v/>
      </c>
      <c r="E65" s="123" t="inlineStr">
        <is>
          <t>:2070-5_VL:</t>
        </is>
      </c>
      <c r="F65" s="123" t="inlineStr">
        <is>
          <t>:2070-5 VL:</t>
        </is>
      </c>
      <c r="G65" s="123" t="inlineStr">
        <is>
          <t>X0</t>
        </is>
      </c>
      <c r="H65" t="inlineStr">
        <is>
          <t>ImpMatl_NiAl-Bronze_ASTM-B148_C95400</t>
        </is>
      </c>
      <c r="I65" s="6" t="inlineStr">
        <is>
          <t>Nickel Aluminum Bronze ASTM B148 UNS C95400</t>
        </is>
      </c>
      <c r="J65" s="6" t="inlineStr">
        <is>
          <t>B22</t>
        </is>
      </c>
      <c r="K65" s="6" t="inlineStr">
        <is>
          <t>Coating_Scotchkote134_interior_IncludeImpeller</t>
        </is>
      </c>
      <c r="L65" s="6" t="inlineStr">
        <is>
          <t>ImpellerCapscrew_X0_None</t>
        </is>
      </c>
      <c r="M65" s="6" t="inlineStr">
        <is>
          <t>ImpellerKey_None</t>
        </is>
      </c>
      <c r="N65" s="1" t="inlineStr">
        <is>
          <t>RTF</t>
        </is>
      </c>
      <c r="O65" s="1" t="n"/>
      <c r="P65" t="inlineStr">
        <is>
          <t>A102267</t>
        </is>
      </c>
      <c r="Q65" t="n">
        <v>80</v>
      </c>
      <c r="R65" s="6" t="inlineStr">
        <is>
          <t>LT250</t>
        </is>
      </c>
      <c r="S65" s="13" t="n">
        <v>8</v>
      </c>
      <c r="U65" s="80" t="n"/>
    </row>
    <row r="66">
      <c r="B66" s="13">
        <f>IF(I66="Silicon Bronze, ASTM-B584, C87600", IF(K66="Coating_Standard", "Y", "N"), "N")</f>
        <v/>
      </c>
      <c r="C66" t="inlineStr">
        <is>
          <t>Price_BOM_VL_VLS_Imp_221</t>
        </is>
      </c>
      <c r="D66">
        <f>IF(B66="Y", C66, "")</f>
        <v/>
      </c>
      <c r="E66" s="123" t="inlineStr">
        <is>
          <t>:2070-5_VL:</t>
        </is>
      </c>
      <c r="F66" s="123" t="inlineStr">
        <is>
          <t>:2070-5 VL:</t>
        </is>
      </c>
      <c r="G66" s="123" t="inlineStr">
        <is>
          <t>X0</t>
        </is>
      </c>
      <c r="H66" s="123" t="inlineStr">
        <is>
          <t>ImpMatl_Silicon_Bronze_ASTM-B584_C87600</t>
        </is>
      </c>
      <c r="I66" s="6" t="inlineStr">
        <is>
          <t>Silicon Bronze, ASTM-B584, C87600</t>
        </is>
      </c>
      <c r="J66" s="6" t="inlineStr">
        <is>
          <t>B21</t>
        </is>
      </c>
      <c r="K66" s="6" t="inlineStr">
        <is>
          <t>Coating_Special</t>
        </is>
      </c>
      <c r="L66" s="6" t="inlineStr">
        <is>
          <t>ImpellerCapscrew_X0_None</t>
        </is>
      </c>
      <c r="M66" s="6" t="inlineStr">
        <is>
          <t>ImpellerKey_None</t>
        </is>
      </c>
      <c r="N66" s="1" t="inlineStr">
        <is>
          <t>RTF</t>
        </is>
      </c>
      <c r="O66" s="123" t="n"/>
      <c r="P66" t="inlineStr">
        <is>
          <t>A102076</t>
        </is>
      </c>
      <c r="Q66" t="n">
        <v>0</v>
      </c>
      <c r="R66" s="6" t="inlineStr">
        <is>
          <t>LT040</t>
        </is>
      </c>
      <c r="S66" s="13" t="n">
        <v>14</v>
      </c>
      <c r="U66" s="80" t="n"/>
    </row>
    <row r="67">
      <c r="B67" s="13">
        <f>IF(I67="Silicon Bronze, ASTM-B584, C87600", IF(K67="Coating_Standard", "Y", "N"), "N")</f>
        <v/>
      </c>
      <c r="C67" t="inlineStr">
        <is>
          <t>Price_BOM_VL_VLS_Imp_222</t>
        </is>
      </c>
      <c r="D67">
        <f>IF(B67="Y", C67, "")</f>
        <v/>
      </c>
      <c r="E67" s="123" t="inlineStr">
        <is>
          <t>:2070-5_VL:</t>
        </is>
      </c>
      <c r="F67" s="123" t="inlineStr">
        <is>
          <t>:2070-5 VL:</t>
        </is>
      </c>
      <c r="G67" s="123" t="inlineStr">
        <is>
          <t>X0</t>
        </is>
      </c>
      <c r="H67" t="inlineStr">
        <is>
          <t>ImpMatl_NiAl-Bronze_ASTM-B148_C95400</t>
        </is>
      </c>
      <c r="I67" s="6" t="inlineStr">
        <is>
          <t>Nickel Aluminum Bronze ASTM B148 UNS C95400</t>
        </is>
      </c>
      <c r="J67" s="6" t="inlineStr">
        <is>
          <t>B22</t>
        </is>
      </c>
      <c r="K67" s="6" t="inlineStr">
        <is>
          <t>Coating_Special</t>
        </is>
      </c>
      <c r="L67" s="6" t="inlineStr">
        <is>
          <t>ImpellerCapscrew_X0_None</t>
        </is>
      </c>
      <c r="M67" s="6" t="inlineStr">
        <is>
          <t>ImpellerKey_None</t>
        </is>
      </c>
      <c r="N67" s="1" t="inlineStr">
        <is>
          <t>RTF</t>
        </is>
      </c>
      <c r="O67" s="1" t="n"/>
      <c r="P67" t="inlineStr">
        <is>
          <t>A102267</t>
        </is>
      </c>
      <c r="Q67" t="n">
        <v>80</v>
      </c>
      <c r="R67" s="6" t="inlineStr">
        <is>
          <t>LT250</t>
        </is>
      </c>
      <c r="S67" s="13" t="n">
        <v>8</v>
      </c>
      <c r="U67" s="80" t="n"/>
    </row>
    <row r="68">
      <c r="B68" s="13">
        <f>IF(I68="Silicon Bronze, ASTM-B584, C87600", IF(K68="Coating_Standard", "Y", "N"), "N")</f>
        <v/>
      </c>
      <c r="C68" t="inlineStr">
        <is>
          <t>Price_BOM_VL_VLS_Imp_223</t>
        </is>
      </c>
      <c r="D68">
        <f>IF(B68="Y", C68, "")</f>
        <v/>
      </c>
      <c r="E68" s="123" t="inlineStr">
        <is>
          <t>:2070-5_VL:</t>
        </is>
      </c>
      <c r="F68" s="123" t="inlineStr">
        <is>
          <t>:2070-5 VL:</t>
        </is>
      </c>
      <c r="G68" s="123" t="inlineStr">
        <is>
          <t>X0</t>
        </is>
      </c>
      <c r="H68" s="123" t="inlineStr">
        <is>
          <t>ImpMatl_Silicon_Bronze_ASTM-B584_C87600</t>
        </is>
      </c>
      <c r="I68" s="6" t="inlineStr">
        <is>
          <t>Silicon Bronze, ASTM-B584, C87600</t>
        </is>
      </c>
      <c r="J68" s="6" t="inlineStr">
        <is>
          <t>B21</t>
        </is>
      </c>
      <c r="K68" s="6" t="inlineStr">
        <is>
          <t>Coating_Epoxy</t>
        </is>
      </c>
      <c r="L68" s="6" t="inlineStr">
        <is>
          <t>ImpellerCapscrew_X0_None</t>
        </is>
      </c>
      <c r="M68" s="6" t="inlineStr">
        <is>
          <t>ImpellerKey_None</t>
        </is>
      </c>
      <c r="N68" s="1" t="inlineStr">
        <is>
          <t>RTF</t>
        </is>
      </c>
      <c r="O68" s="123" t="n"/>
      <c r="P68" t="inlineStr">
        <is>
          <t>A102076</t>
        </is>
      </c>
      <c r="Q68" t="n">
        <v>0</v>
      </c>
      <c r="R68" s="6" t="inlineStr">
        <is>
          <t>LT040</t>
        </is>
      </c>
      <c r="S68" s="13" t="n">
        <v>14</v>
      </c>
      <c r="U68" s="80" t="n"/>
    </row>
    <row r="69">
      <c r="B69" s="13">
        <f>IF(I69="Silicon Bronze, ASTM-B584, C87600", IF(K69="Coating_Standard", "Y", "N"), "N")</f>
        <v/>
      </c>
      <c r="C69" t="inlineStr">
        <is>
          <t>Price_BOM_VL_VLS_Imp_224</t>
        </is>
      </c>
      <c r="D69">
        <f>IF(B69="Y", C69, "")</f>
        <v/>
      </c>
      <c r="E69" s="123" t="inlineStr">
        <is>
          <t>:2070-5_VL:</t>
        </is>
      </c>
      <c r="F69" s="123" t="inlineStr">
        <is>
          <t>:2070-5 VL:</t>
        </is>
      </c>
      <c r="G69" s="123" t="inlineStr">
        <is>
          <t>X0</t>
        </is>
      </c>
      <c r="H69" t="inlineStr">
        <is>
          <t>ImpMatl_NiAl-Bronze_ASTM-B148_C95400</t>
        </is>
      </c>
      <c r="I69" s="6" t="inlineStr">
        <is>
          <t>Nickel Aluminum Bronze ASTM B148 UNS C95400</t>
        </is>
      </c>
      <c r="J69" s="6" t="inlineStr">
        <is>
          <t>B22</t>
        </is>
      </c>
      <c r="K69" s="6" t="inlineStr">
        <is>
          <t>Coating_Epoxy</t>
        </is>
      </c>
      <c r="L69" s="6" t="inlineStr">
        <is>
          <t>ImpellerCapscrew_X0_None</t>
        </is>
      </c>
      <c r="M69" s="6" t="inlineStr">
        <is>
          <t>ImpellerKey_None</t>
        </is>
      </c>
      <c r="N69" s="1" t="inlineStr">
        <is>
          <t>RTF</t>
        </is>
      </c>
      <c r="O69" s="1" t="n"/>
      <c r="P69" t="inlineStr">
        <is>
          <t>A102267</t>
        </is>
      </c>
      <c r="Q69" t="n">
        <v>80</v>
      </c>
      <c r="R69" s="6" t="inlineStr">
        <is>
          <t>LT250</t>
        </is>
      </c>
      <c r="S69" s="13" t="n">
        <v>8</v>
      </c>
      <c r="U69" s="80" t="n"/>
    </row>
    <row r="70">
      <c r="B70" s="13">
        <f>IF(I70="Silicon Bronze, ASTM-B584, C87600", IF(K70="Coating_Standard", "Y", "N"), "N")</f>
        <v/>
      </c>
      <c r="C70" t="inlineStr">
        <is>
          <t>Price_BOM_VL_VLS_Imp_225</t>
        </is>
      </c>
      <c r="D70">
        <f>IF(B70="Y", C70, "")</f>
        <v/>
      </c>
      <c r="E70" s="123" t="inlineStr">
        <is>
          <t>:2070-5_VL:2070-5_VLS:</t>
        </is>
      </c>
      <c r="F70" s="123" t="inlineStr">
        <is>
          <t>:2070-5 VL:2070-5 VLS:</t>
        </is>
      </c>
      <c r="G70" s="123" t="inlineStr">
        <is>
          <t>X3</t>
        </is>
      </c>
      <c r="H70" s="123" t="inlineStr">
        <is>
          <t>ImpMatl_Silicon_Bronze_ASTM-B584_C87600</t>
        </is>
      </c>
      <c r="I70" s="6" t="inlineStr">
        <is>
          <t>Silicon Bronze, ASTM-B584, C87600</t>
        </is>
      </c>
      <c r="J70" s="6" t="inlineStr">
        <is>
          <t>B21</t>
        </is>
      </c>
      <c r="K70" s="6" t="inlineStr">
        <is>
          <t>Coating_Standard</t>
        </is>
      </c>
      <c r="L70" s="6" t="inlineStr">
        <is>
          <t>Stainless Steel, AISI-303</t>
        </is>
      </c>
      <c r="M70" s="6" t="inlineStr">
        <is>
          <t>Steel, Cold Drawn C1018</t>
        </is>
      </c>
      <c r="N70" s="1" t="inlineStr">
        <is>
          <t>96699305</t>
        </is>
      </c>
      <c r="O70" s="6" t="inlineStr">
        <is>
          <t>IMP,L,15705,X3,B21</t>
        </is>
      </c>
      <c r="P70" s="6" t="inlineStr">
        <is>
          <t>A101715</t>
        </is>
      </c>
      <c r="Q70" s="6" t="n">
        <v>0</v>
      </c>
      <c r="R70" s="6" t="inlineStr">
        <is>
          <t>LT027</t>
        </is>
      </c>
      <c r="S70" s="13" t="n">
        <v>0</v>
      </c>
      <c r="U70" s="80" t="n"/>
    </row>
    <row r="71">
      <c r="B71" s="13">
        <f>IF(I71="Silicon Bronze, ASTM-B584, C87600", IF(K71="Coating_Standard", "Y", "N"), "N")</f>
        <v/>
      </c>
      <c r="C71" t="inlineStr">
        <is>
          <t>Price_BOM_VL_VLS_Imp_227</t>
        </is>
      </c>
      <c r="D71">
        <f>IF(B71="Y", C71, "")</f>
        <v/>
      </c>
      <c r="E71" s="123" t="inlineStr">
        <is>
          <t>:2070-5_VL:2070-5_VLS:</t>
        </is>
      </c>
      <c r="F71" s="123" t="inlineStr">
        <is>
          <t>:2070-5 VL:2070-5 VLS:</t>
        </is>
      </c>
      <c r="G71" s="123" t="inlineStr">
        <is>
          <t>X3</t>
        </is>
      </c>
      <c r="H71" s="123" t="inlineStr">
        <is>
          <t>ImpMatl_SS_AISI-304</t>
        </is>
      </c>
      <c r="I71" s="6" t="inlineStr">
        <is>
          <t>Stainless Steel, AISI-304</t>
        </is>
      </c>
      <c r="J71" s="6" t="inlineStr">
        <is>
          <t>H304</t>
        </is>
      </c>
      <c r="K71" s="6" t="inlineStr">
        <is>
          <t>Coating_Standard</t>
        </is>
      </c>
      <c r="L71" s="6" t="inlineStr">
        <is>
          <t>Stainless Steel, AISI-303</t>
        </is>
      </c>
      <c r="M71" s="6" t="inlineStr">
        <is>
          <t>Stainless Steel, AISI 316</t>
        </is>
      </c>
      <c r="N71" s="96" t="n">
        <v>98876020</v>
      </c>
      <c r="O71" s="94" t="inlineStr">
        <is>
          <t>IMP,L,15705,X3,H304</t>
        </is>
      </c>
      <c r="P71" s="6" t="inlineStr">
        <is>
          <t>A101720</t>
        </is>
      </c>
      <c r="Q71" s="6" t="n">
        <v>0</v>
      </c>
      <c r="R71" s="6" t="inlineStr">
        <is>
          <t>LT027</t>
        </is>
      </c>
      <c r="S71" s="13" t="n">
        <v>0</v>
      </c>
      <c r="U71" s="80" t="n"/>
    </row>
    <row r="72">
      <c r="B72" s="13">
        <f>IF(I72="Silicon Bronze, ASTM-B584, C87600", IF(K72="Coating_Standard", "Y", "N"), "N")</f>
        <v/>
      </c>
      <c r="C72" t="inlineStr">
        <is>
          <t>Price_BOM_VL_VLS_Imp_229</t>
        </is>
      </c>
      <c r="D72">
        <f>IF(B72="Y", C72, "")</f>
        <v/>
      </c>
      <c r="E72" s="123" t="inlineStr">
        <is>
          <t>:2070-5_VL:2070-5_VLS:</t>
        </is>
      </c>
      <c r="F72" s="123" t="inlineStr">
        <is>
          <t>:2070-5 VL:2070-5 VLS:</t>
        </is>
      </c>
      <c r="G72" s="123" t="inlineStr">
        <is>
          <t>X3</t>
        </is>
      </c>
      <c r="H72" t="inlineStr">
        <is>
          <t>ImpMatl_NiAl-Bronze_ASTM-B148_C95400</t>
        </is>
      </c>
      <c r="I72" s="6" t="inlineStr">
        <is>
          <t>Nickel Aluminum Bronze ASTM B148 UNS C95400</t>
        </is>
      </c>
      <c r="J72" s="6" t="inlineStr">
        <is>
          <t>B22</t>
        </is>
      </c>
      <c r="K72" s="6" t="inlineStr">
        <is>
          <t>Coating_Standard</t>
        </is>
      </c>
      <c r="L72" s="6" t="inlineStr">
        <is>
          <t>Stainless Steel, AISI-303</t>
        </is>
      </c>
      <c r="M72" s="6" t="inlineStr">
        <is>
          <t>Steel, Cold Drawn C1018</t>
        </is>
      </c>
      <c r="N72" t="n">
        <v>97775279</v>
      </c>
      <c r="O72" s="1" t="n"/>
      <c r="P72" t="inlineStr">
        <is>
          <t>A102216</t>
        </is>
      </c>
      <c r="Q72" t="n">
        <v>82</v>
      </c>
      <c r="R72" s="6" t="inlineStr">
        <is>
          <t>LT027</t>
        </is>
      </c>
      <c r="S72" s="13" t="n">
        <v>0</v>
      </c>
      <c r="U72" s="80" t="n"/>
    </row>
    <row r="73">
      <c r="B73" s="13">
        <f>IF(I73="Silicon Bronze, ASTM-B584, C87600", IF(K73="Coating_Standard", "Y", "N"), "N")</f>
        <v/>
      </c>
      <c r="C73" t="inlineStr">
        <is>
          <t>Price_BOM_VL_VLS_Imp_230</t>
        </is>
      </c>
      <c r="D73">
        <f>IF(B73="Y", C73, "")</f>
        <v/>
      </c>
      <c r="E73" s="123" t="inlineStr">
        <is>
          <t>:2070-5_VL:2070-5_VLS:</t>
        </is>
      </c>
      <c r="F73" s="123" t="inlineStr">
        <is>
          <t>:2070-5 VL:2070-5 VLS:</t>
        </is>
      </c>
      <c r="G73" s="123" t="inlineStr">
        <is>
          <t>X3</t>
        </is>
      </c>
      <c r="H73" s="123" t="inlineStr">
        <is>
          <t>ImpMatl_Silicon_Bronze_ASTM-B584_C87600</t>
        </is>
      </c>
      <c r="I73" s="6" t="inlineStr">
        <is>
          <t>Silicon Bronze, ASTM-B584, C87600</t>
        </is>
      </c>
      <c r="J73" s="6" t="inlineStr">
        <is>
          <t>B21</t>
        </is>
      </c>
      <c r="K73" s="6" t="inlineStr">
        <is>
          <t>Coating_Scotchkote134_interior</t>
        </is>
      </c>
      <c r="L73" s="6" t="inlineStr">
        <is>
          <t>Stainless Steel, AISI-303</t>
        </is>
      </c>
      <c r="M73" s="6" t="inlineStr">
        <is>
          <t>Steel, Cold Drawn C1018</t>
        </is>
      </c>
      <c r="N73" s="1" t="inlineStr">
        <is>
          <t>RTF</t>
        </is>
      </c>
      <c r="O73" s="6" t="n"/>
      <c r="P73" s="6" t="inlineStr">
        <is>
          <t>A101715</t>
        </is>
      </c>
      <c r="Q73" s="6" t="n">
        <v>0</v>
      </c>
      <c r="R73" s="6" t="inlineStr">
        <is>
          <t>LT040</t>
        </is>
      </c>
      <c r="S73" s="13" t="n">
        <v>14</v>
      </c>
      <c r="U73" s="80" t="n"/>
    </row>
    <row r="74">
      <c r="B74" s="13">
        <f>IF(I74="Silicon Bronze, ASTM-B584, C87600", IF(K74="Coating_Standard", "Y", "N"), "N")</f>
        <v/>
      </c>
      <c r="C74" t="inlineStr">
        <is>
          <t>Price_BOM_VL_VLS_Imp_231</t>
        </is>
      </c>
      <c r="D74">
        <f>IF(B74="Y", C74, "")</f>
        <v/>
      </c>
      <c r="E74" s="123" t="inlineStr">
        <is>
          <t>:2070-5_VL:2070-5_VLS:</t>
        </is>
      </c>
      <c r="F74" s="123" t="inlineStr">
        <is>
          <t>:2070-5 VL:2070-5 VLS:</t>
        </is>
      </c>
      <c r="G74" s="123" t="inlineStr">
        <is>
          <t>X3</t>
        </is>
      </c>
      <c r="H74" t="inlineStr">
        <is>
          <t>ImpMatl_NiAl-Bronze_ASTM-B148_C95400</t>
        </is>
      </c>
      <c r="I74" s="6" t="inlineStr">
        <is>
          <t>Nickel Aluminum Bronze ASTM B148 UNS C95400</t>
        </is>
      </c>
      <c r="J74" s="6" t="inlineStr">
        <is>
          <t>B22</t>
        </is>
      </c>
      <c r="K74" s="6" t="inlineStr">
        <is>
          <t>Coating_Scotchkote134_interior</t>
        </is>
      </c>
      <c r="L74" s="6" t="inlineStr">
        <is>
          <t>Stainless Steel, AISI-303</t>
        </is>
      </c>
      <c r="M74" s="6" t="inlineStr">
        <is>
          <t>Steel, Cold Drawn C1018</t>
        </is>
      </c>
      <c r="N74" t="n">
        <v>97775279</v>
      </c>
      <c r="O74" s="1" t="n"/>
      <c r="P74" t="inlineStr">
        <is>
          <t>A102216</t>
        </is>
      </c>
      <c r="Q74" t="n">
        <v>82</v>
      </c>
      <c r="R74" s="6" t="inlineStr">
        <is>
          <t>LT250</t>
        </is>
      </c>
      <c r="S74" s="13" t="n">
        <v>8</v>
      </c>
      <c r="U74" s="80" t="n"/>
    </row>
    <row r="75">
      <c r="B75" s="13">
        <f>IF(I75="Silicon Bronze, ASTM-B584, C87600", IF(K75="Coating_Standard", "Y", "N"), "N")</f>
        <v/>
      </c>
      <c r="C75" t="inlineStr">
        <is>
          <t>Price_BOM_VL_VLS_Imp_232</t>
        </is>
      </c>
      <c r="D75">
        <f>IF(B75="Y", C75, "")</f>
        <v/>
      </c>
      <c r="E75" s="123" t="inlineStr">
        <is>
          <t>:2070-5_VL:2070-5_VLS:</t>
        </is>
      </c>
      <c r="F75" s="123" t="inlineStr">
        <is>
          <t>:2070-5 VL:2070-5 VLS:</t>
        </is>
      </c>
      <c r="G75" s="123" t="inlineStr">
        <is>
          <t>X3</t>
        </is>
      </c>
      <c r="H75" s="123" t="inlineStr">
        <is>
          <t>ImpMatl_Silicon_Bronze_ASTM-B584_C87600</t>
        </is>
      </c>
      <c r="I75" s="6" t="inlineStr">
        <is>
          <t>Silicon Bronze, ASTM-B584, C87600</t>
        </is>
      </c>
      <c r="J75" s="6" t="inlineStr">
        <is>
          <t>B21</t>
        </is>
      </c>
      <c r="K75" s="6" t="inlineStr">
        <is>
          <t>Coating_Scotchkote134_interior_exterior</t>
        </is>
      </c>
      <c r="L75" s="6" t="inlineStr">
        <is>
          <t>Stainless Steel, AISI-303</t>
        </is>
      </c>
      <c r="M75" s="6" t="inlineStr">
        <is>
          <t>Steel, Cold Drawn C1018</t>
        </is>
      </c>
      <c r="N75" s="1" t="inlineStr">
        <is>
          <t>RTF</t>
        </is>
      </c>
      <c r="O75" s="6" t="n"/>
      <c r="P75" s="6" t="inlineStr">
        <is>
          <t>A101715</t>
        </is>
      </c>
      <c r="Q75" s="6" t="n">
        <v>0</v>
      </c>
      <c r="R75" s="6" t="inlineStr">
        <is>
          <t>LT040</t>
        </is>
      </c>
      <c r="S75" s="13" t="n">
        <v>14</v>
      </c>
      <c r="U75" s="80" t="n"/>
    </row>
    <row r="76">
      <c r="B76" s="13">
        <f>IF(I76="Silicon Bronze, ASTM-B584, C87600", IF(K76="Coating_Standard", "Y", "N"), "N")</f>
        <v/>
      </c>
      <c r="C76" t="inlineStr">
        <is>
          <t>Price_BOM_VL_VLS_Imp_233</t>
        </is>
      </c>
      <c r="D76">
        <f>IF(B76="Y", C76, "")</f>
        <v/>
      </c>
      <c r="E76" s="123" t="inlineStr">
        <is>
          <t>:2070-5_VL:2070-5_VLS:</t>
        </is>
      </c>
      <c r="F76" s="123" t="inlineStr">
        <is>
          <t>:2070-5 VL:2070-5 VLS:</t>
        </is>
      </c>
      <c r="G76" s="123" t="inlineStr">
        <is>
          <t>X3</t>
        </is>
      </c>
      <c r="H76" t="inlineStr">
        <is>
          <t>ImpMatl_NiAl-Bronze_ASTM-B148_C95400</t>
        </is>
      </c>
      <c r="I76" s="6" t="inlineStr">
        <is>
          <t>Nickel Aluminum Bronze ASTM B148 UNS C95400</t>
        </is>
      </c>
      <c r="J76" s="6" t="inlineStr">
        <is>
          <t>B22</t>
        </is>
      </c>
      <c r="K76" s="6" t="inlineStr">
        <is>
          <t>Coating_Scotchkote134_interior_exterior</t>
        </is>
      </c>
      <c r="L76" s="6" t="inlineStr">
        <is>
          <t>Stainless Steel, AISI-303</t>
        </is>
      </c>
      <c r="M76" s="6" t="inlineStr">
        <is>
          <t>Steel, Cold Drawn C1018</t>
        </is>
      </c>
      <c r="N76" t="n">
        <v>97775279</v>
      </c>
      <c r="O76" s="1" t="n"/>
      <c r="P76" t="inlineStr">
        <is>
          <t>A102216</t>
        </is>
      </c>
      <c r="Q76" t="n">
        <v>82</v>
      </c>
      <c r="R76" s="6" t="inlineStr">
        <is>
          <t>LT250</t>
        </is>
      </c>
      <c r="S76" s="13" t="n">
        <v>8</v>
      </c>
      <c r="U76" s="80" t="n"/>
    </row>
    <row r="77">
      <c r="B77" s="13">
        <f>IF(I77="Silicon Bronze, ASTM-B584, C87600", IF(K77="Coating_Standard", "Y", "N"), "N")</f>
        <v/>
      </c>
      <c r="C77" t="inlineStr">
        <is>
          <t>Price_BOM_VL_VLS_Imp_234</t>
        </is>
      </c>
      <c r="D77">
        <f>IF(B77="Y", C77, "")</f>
        <v/>
      </c>
      <c r="E77" s="123" t="inlineStr">
        <is>
          <t>:2070-5_VL:2070-5_VLS:</t>
        </is>
      </c>
      <c r="F77" s="123" t="inlineStr">
        <is>
          <t>:2070-5 VL:2070-5 VLS:</t>
        </is>
      </c>
      <c r="G77" s="123" t="inlineStr">
        <is>
          <t>X3</t>
        </is>
      </c>
      <c r="H77" s="123" t="inlineStr">
        <is>
          <t>ImpMatl_Silicon_Bronze_ASTM-B584_C87600</t>
        </is>
      </c>
      <c r="I77" s="6" t="inlineStr">
        <is>
          <t>Silicon Bronze, ASTM-B584, C87600</t>
        </is>
      </c>
      <c r="J77" s="6" t="inlineStr">
        <is>
          <t>B21</t>
        </is>
      </c>
      <c r="K77" s="6" t="inlineStr">
        <is>
          <t>Coating_Scotchkote134_interior_exterior_IncludeImpeller</t>
        </is>
      </c>
      <c r="L77" s="6" t="inlineStr">
        <is>
          <t>Stainless Steel, AISI-303</t>
        </is>
      </c>
      <c r="M77" s="6" t="inlineStr">
        <is>
          <t>Steel, Cold Drawn C1018</t>
        </is>
      </c>
      <c r="N77" s="1" t="inlineStr">
        <is>
          <t>RTF</t>
        </is>
      </c>
      <c r="O77" s="6" t="n"/>
      <c r="P77" s="6" t="inlineStr">
        <is>
          <t>A101715</t>
        </is>
      </c>
      <c r="Q77" s="6" t="n">
        <v>0</v>
      </c>
      <c r="R77" s="6" t="inlineStr">
        <is>
          <t>LT040</t>
        </is>
      </c>
      <c r="S77" s="13" t="n">
        <v>14</v>
      </c>
      <c r="U77" s="80" t="n"/>
    </row>
    <row r="78">
      <c r="B78" s="13">
        <f>IF(I78="Silicon Bronze, ASTM-B584, C87600", IF(K78="Coating_Standard", "Y", "N"), "N")</f>
        <v/>
      </c>
      <c r="C78" t="inlineStr">
        <is>
          <t>Price_BOM_VL_VLS_Imp_235</t>
        </is>
      </c>
      <c r="D78">
        <f>IF(B78="Y", C78, "")</f>
        <v/>
      </c>
      <c r="E78" s="123" t="inlineStr">
        <is>
          <t>:2070-5_VL:2070-5_VLS:</t>
        </is>
      </c>
      <c r="F78" s="123" t="inlineStr">
        <is>
          <t>:2070-5 VL:2070-5 VLS:</t>
        </is>
      </c>
      <c r="G78" s="123" t="inlineStr">
        <is>
          <t>X3</t>
        </is>
      </c>
      <c r="H78" t="inlineStr">
        <is>
          <t>ImpMatl_NiAl-Bronze_ASTM-B148_C95400</t>
        </is>
      </c>
      <c r="I78" s="6" t="inlineStr">
        <is>
          <t>Nickel Aluminum Bronze ASTM B148 UNS C95400</t>
        </is>
      </c>
      <c r="J78" s="6" t="inlineStr">
        <is>
          <t>B22</t>
        </is>
      </c>
      <c r="K78" s="6" t="inlineStr">
        <is>
          <t>Coating_Scotchkote134_interior_exterior_IncludeImpeller</t>
        </is>
      </c>
      <c r="L78" s="6" t="inlineStr">
        <is>
          <t>Stainless Steel, AISI-303</t>
        </is>
      </c>
      <c r="M78" s="6" t="inlineStr">
        <is>
          <t>Steel, Cold Drawn C1018</t>
        </is>
      </c>
      <c r="N78" s="1" t="inlineStr">
        <is>
          <t>RTF</t>
        </is>
      </c>
      <c r="O78" s="1" t="n"/>
      <c r="P78" t="inlineStr">
        <is>
          <t>A102216</t>
        </is>
      </c>
      <c r="Q78" t="n">
        <v>82</v>
      </c>
      <c r="R78" s="6" t="inlineStr">
        <is>
          <t>LT250</t>
        </is>
      </c>
      <c r="S78" s="13" t="n">
        <v>8</v>
      </c>
      <c r="U78" s="80" t="n"/>
    </row>
    <row r="79">
      <c r="B79" s="13">
        <f>IF(I79="Silicon Bronze, ASTM-B584, C87600", IF(K79="Coating_Standard", "Y", "N"), "N")</f>
        <v/>
      </c>
      <c r="C79" t="inlineStr">
        <is>
          <t>Price_BOM_VL_VLS_Imp_236</t>
        </is>
      </c>
      <c r="D79">
        <f>IF(B79="Y", C79, "")</f>
        <v/>
      </c>
      <c r="E79" s="123" t="inlineStr">
        <is>
          <t>:2070-5_VL:2070-5_VLS:</t>
        </is>
      </c>
      <c r="F79" s="123" t="inlineStr">
        <is>
          <t>:2070-5 VL:2070-5 VLS:</t>
        </is>
      </c>
      <c r="G79" s="123" t="inlineStr">
        <is>
          <t>X3</t>
        </is>
      </c>
      <c r="H79" s="123" t="inlineStr">
        <is>
          <t>ImpMatl_Silicon_Bronze_ASTM-B584_C87600</t>
        </is>
      </c>
      <c r="I79" s="6" t="inlineStr">
        <is>
          <t>Silicon Bronze, ASTM-B584, C87600</t>
        </is>
      </c>
      <c r="J79" s="6" t="inlineStr">
        <is>
          <t>B21</t>
        </is>
      </c>
      <c r="K79" s="6" t="inlineStr">
        <is>
          <t>Coating_Scotchkote134_interior_IncludeImpeller</t>
        </is>
      </c>
      <c r="L79" s="6" t="inlineStr">
        <is>
          <t>Stainless Steel, AISI-303</t>
        </is>
      </c>
      <c r="M79" s="6" t="inlineStr">
        <is>
          <t>Steel, Cold Drawn C1018</t>
        </is>
      </c>
      <c r="N79" s="1" t="inlineStr">
        <is>
          <t>RTF</t>
        </is>
      </c>
      <c r="O79" s="6" t="n"/>
      <c r="P79" s="6" t="inlineStr">
        <is>
          <t>A101715</t>
        </is>
      </c>
      <c r="Q79" s="6" t="n">
        <v>0</v>
      </c>
      <c r="R79" s="6" t="inlineStr">
        <is>
          <t>LT040</t>
        </is>
      </c>
      <c r="S79" s="13" t="n">
        <v>14</v>
      </c>
      <c r="U79" s="80" t="n"/>
    </row>
    <row r="80">
      <c r="B80" s="13">
        <f>IF(I80="Silicon Bronze, ASTM-B584, C87600", IF(K80="Coating_Standard", "Y", "N"), "N")</f>
        <v/>
      </c>
      <c r="C80" t="inlineStr">
        <is>
          <t>Price_BOM_VL_VLS_Imp_237</t>
        </is>
      </c>
      <c r="D80">
        <f>IF(B80="Y", C80, "")</f>
        <v/>
      </c>
      <c r="E80" s="123" t="inlineStr">
        <is>
          <t>:2070-5_VL:2070-5_VLS:</t>
        </is>
      </c>
      <c r="F80" s="123" t="inlineStr">
        <is>
          <t>:2070-5 VL:2070-5 VLS:</t>
        </is>
      </c>
      <c r="G80" s="123" t="inlineStr">
        <is>
          <t>X3</t>
        </is>
      </c>
      <c r="H80" t="inlineStr">
        <is>
          <t>ImpMatl_NiAl-Bronze_ASTM-B148_C95400</t>
        </is>
      </c>
      <c r="I80" s="6" t="inlineStr">
        <is>
          <t>Nickel Aluminum Bronze ASTM B148 UNS C95400</t>
        </is>
      </c>
      <c r="J80" s="6" t="inlineStr">
        <is>
          <t>B22</t>
        </is>
      </c>
      <c r="K80" s="6" t="inlineStr">
        <is>
          <t>Coating_Scotchkote134_interior_IncludeImpeller</t>
        </is>
      </c>
      <c r="L80" s="6" t="inlineStr">
        <is>
          <t>Stainless Steel, AISI-303</t>
        </is>
      </c>
      <c r="M80" s="6" t="inlineStr">
        <is>
          <t>Steel, Cold Drawn C1018</t>
        </is>
      </c>
      <c r="N80" s="1" t="inlineStr">
        <is>
          <t>RTF</t>
        </is>
      </c>
      <c r="O80" s="1" t="n"/>
      <c r="P80" t="inlineStr">
        <is>
          <t>A102216</t>
        </is>
      </c>
      <c r="Q80" t="n">
        <v>82</v>
      </c>
      <c r="R80" s="6" t="inlineStr">
        <is>
          <t>LT250</t>
        </is>
      </c>
      <c r="S80" s="13" t="n">
        <v>8</v>
      </c>
      <c r="U80" s="80" t="n"/>
    </row>
    <row r="81">
      <c r="B81" s="13">
        <f>IF(I81="Silicon Bronze, ASTM-B584, C87600", IF(K81="Coating_Standard", "Y", "N"), "N")</f>
        <v/>
      </c>
      <c r="C81" t="inlineStr">
        <is>
          <t>Price_BOM_VL_VLS_Imp_238</t>
        </is>
      </c>
      <c r="D81">
        <f>IF(B81="Y", C81, "")</f>
        <v/>
      </c>
      <c r="E81" s="123" t="inlineStr">
        <is>
          <t>:2070-5_VL:2070-5_VLS:</t>
        </is>
      </c>
      <c r="F81" s="123" t="inlineStr">
        <is>
          <t>:2070-5 VL:2070-5 VLS:</t>
        </is>
      </c>
      <c r="G81" s="123" t="inlineStr">
        <is>
          <t>X3</t>
        </is>
      </c>
      <c r="H81" s="123" t="inlineStr">
        <is>
          <t>ImpMatl_Silicon_Bronze_ASTM-B584_C87600</t>
        </is>
      </c>
      <c r="I81" s="6" t="inlineStr">
        <is>
          <t>Silicon Bronze, ASTM-B584, C87600</t>
        </is>
      </c>
      <c r="J81" s="6" t="inlineStr">
        <is>
          <t>B21</t>
        </is>
      </c>
      <c r="K81" s="6" t="inlineStr">
        <is>
          <t>Coating_Special</t>
        </is>
      </c>
      <c r="L81" s="6" t="inlineStr">
        <is>
          <t>Stainless Steel, AISI-303</t>
        </is>
      </c>
      <c r="M81" s="6" t="inlineStr">
        <is>
          <t>Steel, Cold Drawn C1018</t>
        </is>
      </c>
      <c r="N81" s="1" t="inlineStr">
        <is>
          <t>RTF</t>
        </is>
      </c>
      <c r="O81" s="6" t="n"/>
      <c r="P81" s="6" t="inlineStr">
        <is>
          <t>A101715</t>
        </is>
      </c>
      <c r="Q81" s="6" t="n">
        <v>0</v>
      </c>
      <c r="R81" s="6" t="inlineStr">
        <is>
          <t>LT040</t>
        </is>
      </c>
      <c r="S81" s="13" t="n">
        <v>14</v>
      </c>
      <c r="U81" s="80" t="n"/>
    </row>
    <row r="82">
      <c r="B82" s="13">
        <f>IF(I82="Silicon Bronze, ASTM-B584, C87600", IF(K82="Coating_Standard", "Y", "N"), "N")</f>
        <v/>
      </c>
      <c r="C82" t="inlineStr">
        <is>
          <t>Price_BOM_VL_VLS_Imp_239</t>
        </is>
      </c>
      <c r="D82">
        <f>IF(B82="Y", C82, "")</f>
        <v/>
      </c>
      <c r="E82" s="123" t="inlineStr">
        <is>
          <t>:2070-5_VL:2070-5_VLS:</t>
        </is>
      </c>
      <c r="F82" s="123" t="inlineStr">
        <is>
          <t>:2070-5 VL:2070-5 VLS:</t>
        </is>
      </c>
      <c r="G82" s="123" t="inlineStr">
        <is>
          <t>X3</t>
        </is>
      </c>
      <c r="H82" t="inlineStr">
        <is>
          <t>ImpMatl_NiAl-Bronze_ASTM-B148_C95400</t>
        </is>
      </c>
      <c r="I82" s="6" t="inlineStr">
        <is>
          <t>Nickel Aluminum Bronze ASTM B148 UNS C95400</t>
        </is>
      </c>
      <c r="J82" s="6" t="inlineStr">
        <is>
          <t>B22</t>
        </is>
      </c>
      <c r="K82" s="6" t="inlineStr">
        <is>
          <t>Coating_Special</t>
        </is>
      </c>
      <c r="L82" s="6" t="inlineStr">
        <is>
          <t>Stainless Steel, AISI-303</t>
        </is>
      </c>
      <c r="M82" s="6" t="inlineStr">
        <is>
          <t>Steel, Cold Drawn C1018</t>
        </is>
      </c>
      <c r="N82" s="1" t="inlineStr">
        <is>
          <t>RTF</t>
        </is>
      </c>
      <c r="O82" s="1" t="n"/>
      <c r="P82" t="inlineStr">
        <is>
          <t>A102216</t>
        </is>
      </c>
      <c r="Q82" t="n">
        <v>82</v>
      </c>
      <c r="R82" s="6" t="inlineStr">
        <is>
          <t>LT250</t>
        </is>
      </c>
      <c r="S82" s="13" t="n">
        <v>8</v>
      </c>
      <c r="U82" s="80" t="n"/>
    </row>
    <row r="83">
      <c r="B83" s="13">
        <f>IF(I83="Silicon Bronze, ASTM-B584, C87600", IF(K83="Coating_Standard", "Y", "N"), "N")</f>
        <v/>
      </c>
      <c r="C83" t="inlineStr">
        <is>
          <t>Price_BOM_VL_VLS_Imp_240</t>
        </is>
      </c>
      <c r="D83">
        <f>IF(B83="Y", C83, "")</f>
        <v/>
      </c>
      <c r="E83" s="123" t="inlineStr">
        <is>
          <t>:2070-5_VL:2070-5_VLS:</t>
        </is>
      </c>
      <c r="F83" s="123" t="inlineStr">
        <is>
          <t>:2070-5 VL:2070-5 VLS:</t>
        </is>
      </c>
      <c r="G83" s="123" t="inlineStr">
        <is>
          <t>X3</t>
        </is>
      </c>
      <c r="H83" s="123" t="inlineStr">
        <is>
          <t>ImpMatl_Silicon_Bronze_ASTM-B584_C87600</t>
        </is>
      </c>
      <c r="I83" s="6" t="inlineStr">
        <is>
          <t>Silicon Bronze, ASTM-B584, C87600</t>
        </is>
      </c>
      <c r="J83" s="6" t="inlineStr">
        <is>
          <t>B21</t>
        </is>
      </c>
      <c r="K83" s="6" t="inlineStr">
        <is>
          <t>Coating_Epoxy</t>
        </is>
      </c>
      <c r="L83" s="6" t="inlineStr">
        <is>
          <t>Stainless Steel, AISI-303</t>
        </is>
      </c>
      <c r="M83" s="6" t="inlineStr">
        <is>
          <t>Steel, Cold Drawn C1018</t>
        </is>
      </c>
      <c r="N83" s="1" t="inlineStr">
        <is>
          <t>RTF</t>
        </is>
      </c>
      <c r="O83" s="6" t="n"/>
      <c r="P83" s="6" t="inlineStr">
        <is>
          <t>A101715</t>
        </is>
      </c>
      <c r="Q83" s="6" t="n">
        <v>0</v>
      </c>
      <c r="R83" s="6" t="inlineStr">
        <is>
          <t>LT040</t>
        </is>
      </c>
      <c r="S83" s="13" t="n">
        <v>14</v>
      </c>
      <c r="U83" s="80" t="n"/>
    </row>
    <row r="84">
      <c r="B84" s="13">
        <f>IF(I84="Silicon Bronze, ASTM-B584, C87600", IF(K84="Coating_Standard", "Y", "N"), "N")</f>
        <v/>
      </c>
      <c r="C84" t="inlineStr">
        <is>
          <t>Price_BOM_VL_VLS_Imp_241</t>
        </is>
      </c>
      <c r="D84">
        <f>IF(B84="Y", C84, "")</f>
        <v/>
      </c>
      <c r="E84" s="123" t="inlineStr">
        <is>
          <t>:2070-5_VL:2070-5_VLS:</t>
        </is>
      </c>
      <c r="F84" s="123" t="inlineStr">
        <is>
          <t>:2070-5 VL:2070-5 VLS:</t>
        </is>
      </c>
      <c r="G84" s="123" t="inlineStr">
        <is>
          <t>X3</t>
        </is>
      </c>
      <c r="H84" t="inlineStr">
        <is>
          <t>ImpMatl_NiAl-Bronze_ASTM-B148_C95400</t>
        </is>
      </c>
      <c r="I84" s="6" t="inlineStr">
        <is>
          <t>Nickel Aluminum Bronze ASTM B148 UNS C95400</t>
        </is>
      </c>
      <c r="J84" s="6" t="inlineStr">
        <is>
          <t>B22</t>
        </is>
      </c>
      <c r="K84" s="6" t="inlineStr">
        <is>
          <t>Coating_Epoxy</t>
        </is>
      </c>
      <c r="L84" s="6" t="inlineStr">
        <is>
          <t>Stainless Steel, AISI-303</t>
        </is>
      </c>
      <c r="M84" s="6" t="inlineStr">
        <is>
          <t>Steel, Cold Drawn C1018</t>
        </is>
      </c>
      <c r="N84" s="1" t="inlineStr">
        <is>
          <t>RTF</t>
        </is>
      </c>
      <c r="O84" s="1" t="n"/>
      <c r="P84" t="inlineStr">
        <is>
          <t>A102216</t>
        </is>
      </c>
      <c r="Q84" t="n">
        <v>82</v>
      </c>
      <c r="R84" s="6" t="inlineStr">
        <is>
          <t>LT250</t>
        </is>
      </c>
      <c r="S84" s="13" t="n">
        <v>8</v>
      </c>
      <c r="U84" s="80" t="n"/>
    </row>
    <row r="85">
      <c r="B85" s="13">
        <f>IF(I85="Silicon Bronze, ASTM-B584, C87600", IF(K85="Coating_Standard", "Y", "N"), "N")</f>
        <v/>
      </c>
      <c r="C85" t="inlineStr">
        <is>
          <t>Price_BOM_VL_VLS_Imp_242</t>
        </is>
      </c>
      <c r="D85">
        <f>IF(B85="Y", C85, "")</f>
        <v/>
      </c>
      <c r="E85" s="123" t="inlineStr">
        <is>
          <t>:2095-A_VL:2095-1_VL:2095-A_VLS:2095-1_VLS:</t>
        </is>
      </c>
      <c r="F85" s="123" t="inlineStr">
        <is>
          <t>:2095-A VL:2095-A VLS:</t>
        </is>
      </c>
      <c r="G85" s="123" t="inlineStr">
        <is>
          <t>X3</t>
        </is>
      </c>
      <c r="H85" s="123" t="inlineStr">
        <is>
          <t>ImpMatl_Silicon_Bronze_ASTM-B584_C87600</t>
        </is>
      </c>
      <c r="I85" s="6" t="inlineStr">
        <is>
          <t>Silicon Bronze, ASTM-B584, C87600</t>
        </is>
      </c>
      <c r="J85" s="6" t="inlineStr">
        <is>
          <t>B21</t>
        </is>
      </c>
      <c r="K85" s="6" t="inlineStr">
        <is>
          <t>Coating_Standard</t>
        </is>
      </c>
      <c r="L85" s="6" t="inlineStr">
        <is>
          <t>Stainless Steel, AISI-303</t>
        </is>
      </c>
      <c r="M85" s="6" t="inlineStr">
        <is>
          <t>Steel, Cold Drawn C1018</t>
        </is>
      </c>
      <c r="N85" s="1" t="inlineStr">
        <is>
          <t>96699308</t>
        </is>
      </c>
      <c r="O85" s="6" t="inlineStr">
        <is>
          <t>IMP,L,15951,X3,B21</t>
        </is>
      </c>
      <c r="P85" s="6" t="inlineStr">
        <is>
          <t>A101722</t>
        </is>
      </c>
      <c r="Q85" s="6" t="n">
        <v>0</v>
      </c>
      <c r="R85" s="6" t="inlineStr">
        <is>
          <t>LT027</t>
        </is>
      </c>
      <c r="S85" s="13" t="n">
        <v>0</v>
      </c>
      <c r="U85" s="80" t="n"/>
    </row>
    <row r="86">
      <c r="B86" s="13">
        <f>IF(I86="Silicon Bronze, ASTM-B584, C87600", IF(K86="Coating_Standard", "Y", "N"), "N")</f>
        <v/>
      </c>
      <c r="C86" t="inlineStr">
        <is>
          <t>Price_BOM_VL_VLS_Imp_243</t>
        </is>
      </c>
      <c r="D86">
        <f>IF(B86="Y", C86, "")</f>
        <v/>
      </c>
      <c r="E86" s="123" t="inlineStr">
        <is>
          <t>:2095-A_VL:2095-1_VL:2095-A_VLS:2095-1_VLS:</t>
        </is>
      </c>
      <c r="F86" s="123" t="inlineStr">
        <is>
          <t>:2095-A VL:2095-A VLS:</t>
        </is>
      </c>
      <c r="G86" s="123" t="inlineStr">
        <is>
          <t>X3</t>
        </is>
      </c>
      <c r="H86" s="123" t="inlineStr">
        <is>
          <t>ImpMatl_SS_AISI-304</t>
        </is>
      </c>
      <c r="I86" s="6" t="inlineStr">
        <is>
          <t>Stainless Steel, AISI-304</t>
        </is>
      </c>
      <c r="J86" s="6" t="inlineStr">
        <is>
          <t>H304</t>
        </is>
      </c>
      <c r="K86" s="6" t="inlineStr">
        <is>
          <t>Coating_Standard</t>
        </is>
      </c>
      <c r="L86" s="6" t="inlineStr">
        <is>
          <t>Stainless Steel, AISI-303</t>
        </is>
      </c>
      <c r="M86" s="6" t="inlineStr">
        <is>
          <t>Stainless Steel, AISI 316</t>
        </is>
      </c>
      <c r="N86" s="96" t="n">
        <v>98876022</v>
      </c>
      <c r="O86" s="94" t="inlineStr">
        <is>
          <t>IMP,L,15951,X3,H304</t>
        </is>
      </c>
      <c r="P86" t="inlineStr">
        <is>
          <t>A101726</t>
        </is>
      </c>
      <c r="Q86" t="n">
        <v>0</v>
      </c>
      <c r="R86" s="6" t="inlineStr">
        <is>
          <t>LT027</t>
        </is>
      </c>
      <c r="S86" s="13" t="n">
        <v>0</v>
      </c>
      <c r="U86" s="80" t="n"/>
    </row>
    <row r="87">
      <c r="B87" s="13">
        <f>IF(I87="Silicon Bronze, ASTM-B584, C87600", IF(K87="Coating_Standard", "Y", "N"), "N")</f>
        <v/>
      </c>
      <c r="C87" t="inlineStr">
        <is>
          <t>Price_BOM_VL_VLS_Imp_245</t>
        </is>
      </c>
      <c r="D87">
        <f>IF(B87="Y", C87, "")</f>
        <v/>
      </c>
      <c r="E87" s="123" t="inlineStr">
        <is>
          <t>:2095-A_VL:2095-1_VL:2095-A_VLS:2095-1_VLS:</t>
        </is>
      </c>
      <c r="F87" s="123" t="inlineStr">
        <is>
          <t>:2095-A VL:2095-A VLS:</t>
        </is>
      </c>
      <c r="G87" s="123" t="inlineStr">
        <is>
          <t>X3</t>
        </is>
      </c>
      <c r="H87" t="inlineStr">
        <is>
          <t>ImpMatl_NiAl-Bronze_ASTM-B148_C95400</t>
        </is>
      </c>
      <c r="I87" s="6" t="inlineStr">
        <is>
          <t>Nickel Aluminum Bronze ASTM B148 UNS C95400</t>
        </is>
      </c>
      <c r="J87" s="6" t="inlineStr">
        <is>
          <t>B22</t>
        </is>
      </c>
      <c r="K87" s="6" t="inlineStr">
        <is>
          <t>Coating_Standard</t>
        </is>
      </c>
      <c r="L87" s="6" t="inlineStr">
        <is>
          <t>Stainless Steel, AISI-303</t>
        </is>
      </c>
      <c r="M87" s="6" t="inlineStr">
        <is>
          <t>Steel, Cold Drawn C1018</t>
        </is>
      </c>
      <c r="N87" t="n">
        <v>97775280</v>
      </c>
      <c r="O87" s="1" t="n"/>
      <c r="P87" t="inlineStr">
        <is>
          <t>A102217</t>
        </is>
      </c>
      <c r="Q87" t="n">
        <v>192</v>
      </c>
      <c r="R87" s="6" t="inlineStr">
        <is>
          <t>LT027</t>
        </is>
      </c>
      <c r="S87" s="13" t="n">
        <v>0</v>
      </c>
      <c r="U87" s="80" t="n"/>
    </row>
    <row r="88">
      <c r="B88" s="13">
        <f>IF(I88="Silicon Bronze, ASTM-B584, C87600", IF(K88="Coating_Standard", "Y", "N"), "N")</f>
        <v/>
      </c>
      <c r="C88" t="inlineStr">
        <is>
          <t>Price_BOM_VL_VLS_Imp_246</t>
        </is>
      </c>
      <c r="D88">
        <f>IF(B88="Y", C88, "")</f>
        <v/>
      </c>
      <c r="E88" s="123" t="inlineStr">
        <is>
          <t>:2095-A_VL:2095-1_VL:2095-A_VLS:2095-1_VLS:</t>
        </is>
      </c>
      <c r="F88" s="123" t="inlineStr">
        <is>
          <t>:2095-A VL:2095-A VLS:</t>
        </is>
      </c>
      <c r="G88" s="123" t="inlineStr">
        <is>
          <t>X3</t>
        </is>
      </c>
      <c r="H88" s="123" t="inlineStr">
        <is>
          <t>ImpMatl_Silicon_Bronze_ASTM-B584_C87600</t>
        </is>
      </c>
      <c r="I88" s="6" t="inlineStr">
        <is>
          <t>Silicon Bronze, ASTM-B584, C87600</t>
        </is>
      </c>
      <c r="J88" s="6" t="inlineStr">
        <is>
          <t>B21</t>
        </is>
      </c>
      <c r="K88" s="6" t="inlineStr">
        <is>
          <t>Coating_Scotchkote134_interior</t>
        </is>
      </c>
      <c r="L88" s="6" t="inlineStr">
        <is>
          <t>Stainless Steel, AISI-303</t>
        </is>
      </c>
      <c r="M88" s="6" t="inlineStr">
        <is>
          <t>Steel, Cold Drawn C1018</t>
        </is>
      </c>
      <c r="N88" s="1" t="inlineStr">
        <is>
          <t>RTF</t>
        </is>
      </c>
      <c r="O88" s="6" t="n"/>
      <c r="P88" s="6" t="inlineStr">
        <is>
          <t>A101722</t>
        </is>
      </c>
      <c r="Q88" s="6" t="n">
        <v>0</v>
      </c>
      <c r="R88" s="6" t="inlineStr">
        <is>
          <t>LT040</t>
        </is>
      </c>
      <c r="S88" s="13" t="n">
        <v>14</v>
      </c>
      <c r="U88" s="80" t="n"/>
    </row>
    <row r="89">
      <c r="B89" s="13">
        <f>IF(I89="Silicon Bronze, ASTM-B584, C87600", IF(K89="Coating_Standard", "Y", "N"), "N")</f>
        <v/>
      </c>
      <c r="C89" t="inlineStr">
        <is>
          <t>Price_BOM_VL_VLS_Imp_247</t>
        </is>
      </c>
      <c r="D89">
        <f>IF(B89="Y", C89, "")</f>
        <v/>
      </c>
      <c r="E89" s="123" t="inlineStr">
        <is>
          <t>:2095-A_VL:2095-1_VL:2095-A_VLS:2095-1_VLS:</t>
        </is>
      </c>
      <c r="F89" s="123" t="inlineStr">
        <is>
          <t>:2095-A VL:2095-A VLS:</t>
        </is>
      </c>
      <c r="G89" s="123" t="inlineStr">
        <is>
          <t>X3</t>
        </is>
      </c>
      <c r="H89" t="inlineStr">
        <is>
          <t>ImpMatl_NiAl-Bronze_ASTM-B148_C95400</t>
        </is>
      </c>
      <c r="I89" s="6" t="inlineStr">
        <is>
          <t>Nickel Aluminum Bronze ASTM B148 UNS C95400</t>
        </is>
      </c>
      <c r="J89" s="6" t="inlineStr">
        <is>
          <t>B22</t>
        </is>
      </c>
      <c r="K89" s="6" t="inlineStr">
        <is>
          <t>Coating_Scotchkote134_interior</t>
        </is>
      </c>
      <c r="L89" s="6" t="inlineStr">
        <is>
          <t>Stainless Steel, AISI-303</t>
        </is>
      </c>
      <c r="M89" s="6" t="inlineStr">
        <is>
          <t>Steel, Cold Drawn C1018</t>
        </is>
      </c>
      <c r="N89" s="1" t="inlineStr">
        <is>
          <t>RTF</t>
        </is>
      </c>
      <c r="O89" s="1" t="n"/>
      <c r="P89" t="inlineStr">
        <is>
          <t>A102217</t>
        </is>
      </c>
      <c r="Q89" t="n">
        <v>192</v>
      </c>
      <c r="R89" s="6" t="inlineStr">
        <is>
          <t>LT250</t>
        </is>
      </c>
      <c r="S89" s="13" t="n">
        <v>8</v>
      </c>
      <c r="U89" s="80" t="n"/>
    </row>
    <row r="90">
      <c r="B90" s="13">
        <f>IF(I90="Silicon Bronze, ASTM-B584, C87600", IF(K90="Coating_Standard", "Y", "N"), "N")</f>
        <v/>
      </c>
      <c r="C90" t="inlineStr">
        <is>
          <t>Price_BOM_VL_VLS_Imp_248</t>
        </is>
      </c>
      <c r="D90">
        <f>IF(B90="Y", C90, "")</f>
        <v/>
      </c>
      <c r="E90" s="123" t="inlineStr">
        <is>
          <t>:2095-A_VL:2095-1_VL:2095-A_VLS:2095-1_VLS:</t>
        </is>
      </c>
      <c r="F90" s="123" t="inlineStr">
        <is>
          <t>:2095-A VL:2095-A VLS:</t>
        </is>
      </c>
      <c r="G90" s="123" t="inlineStr">
        <is>
          <t>X3</t>
        </is>
      </c>
      <c r="H90" s="123" t="inlineStr">
        <is>
          <t>ImpMatl_Silicon_Bronze_ASTM-B584_C87600</t>
        </is>
      </c>
      <c r="I90" s="6" t="inlineStr">
        <is>
          <t>Silicon Bronze, ASTM-B584, C87600</t>
        </is>
      </c>
      <c r="J90" s="6" t="inlineStr">
        <is>
          <t>B21</t>
        </is>
      </c>
      <c r="K90" s="6" t="inlineStr">
        <is>
          <t>Coating_Scotchkote134_interior_exterior</t>
        </is>
      </c>
      <c r="L90" s="6" t="inlineStr">
        <is>
          <t>Stainless Steel, AISI-303</t>
        </is>
      </c>
      <c r="M90" s="6" t="inlineStr">
        <is>
          <t>Steel, Cold Drawn C1018</t>
        </is>
      </c>
      <c r="N90" s="1" t="inlineStr">
        <is>
          <t>RTF</t>
        </is>
      </c>
      <c r="O90" s="6" t="n"/>
      <c r="P90" s="6" t="inlineStr">
        <is>
          <t>A101722</t>
        </is>
      </c>
      <c r="Q90" s="6" t="n">
        <v>0</v>
      </c>
      <c r="R90" s="6" t="inlineStr">
        <is>
          <t>LT040</t>
        </is>
      </c>
      <c r="S90" s="13" t="n">
        <v>14</v>
      </c>
      <c r="U90" s="80" t="n"/>
    </row>
    <row r="91">
      <c r="B91" s="13">
        <f>IF(I91="Silicon Bronze, ASTM-B584, C87600", IF(K91="Coating_Standard", "Y", "N"), "N")</f>
        <v/>
      </c>
      <c r="C91" t="inlineStr">
        <is>
          <t>Price_BOM_VL_VLS_Imp_249</t>
        </is>
      </c>
      <c r="D91">
        <f>IF(B91="Y", C91, "")</f>
        <v/>
      </c>
      <c r="E91" s="123" t="inlineStr">
        <is>
          <t>:2095-A_VL:2095-1_VL:2095-A_VLS:2095-1_VLS:</t>
        </is>
      </c>
      <c r="F91" s="123" t="inlineStr">
        <is>
          <t>:2095-A VL:2095-A VLS:</t>
        </is>
      </c>
      <c r="G91" s="123" t="inlineStr">
        <is>
          <t>X3</t>
        </is>
      </c>
      <c r="H91" t="inlineStr">
        <is>
          <t>ImpMatl_NiAl-Bronze_ASTM-B148_C95400</t>
        </is>
      </c>
      <c r="I91" s="6" t="inlineStr">
        <is>
          <t>Nickel Aluminum Bronze ASTM B148 UNS C95400</t>
        </is>
      </c>
      <c r="J91" s="6" t="inlineStr">
        <is>
          <t>B22</t>
        </is>
      </c>
      <c r="K91" s="6" t="inlineStr">
        <is>
          <t>Coating_Scotchkote134_interior_exterior</t>
        </is>
      </c>
      <c r="L91" s="6" t="inlineStr">
        <is>
          <t>Stainless Steel, AISI-303</t>
        </is>
      </c>
      <c r="M91" s="6" t="inlineStr">
        <is>
          <t>Steel, Cold Drawn C1018</t>
        </is>
      </c>
      <c r="N91" s="1" t="inlineStr">
        <is>
          <t>RTF</t>
        </is>
      </c>
      <c r="O91" s="1" t="n"/>
      <c r="P91" t="inlineStr">
        <is>
          <t>A102217</t>
        </is>
      </c>
      <c r="Q91" t="n">
        <v>192</v>
      </c>
      <c r="R91" s="6" t="inlineStr">
        <is>
          <t>LT250</t>
        </is>
      </c>
      <c r="S91" s="13" t="n">
        <v>8</v>
      </c>
      <c r="U91" s="80" t="n"/>
    </row>
    <row r="92">
      <c r="B92" s="13">
        <f>IF(I92="Silicon Bronze, ASTM-B584, C87600", IF(K92="Coating_Standard", "Y", "N"), "N")</f>
        <v/>
      </c>
      <c r="C92" t="inlineStr">
        <is>
          <t>Price_BOM_VL_VLS_Imp_250</t>
        </is>
      </c>
      <c r="D92">
        <f>IF(B92="Y", C92, "")</f>
        <v/>
      </c>
      <c r="E92" s="123" t="inlineStr">
        <is>
          <t>:2095-A_VL:2095-1_VL:2095-A_VLS:2095-1_VLS:</t>
        </is>
      </c>
      <c r="F92" s="123" t="inlineStr">
        <is>
          <t>:2095-A VL:2095-A VLS:</t>
        </is>
      </c>
      <c r="G92" s="123" t="inlineStr">
        <is>
          <t>X3</t>
        </is>
      </c>
      <c r="H92" s="123" t="inlineStr">
        <is>
          <t>ImpMatl_Silicon_Bronze_ASTM-B584_C87600</t>
        </is>
      </c>
      <c r="I92" s="6" t="inlineStr">
        <is>
          <t>Silicon Bronze, ASTM-B584, C87600</t>
        </is>
      </c>
      <c r="J92" s="6" t="inlineStr">
        <is>
          <t>B21</t>
        </is>
      </c>
      <c r="K92" s="6" t="inlineStr">
        <is>
          <t>Coating_Scotchkote134_interior_exterior_IncludeImpeller</t>
        </is>
      </c>
      <c r="L92" s="6" t="inlineStr">
        <is>
          <t>Stainless Steel, AISI-303</t>
        </is>
      </c>
      <c r="M92" s="6" t="inlineStr">
        <is>
          <t>Steel, Cold Drawn C1018</t>
        </is>
      </c>
      <c r="N92" s="1" t="inlineStr">
        <is>
          <t>RTF</t>
        </is>
      </c>
      <c r="O92" s="6" t="n"/>
      <c r="P92" s="6" t="inlineStr">
        <is>
          <t>A101722</t>
        </is>
      </c>
      <c r="Q92" s="6" t="n">
        <v>0</v>
      </c>
      <c r="R92" s="6" t="inlineStr">
        <is>
          <t>LT040</t>
        </is>
      </c>
      <c r="S92" s="13" t="n">
        <v>14</v>
      </c>
      <c r="U92" s="80" t="n"/>
    </row>
    <row r="93">
      <c r="B93" s="13">
        <f>IF(I93="Silicon Bronze, ASTM-B584, C87600", IF(K93="Coating_Standard", "Y", "N"), "N")</f>
        <v/>
      </c>
      <c r="C93" t="inlineStr">
        <is>
          <t>Price_BOM_VL_VLS_Imp_251</t>
        </is>
      </c>
      <c r="D93">
        <f>IF(B93="Y", C93, "")</f>
        <v/>
      </c>
      <c r="E93" s="123" t="inlineStr">
        <is>
          <t>:2095-A_VL:2095-1_VL:2095-A_VLS:2095-1_VLS:</t>
        </is>
      </c>
      <c r="F93" s="123" t="inlineStr">
        <is>
          <t>:2095-A VL:2095-A VLS:</t>
        </is>
      </c>
      <c r="G93" s="123" t="inlineStr">
        <is>
          <t>X3</t>
        </is>
      </c>
      <c r="H93" t="inlineStr">
        <is>
          <t>ImpMatl_NiAl-Bronze_ASTM-B148_C95400</t>
        </is>
      </c>
      <c r="I93" s="6" t="inlineStr">
        <is>
          <t>Nickel Aluminum Bronze ASTM B148 UNS C95400</t>
        </is>
      </c>
      <c r="J93" s="6" t="inlineStr">
        <is>
          <t>B22</t>
        </is>
      </c>
      <c r="K93" s="6" t="inlineStr">
        <is>
          <t>Coating_Scotchkote134_interior_exterior_IncludeImpeller</t>
        </is>
      </c>
      <c r="L93" s="6" t="inlineStr">
        <is>
          <t>Stainless Steel, AISI-303</t>
        </is>
      </c>
      <c r="M93" s="6" t="inlineStr">
        <is>
          <t>Steel, Cold Drawn C1018</t>
        </is>
      </c>
      <c r="N93" s="1" t="inlineStr">
        <is>
          <t>RTF</t>
        </is>
      </c>
      <c r="O93" s="1" t="n"/>
      <c r="P93" t="inlineStr">
        <is>
          <t>A102217</t>
        </is>
      </c>
      <c r="Q93" t="n">
        <v>192</v>
      </c>
      <c r="R93" s="6" t="inlineStr">
        <is>
          <t>LT250</t>
        </is>
      </c>
      <c r="S93" s="13" t="n">
        <v>8</v>
      </c>
      <c r="U93" s="80" t="n"/>
    </row>
    <row r="94">
      <c r="B94" s="13">
        <f>IF(I94="Silicon Bronze, ASTM-B584, C87600", IF(K94="Coating_Standard", "Y", "N"), "N")</f>
        <v/>
      </c>
      <c r="C94" t="inlineStr">
        <is>
          <t>Price_BOM_VL_VLS_Imp_252</t>
        </is>
      </c>
      <c r="D94">
        <f>IF(B94="Y", C94, "")</f>
        <v/>
      </c>
      <c r="E94" s="123" t="inlineStr">
        <is>
          <t>:2095-A_VL:2095-1_VL:2095-A_VLS:2095-1_VLS:</t>
        </is>
      </c>
      <c r="F94" s="123" t="inlineStr">
        <is>
          <t>:2095-A VL:2095-A VLS:</t>
        </is>
      </c>
      <c r="G94" s="123" t="inlineStr">
        <is>
          <t>X3</t>
        </is>
      </c>
      <c r="H94" s="123" t="inlineStr">
        <is>
          <t>ImpMatl_Silicon_Bronze_ASTM-B584_C87600</t>
        </is>
      </c>
      <c r="I94" s="6" t="inlineStr">
        <is>
          <t>Silicon Bronze, ASTM-B584, C87600</t>
        </is>
      </c>
      <c r="J94" s="6" t="inlineStr">
        <is>
          <t>B21</t>
        </is>
      </c>
      <c r="K94" s="6" t="inlineStr">
        <is>
          <t>Coating_Scotchkote134_interior_IncludeImpeller</t>
        </is>
      </c>
      <c r="L94" s="6" t="inlineStr">
        <is>
          <t>Stainless Steel, AISI-303</t>
        </is>
      </c>
      <c r="M94" s="6" t="inlineStr">
        <is>
          <t>Steel, Cold Drawn C1018</t>
        </is>
      </c>
      <c r="N94" s="1" t="inlineStr">
        <is>
          <t>RTF</t>
        </is>
      </c>
      <c r="O94" s="6" t="n"/>
      <c r="P94" s="6" t="inlineStr">
        <is>
          <t>A101722</t>
        </is>
      </c>
      <c r="Q94" s="6" t="n">
        <v>0</v>
      </c>
      <c r="R94" s="6" t="inlineStr">
        <is>
          <t>LT040</t>
        </is>
      </c>
      <c r="S94" s="13" t="n">
        <v>14</v>
      </c>
      <c r="U94" s="80" t="n"/>
    </row>
    <row r="95">
      <c r="B95" s="13">
        <f>IF(I95="Silicon Bronze, ASTM-B584, C87600", IF(K95="Coating_Standard", "Y", "N"), "N")</f>
        <v/>
      </c>
      <c r="C95" t="inlineStr">
        <is>
          <t>Price_BOM_VL_VLS_Imp_253</t>
        </is>
      </c>
      <c r="D95">
        <f>IF(B95="Y", C95, "")</f>
        <v/>
      </c>
      <c r="E95" s="123" t="inlineStr">
        <is>
          <t>:2095-A_VL:2095-1_VL:2095-A_VLS:2095-1_VLS:</t>
        </is>
      </c>
      <c r="F95" s="123" t="inlineStr">
        <is>
          <t>:2095-A VL:2095-A VLS:</t>
        </is>
      </c>
      <c r="G95" s="123" t="inlineStr">
        <is>
          <t>X3</t>
        </is>
      </c>
      <c r="H95" t="inlineStr">
        <is>
          <t>ImpMatl_NiAl-Bronze_ASTM-B148_C95400</t>
        </is>
      </c>
      <c r="I95" s="6" t="inlineStr">
        <is>
          <t>Nickel Aluminum Bronze ASTM B148 UNS C95400</t>
        </is>
      </c>
      <c r="J95" s="6" t="inlineStr">
        <is>
          <t>B22</t>
        </is>
      </c>
      <c r="K95" s="6" t="inlineStr">
        <is>
          <t>Coating_Scotchkote134_interior_IncludeImpeller</t>
        </is>
      </c>
      <c r="L95" s="6" t="inlineStr">
        <is>
          <t>Stainless Steel, AISI-303</t>
        </is>
      </c>
      <c r="M95" s="6" t="inlineStr">
        <is>
          <t>Steel, Cold Drawn C1018</t>
        </is>
      </c>
      <c r="N95" s="1" t="inlineStr">
        <is>
          <t>RTF</t>
        </is>
      </c>
      <c r="O95" s="1" t="n"/>
      <c r="P95" t="inlineStr">
        <is>
          <t>A102217</t>
        </is>
      </c>
      <c r="Q95" t="n">
        <v>192</v>
      </c>
      <c r="R95" s="6" t="inlineStr">
        <is>
          <t>LT250</t>
        </is>
      </c>
      <c r="S95" s="13" t="n">
        <v>8</v>
      </c>
      <c r="U95" s="80" t="n"/>
    </row>
    <row r="96">
      <c r="B96" s="13">
        <f>IF(I96="Silicon Bronze, ASTM-B584, C87600", IF(K96="Coating_Standard", "Y", "N"), "N")</f>
        <v/>
      </c>
      <c r="C96" t="inlineStr">
        <is>
          <t>Price_BOM_VL_VLS_Imp_254</t>
        </is>
      </c>
      <c r="D96">
        <f>IF(B96="Y", C96, "")</f>
        <v/>
      </c>
      <c r="E96" s="123" t="inlineStr">
        <is>
          <t>:2095-A_VL:2095-1_VL:2095-A_VLS:2095-1_VLS:</t>
        </is>
      </c>
      <c r="F96" s="123" t="inlineStr">
        <is>
          <t>:2095-A VL:2095-A VLS:</t>
        </is>
      </c>
      <c r="G96" s="123" t="inlineStr">
        <is>
          <t>X3</t>
        </is>
      </c>
      <c r="H96" s="123" t="inlineStr">
        <is>
          <t>ImpMatl_Silicon_Bronze_ASTM-B584_C87600</t>
        </is>
      </c>
      <c r="I96" s="6" t="inlineStr">
        <is>
          <t>Silicon Bronze, ASTM-B584, C87600</t>
        </is>
      </c>
      <c r="J96" s="6" t="inlineStr">
        <is>
          <t>B21</t>
        </is>
      </c>
      <c r="K96" s="6" t="inlineStr">
        <is>
          <t>Coating_Special</t>
        </is>
      </c>
      <c r="L96" s="6" t="inlineStr">
        <is>
          <t>Stainless Steel, AISI-303</t>
        </is>
      </c>
      <c r="M96" s="6" t="inlineStr">
        <is>
          <t>Steel, Cold Drawn C1018</t>
        </is>
      </c>
      <c r="N96" s="1" t="inlineStr">
        <is>
          <t>RTF</t>
        </is>
      </c>
      <c r="O96" s="6" t="n"/>
      <c r="P96" s="6" t="inlineStr">
        <is>
          <t>A101722</t>
        </is>
      </c>
      <c r="Q96" s="6" t="n">
        <v>0</v>
      </c>
      <c r="R96" s="6" t="inlineStr">
        <is>
          <t>LT040</t>
        </is>
      </c>
      <c r="S96" s="13" t="n">
        <v>14</v>
      </c>
      <c r="U96" s="80" t="n"/>
    </row>
    <row r="97">
      <c r="B97" s="13">
        <f>IF(I97="Silicon Bronze, ASTM-B584, C87600", IF(K97="Coating_Standard", "Y", "N"), "N")</f>
        <v/>
      </c>
      <c r="C97" t="inlineStr">
        <is>
          <t>Price_BOM_VL_VLS_Imp_255</t>
        </is>
      </c>
      <c r="D97">
        <f>IF(B97="Y", C97, "")</f>
        <v/>
      </c>
      <c r="E97" s="123" t="inlineStr">
        <is>
          <t>:2095-A_VL:2095-1_VL:2095-A_VLS:2095-1_VLS:</t>
        </is>
      </c>
      <c r="F97" s="123" t="inlineStr">
        <is>
          <t>:2095-A VL:2095-A VLS:</t>
        </is>
      </c>
      <c r="G97" s="123" t="inlineStr">
        <is>
          <t>X3</t>
        </is>
      </c>
      <c r="H97" t="inlineStr">
        <is>
          <t>ImpMatl_NiAl-Bronze_ASTM-B148_C95400</t>
        </is>
      </c>
      <c r="I97" s="6" t="inlineStr">
        <is>
          <t>Nickel Aluminum Bronze ASTM B148 UNS C95400</t>
        </is>
      </c>
      <c r="J97" s="6" t="inlineStr">
        <is>
          <t>B22</t>
        </is>
      </c>
      <c r="K97" s="6" t="inlineStr">
        <is>
          <t>Coating_Special</t>
        </is>
      </c>
      <c r="L97" s="6" t="inlineStr">
        <is>
          <t>Stainless Steel, AISI-303</t>
        </is>
      </c>
      <c r="M97" s="6" t="inlineStr">
        <is>
          <t>Steel, Cold Drawn C1018</t>
        </is>
      </c>
      <c r="N97" s="1" t="inlineStr">
        <is>
          <t>RTF</t>
        </is>
      </c>
      <c r="O97" s="1" t="n"/>
      <c r="P97" t="inlineStr">
        <is>
          <t>A102217</t>
        </is>
      </c>
      <c r="Q97" t="n">
        <v>192</v>
      </c>
      <c r="R97" s="6" t="inlineStr">
        <is>
          <t>LT250</t>
        </is>
      </c>
      <c r="S97" s="13" t="n">
        <v>8</v>
      </c>
      <c r="U97" s="80" t="n"/>
    </row>
    <row r="98">
      <c r="B98" s="13">
        <f>IF(I98="Silicon Bronze, ASTM-B584, C87600", IF(K98="Coating_Standard", "Y", "N"), "N")</f>
        <v/>
      </c>
      <c r="C98" t="inlineStr">
        <is>
          <t>Price_BOM_VL_VLS_Imp_256</t>
        </is>
      </c>
      <c r="D98">
        <f>IF(B98="Y", C98, "")</f>
        <v/>
      </c>
      <c r="E98" s="123" t="inlineStr">
        <is>
          <t>:2095-A_VL:2095-1_VL:2095-A_VLS:2095-1_VLS:</t>
        </is>
      </c>
      <c r="F98" s="123" t="inlineStr">
        <is>
          <t>:2095-A VL:2095-A VLS:</t>
        </is>
      </c>
      <c r="G98" s="123" t="inlineStr">
        <is>
          <t>X3</t>
        </is>
      </c>
      <c r="H98" s="123" t="inlineStr">
        <is>
          <t>ImpMatl_Silicon_Bronze_ASTM-B584_C87600</t>
        </is>
      </c>
      <c r="I98" s="6" t="inlineStr">
        <is>
          <t>Silicon Bronze, ASTM-B584, C87600</t>
        </is>
      </c>
      <c r="J98" s="6" t="inlineStr">
        <is>
          <t>B21</t>
        </is>
      </c>
      <c r="K98" s="6" t="inlineStr">
        <is>
          <t>Coating_Epoxy</t>
        </is>
      </c>
      <c r="L98" s="6" t="inlineStr">
        <is>
          <t>Stainless Steel, AISI-303</t>
        </is>
      </c>
      <c r="M98" s="6" t="inlineStr">
        <is>
          <t>Steel, Cold Drawn C1018</t>
        </is>
      </c>
      <c r="N98" s="1" t="inlineStr">
        <is>
          <t>RTF</t>
        </is>
      </c>
      <c r="O98" s="6" t="n"/>
      <c r="P98" s="6" t="inlineStr">
        <is>
          <t>A101722</t>
        </is>
      </c>
      <c r="Q98" s="6" t="n">
        <v>0</v>
      </c>
      <c r="R98" s="6" t="inlineStr">
        <is>
          <t>LT040</t>
        </is>
      </c>
      <c r="S98" s="13" t="n">
        <v>14</v>
      </c>
      <c r="U98" s="80" t="n"/>
    </row>
    <row r="99">
      <c r="B99" s="13">
        <f>IF(I99="Silicon Bronze, ASTM-B584, C87600", IF(K99="Coating_Standard", "Y", "N"), "N")</f>
        <v/>
      </c>
      <c r="C99" t="inlineStr">
        <is>
          <t>Price_BOM_VL_VLS_Imp_257</t>
        </is>
      </c>
      <c r="D99">
        <f>IF(B99="Y", C99, "")</f>
        <v/>
      </c>
      <c r="E99" s="123" t="inlineStr">
        <is>
          <t>:2095-A_VL:2095-1_VL:2095-A_VLS:2095-1_VLS:</t>
        </is>
      </c>
      <c r="F99" s="123" t="inlineStr">
        <is>
          <t>:2095-A VL:2095-A VLS:</t>
        </is>
      </c>
      <c r="G99" s="123" t="inlineStr">
        <is>
          <t>X3</t>
        </is>
      </c>
      <c r="H99" t="inlineStr">
        <is>
          <t>ImpMatl_NiAl-Bronze_ASTM-B148_C95400</t>
        </is>
      </c>
      <c r="I99" s="6" t="inlineStr">
        <is>
          <t>Nickel Aluminum Bronze ASTM B148 UNS C95400</t>
        </is>
      </c>
      <c r="J99" s="6" t="inlineStr">
        <is>
          <t>B22</t>
        </is>
      </c>
      <c r="K99" s="6" t="inlineStr">
        <is>
          <t>Coating_Epoxy</t>
        </is>
      </c>
      <c r="L99" s="6" t="inlineStr">
        <is>
          <t>Stainless Steel, AISI-303</t>
        </is>
      </c>
      <c r="M99" s="6" t="inlineStr">
        <is>
          <t>Steel, Cold Drawn C1018</t>
        </is>
      </c>
      <c r="N99" s="1" t="inlineStr">
        <is>
          <t>RTF</t>
        </is>
      </c>
      <c r="O99" s="1" t="n"/>
      <c r="P99" t="inlineStr">
        <is>
          <t>A102217</t>
        </is>
      </c>
      <c r="Q99" t="n">
        <v>192</v>
      </c>
      <c r="R99" s="6" t="inlineStr">
        <is>
          <t>LT250</t>
        </is>
      </c>
      <c r="S99" s="13" t="n">
        <v>8</v>
      </c>
      <c r="U99" s="80" t="n"/>
    </row>
    <row r="100">
      <c r="B100" s="13">
        <f>IF(I100="Silicon Bronze, ASTM-B584, C87600", IF(K100="Coating_Standard", "Y", "N"), "N")</f>
        <v/>
      </c>
      <c r="C100" t="inlineStr">
        <is>
          <t>Price_BOM_VL_VLS_Imp_258</t>
        </is>
      </c>
      <c r="D100">
        <f>IF(B100="Y", C100, "")</f>
        <v/>
      </c>
      <c r="E100" s="123" t="inlineStr">
        <is>
          <t>:2095-A_VL:2095-1_VL:2095-A_VLS:2095-1_VLS:</t>
        </is>
      </c>
      <c r="F100" s="123" t="inlineStr">
        <is>
          <t>:2095-A VL:2095-A VLS:</t>
        </is>
      </c>
      <c r="G100" s="123" t="inlineStr">
        <is>
          <t>X4</t>
        </is>
      </c>
      <c r="H100" s="123" t="inlineStr">
        <is>
          <t>ImpMatl_Silicon_Bronze_ASTM-B584_C87600</t>
        </is>
      </c>
      <c r="I100" s="6" t="inlineStr">
        <is>
          <t>Silicon Bronze, ASTM-B584, C87600</t>
        </is>
      </c>
      <c r="J100" s="6" t="inlineStr">
        <is>
          <t>B21</t>
        </is>
      </c>
      <c r="K100" s="6" t="inlineStr">
        <is>
          <t>Coating_Standard</t>
        </is>
      </c>
      <c r="L100" s="6" t="inlineStr">
        <is>
          <t>Stainless Steel, AISI-303</t>
        </is>
      </c>
      <c r="M100" s="6" t="inlineStr">
        <is>
          <t>Steel, Cold Drawn C1018</t>
        </is>
      </c>
      <c r="N100" s="1" t="inlineStr">
        <is>
          <t>96699311</t>
        </is>
      </c>
      <c r="O100" s="6" t="inlineStr">
        <is>
          <t>IMP,L,15951,X4,B21</t>
        </is>
      </c>
      <c r="P100" s="6" t="inlineStr">
        <is>
          <t>A101728</t>
        </is>
      </c>
      <c r="Q100" s="6" t="n">
        <v>0</v>
      </c>
      <c r="R100" s="6" t="inlineStr">
        <is>
          <t>LT027</t>
        </is>
      </c>
      <c r="S100" s="13" t="n">
        <v>0</v>
      </c>
      <c r="U100" s="80" t="n"/>
    </row>
    <row r="101">
      <c r="B101" s="13">
        <f>IF(I101="Silicon Bronze, ASTM-B584, C87600", IF(K101="Coating_Standard", "Y", "N"), "N")</f>
        <v/>
      </c>
      <c r="C101" t="inlineStr">
        <is>
          <t>Price_BOM_VL_VLS_Imp_259</t>
        </is>
      </c>
      <c r="D101">
        <f>IF(B101="Y", C101, "")</f>
        <v/>
      </c>
      <c r="E101" s="123" t="inlineStr">
        <is>
          <t>:2095-A_VL:2095-1_VL:2095-A_VLS:2095-1_VLS:</t>
        </is>
      </c>
      <c r="F101" s="123" t="inlineStr">
        <is>
          <t>:2095-A VL:2095-A VLS:</t>
        </is>
      </c>
      <c r="G101" s="123" t="inlineStr">
        <is>
          <t>X4</t>
        </is>
      </c>
      <c r="H101" s="123" t="inlineStr">
        <is>
          <t>ImpMatl_SS_AISI-304</t>
        </is>
      </c>
      <c r="I101" s="6" t="inlineStr">
        <is>
          <t>Stainless Steel, AISI-304</t>
        </is>
      </c>
      <c r="J101" s="6" t="inlineStr">
        <is>
          <t>H304</t>
        </is>
      </c>
      <c r="K101" s="6" t="inlineStr">
        <is>
          <t>Coating_Standard</t>
        </is>
      </c>
      <c r="L101" s="6" t="inlineStr">
        <is>
          <t>Stainless Steel, AISI-303</t>
        </is>
      </c>
      <c r="M101" s="6" t="inlineStr">
        <is>
          <t>Stainless Steel, AISI 316</t>
        </is>
      </c>
      <c r="N101" s="96" t="n">
        <v>98876024</v>
      </c>
      <c r="O101" s="94" t="inlineStr">
        <is>
          <t>IMP,L,15951,X4,H304</t>
        </is>
      </c>
      <c r="P101" t="inlineStr">
        <is>
          <t>A101732</t>
        </is>
      </c>
      <c r="Q101" t="n">
        <v>0</v>
      </c>
      <c r="R101" s="6" t="inlineStr">
        <is>
          <t>LT027</t>
        </is>
      </c>
      <c r="S101" s="13" t="n">
        <v>0</v>
      </c>
      <c r="U101" s="80" t="n"/>
    </row>
    <row r="102">
      <c r="B102" s="13">
        <f>IF(I102="Silicon Bronze, ASTM-B584, C87600", IF(K102="Coating_Standard", "Y", "N"), "N")</f>
        <v/>
      </c>
      <c r="C102" t="inlineStr">
        <is>
          <t>Price_BOM_VL_VLS_Imp_26</t>
        </is>
      </c>
      <c r="D102">
        <f>IF(B102="Y", C102, "")</f>
        <v/>
      </c>
      <c r="E102" s="123" t="inlineStr">
        <is>
          <t>:1012-3_VL:1012-3_VLS:</t>
        </is>
      </c>
      <c r="F102" s="123" t="inlineStr">
        <is>
          <t>:1012-3 VL:1012-3 VLS:</t>
        </is>
      </c>
      <c r="G102" s="123" t="inlineStr">
        <is>
          <t>X5</t>
        </is>
      </c>
      <c r="H102" s="123" t="inlineStr">
        <is>
          <t>ImpMatl_Silicon_Bronze_ASTM-B584_C87600</t>
        </is>
      </c>
      <c r="I102" s="6" t="inlineStr">
        <is>
          <t>Silicon Bronze, ASTM-B584, C87600</t>
        </is>
      </c>
      <c r="J102" s="6" t="inlineStr">
        <is>
          <t>B21</t>
        </is>
      </c>
      <c r="K102" s="6" t="inlineStr">
        <is>
          <t>Coating_Scotchkote134_interior_exterior</t>
        </is>
      </c>
      <c r="L102" s="6" t="inlineStr">
        <is>
          <t>Anodized Steel</t>
        </is>
      </c>
      <c r="M102" s="6" t="inlineStr">
        <is>
          <t>Steel, Cold Drawn C1018</t>
        </is>
      </c>
      <c r="N102" s="1" t="inlineStr">
        <is>
          <t>RTF</t>
        </is>
      </c>
      <c r="O102" s="6" t="n"/>
      <c r="P102" s="6" t="inlineStr">
        <is>
          <t>A102029</t>
        </is>
      </c>
      <c r="Q102" s="6" t="n">
        <v>0</v>
      </c>
      <c r="R102" s="6" t="inlineStr">
        <is>
          <t>LT040</t>
        </is>
      </c>
      <c r="S102" s="13" t="n">
        <v>14</v>
      </c>
      <c r="U102" s="80" t="n"/>
    </row>
    <row r="103">
      <c r="B103" s="13">
        <f>IF(I103="Silicon Bronze, ASTM-B584, C87600", IF(K103="Coating_Standard", "Y", "N"), "N")</f>
        <v/>
      </c>
      <c r="C103" t="inlineStr">
        <is>
          <t>Price_BOM_VL_VLS_Imp_261</t>
        </is>
      </c>
      <c r="D103">
        <f>IF(B103="Y", C103, "")</f>
        <v/>
      </c>
      <c r="E103" s="123" t="inlineStr">
        <is>
          <t>:2095-A_VL:2095-1_VL:2095-A_VLS:2095-1_VLS:</t>
        </is>
      </c>
      <c r="F103" s="123" t="inlineStr">
        <is>
          <t>:2095-A VL:2095-A VLS:</t>
        </is>
      </c>
      <c r="G103" s="123" t="inlineStr">
        <is>
          <t>X4</t>
        </is>
      </c>
      <c r="H103" t="inlineStr">
        <is>
          <t>ImpMatl_NiAl-Bronze_ASTM-B148_C95400</t>
        </is>
      </c>
      <c r="I103" s="6" t="inlineStr">
        <is>
          <t>Nickel Aluminum Bronze ASTM B148 UNS C95400</t>
        </is>
      </c>
      <c r="J103" s="6" t="inlineStr">
        <is>
          <t>B22</t>
        </is>
      </c>
      <c r="K103" s="6" t="inlineStr">
        <is>
          <t>Coating_Standard</t>
        </is>
      </c>
      <c r="L103" s="6" t="inlineStr">
        <is>
          <t>Stainless Steel, AISI-303</t>
        </is>
      </c>
      <c r="M103" s="6" t="inlineStr">
        <is>
          <t>Steel, Cold Drawn C1018</t>
        </is>
      </c>
      <c r="N103" t="n">
        <v>97775291</v>
      </c>
      <c r="O103" s="1" t="n"/>
      <c r="P103" t="inlineStr">
        <is>
          <t>A102218</t>
        </is>
      </c>
      <c r="Q103" t="n">
        <v>192</v>
      </c>
      <c r="R103" s="6" t="inlineStr">
        <is>
          <t>LT027</t>
        </is>
      </c>
      <c r="S103" s="13" t="n">
        <v>0</v>
      </c>
      <c r="U103" s="80" t="n"/>
    </row>
    <row r="104">
      <c r="B104" s="13">
        <f>IF(I104="Silicon Bronze, ASTM-B584, C87600", IF(K104="Coating_Standard", "Y", "N"), "N")</f>
        <v/>
      </c>
      <c r="C104" t="inlineStr">
        <is>
          <t>Price_BOM_VL_VLS_Imp_262</t>
        </is>
      </c>
      <c r="D104">
        <f>IF(B104="Y", C104, "")</f>
        <v/>
      </c>
      <c r="E104" s="123" t="inlineStr">
        <is>
          <t>:2095-A_VL:2095-1_VL:2095-A_VLS:2095-1_VLS:</t>
        </is>
      </c>
      <c r="F104" s="123" t="inlineStr">
        <is>
          <t>:2095-A VL:2095-A VLS:</t>
        </is>
      </c>
      <c r="G104" s="123" t="inlineStr">
        <is>
          <t>X4</t>
        </is>
      </c>
      <c r="H104" s="123" t="inlineStr">
        <is>
          <t>ImpMatl_Silicon_Bronze_ASTM-B584_C87600</t>
        </is>
      </c>
      <c r="I104" s="6" t="inlineStr">
        <is>
          <t>Silicon Bronze, ASTM-B584, C87600</t>
        </is>
      </c>
      <c r="J104" s="6" t="inlineStr">
        <is>
          <t>B21</t>
        </is>
      </c>
      <c r="K104" s="6" t="inlineStr">
        <is>
          <t>Coating_Scotchkote134_interior</t>
        </is>
      </c>
      <c r="L104" s="6" t="inlineStr">
        <is>
          <t>Stainless Steel, AISI-303</t>
        </is>
      </c>
      <c r="M104" s="6" t="inlineStr">
        <is>
          <t>Steel, Cold Drawn C1018</t>
        </is>
      </c>
      <c r="N104" s="1" t="inlineStr">
        <is>
          <t>RTF</t>
        </is>
      </c>
      <c r="O104" s="6" t="n"/>
      <c r="P104" s="6" t="inlineStr">
        <is>
          <t>A101728</t>
        </is>
      </c>
      <c r="Q104" s="6" t="n">
        <v>0</v>
      </c>
      <c r="R104" s="6" t="inlineStr">
        <is>
          <t>LT040</t>
        </is>
      </c>
      <c r="S104" s="13" t="n">
        <v>14</v>
      </c>
      <c r="U104" s="80" t="n"/>
    </row>
    <row r="105">
      <c r="B105" s="13">
        <f>IF(I105="Silicon Bronze, ASTM-B584, C87600", IF(K105="Coating_Standard", "Y", "N"), "N")</f>
        <v/>
      </c>
      <c r="C105" t="inlineStr">
        <is>
          <t>Price_BOM_VL_VLS_Imp_263</t>
        </is>
      </c>
      <c r="D105">
        <f>IF(B105="Y", C105, "")</f>
        <v/>
      </c>
      <c r="E105" s="123" t="inlineStr">
        <is>
          <t>:2095-A_VL:2095-1_VL:2095-A_VLS:2095-1_VLS:</t>
        </is>
      </c>
      <c r="F105" s="123" t="inlineStr">
        <is>
          <t>:2095-A VL:2095-A VLS:</t>
        </is>
      </c>
      <c r="G105" s="123" t="inlineStr">
        <is>
          <t>X4</t>
        </is>
      </c>
      <c r="H105" t="inlineStr">
        <is>
          <t>ImpMatl_NiAl-Bronze_ASTM-B148_C95400</t>
        </is>
      </c>
      <c r="I105" s="6" t="inlineStr">
        <is>
          <t>Nickel Aluminum Bronze ASTM B148 UNS C95400</t>
        </is>
      </c>
      <c r="J105" s="6" t="inlineStr">
        <is>
          <t>B22</t>
        </is>
      </c>
      <c r="K105" s="6" t="inlineStr">
        <is>
          <t>Coating_Scotchkote134_interior</t>
        </is>
      </c>
      <c r="L105" s="6" t="inlineStr">
        <is>
          <t>Stainless Steel, AISI-303</t>
        </is>
      </c>
      <c r="M105" s="6" t="inlineStr">
        <is>
          <t>Steel, Cold Drawn C1018</t>
        </is>
      </c>
      <c r="N105" s="1" t="inlineStr">
        <is>
          <t>RTF</t>
        </is>
      </c>
      <c r="O105" s="1" t="n"/>
      <c r="P105" t="inlineStr">
        <is>
          <t>A102218</t>
        </is>
      </c>
      <c r="Q105" t="n">
        <v>192</v>
      </c>
      <c r="R105" s="6" t="inlineStr">
        <is>
          <t>LT250</t>
        </is>
      </c>
      <c r="S105" s="13" t="n">
        <v>8</v>
      </c>
      <c r="U105" s="80" t="n"/>
    </row>
    <row r="106">
      <c r="B106" s="13">
        <f>IF(I106="Silicon Bronze, ASTM-B584, C87600", IF(K106="Coating_Standard", "Y", "N"), "N")</f>
        <v/>
      </c>
      <c r="C106" t="inlineStr">
        <is>
          <t>Price_BOM_VL_VLS_Imp_264</t>
        </is>
      </c>
      <c r="D106">
        <f>IF(B106="Y", C106, "")</f>
        <v/>
      </c>
      <c r="E106" s="123" t="inlineStr">
        <is>
          <t>:2095-A_VL:2095-1_VL:2095-A_VLS:2095-1_VLS:</t>
        </is>
      </c>
      <c r="F106" s="123" t="inlineStr">
        <is>
          <t>:2095-A VL:2095-A VLS:</t>
        </is>
      </c>
      <c r="G106" s="123" t="inlineStr">
        <is>
          <t>X4</t>
        </is>
      </c>
      <c r="H106" s="123" t="inlineStr">
        <is>
          <t>ImpMatl_Silicon_Bronze_ASTM-B584_C87600</t>
        </is>
      </c>
      <c r="I106" s="6" t="inlineStr">
        <is>
          <t>Silicon Bronze, ASTM-B584, C87600</t>
        </is>
      </c>
      <c r="J106" s="6" t="inlineStr">
        <is>
          <t>B21</t>
        </is>
      </c>
      <c r="K106" s="6" t="inlineStr">
        <is>
          <t>Coating_Scotchkote134_interior_exterior</t>
        </is>
      </c>
      <c r="L106" s="6" t="inlineStr">
        <is>
          <t>Stainless Steel, AISI-303</t>
        </is>
      </c>
      <c r="M106" s="6" t="inlineStr">
        <is>
          <t>Steel, Cold Drawn C1018</t>
        </is>
      </c>
      <c r="N106" s="1" t="inlineStr">
        <is>
          <t>RTF</t>
        </is>
      </c>
      <c r="O106" s="6" t="n"/>
      <c r="P106" s="6" t="inlineStr">
        <is>
          <t>A101728</t>
        </is>
      </c>
      <c r="Q106" s="6" t="n">
        <v>0</v>
      </c>
      <c r="R106" s="6" t="inlineStr">
        <is>
          <t>LT040</t>
        </is>
      </c>
      <c r="S106" s="13" t="n">
        <v>14</v>
      </c>
      <c r="U106" s="80" t="n"/>
    </row>
    <row r="107">
      <c r="B107" s="13">
        <f>IF(I107="Silicon Bronze, ASTM-B584, C87600", IF(K107="Coating_Standard", "Y", "N"), "N")</f>
        <v/>
      </c>
      <c r="C107" t="inlineStr">
        <is>
          <t>Price_BOM_VL_VLS_Imp_265</t>
        </is>
      </c>
      <c r="D107">
        <f>IF(B107="Y", C107, "")</f>
        <v/>
      </c>
      <c r="E107" s="123" t="inlineStr">
        <is>
          <t>:2095-A_VL:2095-1_VL:2095-A_VLS:2095-1_VLS:</t>
        </is>
      </c>
      <c r="F107" s="123" t="inlineStr">
        <is>
          <t>:2095-A VL:2095-A VLS:</t>
        </is>
      </c>
      <c r="G107" s="123" t="inlineStr">
        <is>
          <t>X4</t>
        </is>
      </c>
      <c r="H107" t="inlineStr">
        <is>
          <t>ImpMatl_NiAl-Bronze_ASTM-B148_C95400</t>
        </is>
      </c>
      <c r="I107" s="6" t="inlineStr">
        <is>
          <t>Nickel Aluminum Bronze ASTM B148 UNS C95400</t>
        </is>
      </c>
      <c r="J107" s="6" t="inlineStr">
        <is>
          <t>B22</t>
        </is>
      </c>
      <c r="K107" s="6" t="inlineStr">
        <is>
          <t>Coating_Scotchkote134_interior_exterior</t>
        </is>
      </c>
      <c r="L107" s="6" t="inlineStr">
        <is>
          <t>Stainless Steel, AISI-303</t>
        </is>
      </c>
      <c r="M107" s="6" t="inlineStr">
        <is>
          <t>Steel, Cold Drawn C1018</t>
        </is>
      </c>
      <c r="N107" s="1" t="inlineStr">
        <is>
          <t>RTF</t>
        </is>
      </c>
      <c r="O107" s="1" t="n"/>
      <c r="P107" t="inlineStr">
        <is>
          <t>A102218</t>
        </is>
      </c>
      <c r="Q107" t="n">
        <v>192</v>
      </c>
      <c r="R107" s="6" t="inlineStr">
        <is>
          <t>LT250</t>
        </is>
      </c>
      <c r="S107" s="13" t="n">
        <v>8</v>
      </c>
      <c r="U107" s="80" t="n"/>
    </row>
    <row r="108">
      <c r="B108" s="13">
        <f>IF(I108="Silicon Bronze, ASTM-B584, C87600", IF(K108="Coating_Standard", "Y", "N"), "N")</f>
        <v/>
      </c>
      <c r="C108" t="inlineStr">
        <is>
          <t>Price_BOM_VL_VLS_Imp_266</t>
        </is>
      </c>
      <c r="D108">
        <f>IF(B108="Y", C108, "")</f>
        <v/>
      </c>
      <c r="E108" s="123" t="inlineStr">
        <is>
          <t>:2095-A_VL:2095-1_VL:2095-A_VLS:2095-1_VLS:</t>
        </is>
      </c>
      <c r="F108" s="123" t="inlineStr">
        <is>
          <t>:2095-A VL:2095-A VLS:</t>
        </is>
      </c>
      <c r="G108" s="123" t="inlineStr">
        <is>
          <t>X4</t>
        </is>
      </c>
      <c r="H108" s="123" t="inlineStr">
        <is>
          <t>ImpMatl_Silicon_Bronze_ASTM-B584_C87600</t>
        </is>
      </c>
      <c r="I108" s="6" t="inlineStr">
        <is>
          <t>Silicon Bronze, ASTM-B584, C87600</t>
        </is>
      </c>
      <c r="J108" s="6" t="inlineStr">
        <is>
          <t>B21</t>
        </is>
      </c>
      <c r="K108" s="6" t="inlineStr">
        <is>
          <t>Coating_Scotchkote134_interior_exterior_IncludeImpeller</t>
        </is>
      </c>
      <c r="L108" s="6" t="inlineStr">
        <is>
          <t>Stainless Steel, AISI-303</t>
        </is>
      </c>
      <c r="M108" s="6" t="inlineStr">
        <is>
          <t>Steel, Cold Drawn C1018</t>
        </is>
      </c>
      <c r="N108" s="1" t="inlineStr">
        <is>
          <t>RTF</t>
        </is>
      </c>
      <c r="O108" s="6" t="n"/>
      <c r="P108" s="6" t="inlineStr">
        <is>
          <t>A101728</t>
        </is>
      </c>
      <c r="Q108" s="6" t="n">
        <v>0</v>
      </c>
      <c r="R108" s="6" t="inlineStr">
        <is>
          <t>LT040</t>
        </is>
      </c>
      <c r="S108" s="13" t="n">
        <v>14</v>
      </c>
      <c r="U108" s="80" t="n"/>
    </row>
    <row r="109">
      <c r="B109" s="13">
        <f>IF(I109="Silicon Bronze, ASTM-B584, C87600", IF(K109="Coating_Standard", "Y", "N"), "N")</f>
        <v/>
      </c>
      <c r="C109" t="inlineStr">
        <is>
          <t>Price_BOM_VL_VLS_Imp_267</t>
        </is>
      </c>
      <c r="D109">
        <f>IF(B109="Y", C109, "")</f>
        <v/>
      </c>
      <c r="E109" s="123" t="inlineStr">
        <is>
          <t>:2095-A_VL:2095-1_VL:2095-A_VLS:2095-1_VLS:</t>
        </is>
      </c>
      <c r="F109" s="123" t="inlineStr">
        <is>
          <t>:2095-A VL:2095-A VLS:</t>
        </is>
      </c>
      <c r="G109" s="123" t="inlineStr">
        <is>
          <t>X4</t>
        </is>
      </c>
      <c r="H109" t="inlineStr">
        <is>
          <t>ImpMatl_NiAl-Bronze_ASTM-B148_C95400</t>
        </is>
      </c>
      <c r="I109" s="6" t="inlineStr">
        <is>
          <t>Nickel Aluminum Bronze ASTM B148 UNS C95400</t>
        </is>
      </c>
      <c r="J109" s="6" t="inlineStr">
        <is>
          <t>B22</t>
        </is>
      </c>
      <c r="K109" s="6" t="inlineStr">
        <is>
          <t>Coating_Scotchkote134_interior_exterior_IncludeImpeller</t>
        </is>
      </c>
      <c r="L109" s="6" t="inlineStr">
        <is>
          <t>Stainless Steel, AISI-303</t>
        </is>
      </c>
      <c r="M109" s="6" t="inlineStr">
        <is>
          <t>Steel, Cold Drawn C1018</t>
        </is>
      </c>
      <c r="N109" s="1" t="inlineStr">
        <is>
          <t>RTF</t>
        </is>
      </c>
      <c r="O109" s="1" t="n"/>
      <c r="P109" t="inlineStr">
        <is>
          <t>A102218</t>
        </is>
      </c>
      <c r="Q109" t="n">
        <v>192</v>
      </c>
      <c r="R109" s="6" t="inlineStr">
        <is>
          <t>LT250</t>
        </is>
      </c>
      <c r="S109" s="13" t="n">
        <v>8</v>
      </c>
      <c r="U109" s="80" t="n"/>
    </row>
    <row r="110">
      <c r="B110" s="13">
        <f>IF(I110="Silicon Bronze, ASTM-B584, C87600", IF(K110="Coating_Standard", "Y", "N"), "N")</f>
        <v/>
      </c>
      <c r="C110" t="inlineStr">
        <is>
          <t>Price_BOM_VL_VLS_Imp_268</t>
        </is>
      </c>
      <c r="D110">
        <f>IF(B110="Y", C110, "")</f>
        <v/>
      </c>
      <c r="E110" s="123" t="inlineStr">
        <is>
          <t>:2095-A_VL:2095-1_VL:2095-A_VLS:2095-1_VLS:</t>
        </is>
      </c>
      <c r="F110" s="123" t="inlineStr">
        <is>
          <t>:2095-A VL:2095-A VLS:</t>
        </is>
      </c>
      <c r="G110" s="123" t="inlineStr">
        <is>
          <t>X4</t>
        </is>
      </c>
      <c r="H110" s="123" t="inlineStr">
        <is>
          <t>ImpMatl_Silicon_Bronze_ASTM-B584_C87600</t>
        </is>
      </c>
      <c r="I110" s="6" t="inlineStr">
        <is>
          <t>Silicon Bronze, ASTM-B584, C87600</t>
        </is>
      </c>
      <c r="J110" s="6" t="inlineStr">
        <is>
          <t>B21</t>
        </is>
      </c>
      <c r="K110" s="6" t="inlineStr">
        <is>
          <t>Coating_Scotchkote134_interior_IncludeImpeller</t>
        </is>
      </c>
      <c r="L110" s="6" t="inlineStr">
        <is>
          <t>Stainless Steel, AISI-303</t>
        </is>
      </c>
      <c r="M110" s="6" t="inlineStr">
        <is>
          <t>Steel, Cold Drawn C1018</t>
        </is>
      </c>
      <c r="N110" s="1" t="inlineStr">
        <is>
          <t>RTF</t>
        </is>
      </c>
      <c r="O110" s="6" t="n"/>
      <c r="P110" s="6" t="inlineStr">
        <is>
          <t>A101728</t>
        </is>
      </c>
      <c r="Q110" s="6" t="n">
        <v>0</v>
      </c>
      <c r="R110" s="6" t="inlineStr">
        <is>
          <t>LT040</t>
        </is>
      </c>
      <c r="S110" s="13" t="n">
        <v>14</v>
      </c>
      <c r="U110" s="80" t="n"/>
    </row>
    <row r="111">
      <c r="B111" s="13">
        <f>IF(I111="Silicon Bronze, ASTM-B584, C87600", IF(K111="Coating_Standard", "Y", "N"), "N")</f>
        <v/>
      </c>
      <c r="C111" t="inlineStr">
        <is>
          <t>Price_BOM_VL_VLS_Imp_269</t>
        </is>
      </c>
      <c r="D111">
        <f>IF(B111="Y", C111, "")</f>
        <v/>
      </c>
      <c r="E111" s="123" t="inlineStr">
        <is>
          <t>:2095-A_VL:2095-1_VL:2095-A_VLS:2095-1_VLS:</t>
        </is>
      </c>
      <c r="F111" s="123" t="inlineStr">
        <is>
          <t>:2095-A VL:2095-A VLS:</t>
        </is>
      </c>
      <c r="G111" s="123" t="inlineStr">
        <is>
          <t>X4</t>
        </is>
      </c>
      <c r="H111" t="inlineStr">
        <is>
          <t>ImpMatl_NiAl-Bronze_ASTM-B148_C95400</t>
        </is>
      </c>
      <c r="I111" s="6" t="inlineStr">
        <is>
          <t>Nickel Aluminum Bronze ASTM B148 UNS C95400</t>
        </is>
      </c>
      <c r="J111" s="6" t="inlineStr">
        <is>
          <t>B22</t>
        </is>
      </c>
      <c r="K111" s="6" t="inlineStr">
        <is>
          <t>Coating_Scotchkote134_interior_IncludeImpeller</t>
        </is>
      </c>
      <c r="L111" s="6" t="inlineStr">
        <is>
          <t>Stainless Steel, AISI-303</t>
        </is>
      </c>
      <c r="M111" s="6" t="inlineStr">
        <is>
          <t>Steel, Cold Drawn C1018</t>
        </is>
      </c>
      <c r="N111" s="1" t="inlineStr">
        <is>
          <t>RTF</t>
        </is>
      </c>
      <c r="O111" s="1" t="n"/>
      <c r="P111" t="inlineStr">
        <is>
          <t>A102218</t>
        </is>
      </c>
      <c r="Q111" t="n">
        <v>192</v>
      </c>
      <c r="R111" s="6" t="inlineStr">
        <is>
          <t>LT250</t>
        </is>
      </c>
      <c r="S111" s="13" t="n">
        <v>8</v>
      </c>
      <c r="U111" s="80" t="n"/>
    </row>
    <row r="112">
      <c r="B112" s="13">
        <f>IF(I112="Silicon Bronze, ASTM-B584, C87600", IF(K112="Coating_Standard", "Y", "N"), "N")</f>
        <v/>
      </c>
      <c r="C112" t="inlineStr">
        <is>
          <t>Price_BOM_VL_VLS_Imp_270</t>
        </is>
      </c>
      <c r="D112">
        <f>IF(B112="Y", C112, "")</f>
        <v/>
      </c>
      <c r="E112" s="123" t="inlineStr">
        <is>
          <t>:2095-A_VL:2095-1_VL:2095-A_VLS:2095-1_VLS:</t>
        </is>
      </c>
      <c r="F112" s="123" t="inlineStr">
        <is>
          <t>:2095-A VL:2095-A VLS:</t>
        </is>
      </c>
      <c r="G112" s="123" t="inlineStr">
        <is>
          <t>X4</t>
        </is>
      </c>
      <c r="H112" s="123" t="inlineStr">
        <is>
          <t>ImpMatl_Silicon_Bronze_ASTM-B584_C87600</t>
        </is>
      </c>
      <c r="I112" s="6" t="inlineStr">
        <is>
          <t>Silicon Bronze, ASTM-B584, C87600</t>
        </is>
      </c>
      <c r="J112" s="6" t="inlineStr">
        <is>
          <t>B21</t>
        </is>
      </c>
      <c r="K112" s="6" t="inlineStr">
        <is>
          <t>Coating_Special</t>
        </is>
      </c>
      <c r="L112" s="6" t="inlineStr">
        <is>
          <t>Stainless Steel, AISI-303</t>
        </is>
      </c>
      <c r="M112" s="6" t="inlineStr">
        <is>
          <t>Steel, Cold Drawn C1018</t>
        </is>
      </c>
      <c r="N112" s="1" t="inlineStr">
        <is>
          <t>RTF</t>
        </is>
      </c>
      <c r="O112" s="6" t="n"/>
      <c r="P112" s="6" t="inlineStr">
        <is>
          <t>A101728</t>
        </is>
      </c>
      <c r="Q112" s="6" t="n">
        <v>0</v>
      </c>
      <c r="R112" s="6" t="inlineStr">
        <is>
          <t>LT040</t>
        </is>
      </c>
      <c r="S112" s="13" t="n">
        <v>14</v>
      </c>
      <c r="U112" s="80" t="n"/>
    </row>
    <row r="113">
      <c r="B113" s="13">
        <f>IF(I113="Silicon Bronze, ASTM-B584, C87600", IF(K113="Coating_Standard", "Y", "N"), "N")</f>
        <v/>
      </c>
      <c r="C113" t="inlineStr">
        <is>
          <t>Price_BOM_VL_VLS_Imp_271</t>
        </is>
      </c>
      <c r="D113">
        <f>IF(B113="Y", C113, "")</f>
        <v/>
      </c>
      <c r="E113" s="123" t="inlineStr">
        <is>
          <t>:2095-A_VL:2095-1_VL:2095-A_VLS:2095-1_VLS:</t>
        </is>
      </c>
      <c r="F113" s="123" t="inlineStr">
        <is>
          <t>:2095-A VL:2095-A VLS:</t>
        </is>
      </c>
      <c r="G113" s="123" t="inlineStr">
        <is>
          <t>X4</t>
        </is>
      </c>
      <c r="H113" t="inlineStr">
        <is>
          <t>ImpMatl_NiAl-Bronze_ASTM-B148_C95400</t>
        </is>
      </c>
      <c r="I113" s="6" t="inlineStr">
        <is>
          <t>Nickel Aluminum Bronze ASTM B148 UNS C95400</t>
        </is>
      </c>
      <c r="J113" s="6" t="inlineStr">
        <is>
          <t>B22</t>
        </is>
      </c>
      <c r="K113" s="6" t="inlineStr">
        <is>
          <t>Coating_Special</t>
        </is>
      </c>
      <c r="L113" s="6" t="inlineStr">
        <is>
          <t>Stainless Steel, AISI-303</t>
        </is>
      </c>
      <c r="M113" s="6" t="inlineStr">
        <is>
          <t>Steel, Cold Drawn C1018</t>
        </is>
      </c>
      <c r="N113" s="1" t="inlineStr">
        <is>
          <t>RTF</t>
        </is>
      </c>
      <c r="O113" s="1" t="n"/>
      <c r="P113" t="inlineStr">
        <is>
          <t>A102218</t>
        </is>
      </c>
      <c r="Q113" t="n">
        <v>192</v>
      </c>
      <c r="R113" s="6" t="inlineStr">
        <is>
          <t>LT250</t>
        </is>
      </c>
      <c r="S113" s="13" t="n">
        <v>8</v>
      </c>
      <c r="U113" s="80" t="n"/>
    </row>
    <row r="114">
      <c r="B114" s="13">
        <f>IF(I114="Silicon Bronze, ASTM-B584, C87600", IF(K114="Coating_Standard", "Y", "N"), "N")</f>
        <v/>
      </c>
      <c r="C114" t="inlineStr">
        <is>
          <t>Price_BOM_VL_VLS_Imp_272</t>
        </is>
      </c>
      <c r="D114">
        <f>IF(B114="Y", C114, "")</f>
        <v/>
      </c>
      <c r="E114" s="123" t="inlineStr">
        <is>
          <t>:2095-A_VL:2095-1_VL:2095-A_VLS:2095-1_VLS:</t>
        </is>
      </c>
      <c r="F114" s="123" t="inlineStr">
        <is>
          <t>:2095-A VL:2095-A VLS:</t>
        </is>
      </c>
      <c r="G114" s="123" t="inlineStr">
        <is>
          <t>X4</t>
        </is>
      </c>
      <c r="H114" s="123" t="inlineStr">
        <is>
          <t>ImpMatl_Silicon_Bronze_ASTM-B584_C87600</t>
        </is>
      </c>
      <c r="I114" s="6" t="inlineStr">
        <is>
          <t>Silicon Bronze, ASTM-B584, C87600</t>
        </is>
      </c>
      <c r="J114" s="6" t="inlineStr">
        <is>
          <t>B21</t>
        </is>
      </c>
      <c r="K114" s="6" t="inlineStr">
        <is>
          <t>Coating_Epoxy</t>
        </is>
      </c>
      <c r="L114" s="6" t="inlineStr">
        <is>
          <t>Stainless Steel, AISI-303</t>
        </is>
      </c>
      <c r="M114" s="6" t="inlineStr">
        <is>
          <t>Steel, Cold Drawn C1018</t>
        </is>
      </c>
      <c r="N114" s="1" t="inlineStr">
        <is>
          <t>RTF</t>
        </is>
      </c>
      <c r="O114" s="6" t="n"/>
      <c r="P114" s="6" t="inlineStr">
        <is>
          <t>A101728</t>
        </is>
      </c>
      <c r="Q114" s="6" t="n">
        <v>0</v>
      </c>
      <c r="R114" s="6" t="inlineStr">
        <is>
          <t>LT040</t>
        </is>
      </c>
      <c r="S114" s="13" t="n">
        <v>14</v>
      </c>
      <c r="U114" s="80" t="n"/>
    </row>
    <row r="115">
      <c r="B115" s="13">
        <f>IF(I115="Silicon Bronze, ASTM-B584, C87600", IF(K115="Coating_Standard", "Y", "N"), "N")</f>
        <v/>
      </c>
      <c r="C115" t="inlineStr">
        <is>
          <t>Price_BOM_VL_VLS_Imp_273</t>
        </is>
      </c>
      <c r="D115">
        <f>IF(B115="Y", C115, "")</f>
        <v/>
      </c>
      <c r="E115" s="123" t="inlineStr">
        <is>
          <t>:2095-A_VL:2095-1_VL:2095-A_VLS:2095-1_VLS:</t>
        </is>
      </c>
      <c r="F115" s="123" t="inlineStr">
        <is>
          <t>:2095-A VL:2095-A VLS:</t>
        </is>
      </c>
      <c r="G115" s="123" t="inlineStr">
        <is>
          <t>X4</t>
        </is>
      </c>
      <c r="H115" t="inlineStr">
        <is>
          <t>ImpMatl_NiAl-Bronze_ASTM-B148_C95400</t>
        </is>
      </c>
      <c r="I115" s="6" t="inlineStr">
        <is>
          <t>Nickel Aluminum Bronze ASTM B148 UNS C95400</t>
        </is>
      </c>
      <c r="J115" s="6" t="inlineStr">
        <is>
          <t>B22</t>
        </is>
      </c>
      <c r="K115" s="6" t="inlineStr">
        <is>
          <t>Coating_Epoxy</t>
        </is>
      </c>
      <c r="L115" s="6" t="inlineStr">
        <is>
          <t>Stainless Steel, AISI-303</t>
        </is>
      </c>
      <c r="M115" s="6" t="inlineStr">
        <is>
          <t>Steel, Cold Drawn C1018</t>
        </is>
      </c>
      <c r="N115" s="1" t="inlineStr">
        <is>
          <t>RTF</t>
        </is>
      </c>
      <c r="O115" s="1" t="n"/>
      <c r="P115" t="inlineStr">
        <is>
          <t>A102218</t>
        </is>
      </c>
      <c r="Q115" t="n">
        <v>192</v>
      </c>
      <c r="R115" s="6" t="inlineStr">
        <is>
          <t>LT250</t>
        </is>
      </c>
      <c r="S115" s="13" t="n">
        <v>8</v>
      </c>
      <c r="U115" s="80" t="n"/>
    </row>
    <row r="116">
      <c r="B116" s="13">
        <f>IF(I116="Silicon Bronze, ASTM-B584, C87600", IF(K116="Coating_Standard", "Y", "N"), "N")</f>
        <v/>
      </c>
      <c r="C116" t="inlineStr">
        <is>
          <t>Price_BOM_VL_VLS_Imp_274</t>
        </is>
      </c>
      <c r="D116">
        <f>IF(B116="Y", C116, "")</f>
        <v/>
      </c>
      <c r="E116" s="123" t="inlineStr">
        <is>
          <t>:2095-5_VL:2095-5_VLS:</t>
        </is>
      </c>
      <c r="F116" s="123" t="inlineStr">
        <is>
          <t>:2095-5 VL:2095-5 VLS:</t>
        </is>
      </c>
      <c r="G116" s="123" t="inlineStr">
        <is>
          <t>X3</t>
        </is>
      </c>
      <c r="H116" s="123" t="inlineStr">
        <is>
          <t>ImpMatl_Silicon_Bronze_ASTM-B584_C87600</t>
        </is>
      </c>
      <c r="I116" s="6" t="inlineStr">
        <is>
          <t>Silicon Bronze, ASTM-B584, C87600</t>
        </is>
      </c>
      <c r="J116" s="6" t="inlineStr">
        <is>
          <t>B21</t>
        </is>
      </c>
      <c r="K116" s="6" t="inlineStr">
        <is>
          <t>Coating_Standard</t>
        </is>
      </c>
      <c r="L116" s="6" t="inlineStr">
        <is>
          <t>Stainless Steel, AISI-303</t>
        </is>
      </c>
      <c r="M116" s="6" t="inlineStr">
        <is>
          <t>Steel, Cold Drawn C1018</t>
        </is>
      </c>
      <c r="N116" s="1" t="inlineStr">
        <is>
          <t>96699314</t>
        </is>
      </c>
      <c r="O116" s="6" t="inlineStr">
        <is>
          <t>IMP,L,15955,X3,B21</t>
        </is>
      </c>
      <c r="P116" s="6" t="inlineStr">
        <is>
          <t>A101734</t>
        </is>
      </c>
      <c r="Q116" s="6" t="n">
        <v>0</v>
      </c>
      <c r="R116" s="6" t="inlineStr">
        <is>
          <t>LT027</t>
        </is>
      </c>
      <c r="S116" s="13" t="n">
        <v>0</v>
      </c>
      <c r="U116" s="80" t="n"/>
    </row>
    <row r="117">
      <c r="B117" s="13">
        <f>IF(I117="Silicon Bronze, ASTM-B584, C87600", IF(K117="Coating_Standard", "Y", "N"), "N")</f>
        <v/>
      </c>
      <c r="C117" t="inlineStr">
        <is>
          <t>Price_BOM_VL_VLS_Imp_275</t>
        </is>
      </c>
      <c r="D117">
        <f>IF(B117="Y", C117, "")</f>
        <v/>
      </c>
      <c r="E117" s="123" t="inlineStr">
        <is>
          <t>:2095-5_VL:2095-5_VLS:</t>
        </is>
      </c>
      <c r="F117" s="123" t="inlineStr">
        <is>
          <t>:2095-5 VL:2095-5 VLS:</t>
        </is>
      </c>
      <c r="G117" s="123" t="inlineStr">
        <is>
          <t>X3</t>
        </is>
      </c>
      <c r="H117" s="123" t="inlineStr">
        <is>
          <t>ImpMatl_SS_AISI-304</t>
        </is>
      </c>
      <c r="I117" s="6" t="inlineStr">
        <is>
          <t>Stainless Steel, AISI-304</t>
        </is>
      </c>
      <c r="J117" s="6" t="inlineStr">
        <is>
          <t>H304</t>
        </is>
      </c>
      <c r="K117" s="6" t="inlineStr">
        <is>
          <t>Coating_Standard</t>
        </is>
      </c>
      <c r="L117" s="6" t="inlineStr">
        <is>
          <t>Stainless Steel, AISI-303</t>
        </is>
      </c>
      <c r="M117" s="6" t="inlineStr">
        <is>
          <t>Stainless Steel, AISI 316</t>
        </is>
      </c>
      <c r="N117" s="96" t="n">
        <v>98876025</v>
      </c>
      <c r="O117" s="94" t="inlineStr">
        <is>
          <t>IMP,L,15955,X3,H304</t>
        </is>
      </c>
      <c r="P117" t="inlineStr">
        <is>
          <t>A101738</t>
        </is>
      </c>
      <c r="Q117" t="n">
        <v>0</v>
      </c>
      <c r="R117" s="6" t="inlineStr">
        <is>
          <t>LT027</t>
        </is>
      </c>
      <c r="S117" s="13" t="n">
        <v>0</v>
      </c>
      <c r="U117" s="80" t="n"/>
    </row>
    <row r="118">
      <c r="B118" s="13">
        <f>IF(I118="Silicon Bronze, ASTM-B584, C87600", IF(K118="Coating_Standard", "Y", "N"), "N")</f>
        <v/>
      </c>
      <c r="C118" t="inlineStr">
        <is>
          <t>Price_BOM_VL_VLS_Imp_277</t>
        </is>
      </c>
      <c r="D118">
        <f>IF(B118="Y", C118, "")</f>
        <v/>
      </c>
      <c r="E118" s="123" t="inlineStr">
        <is>
          <t>:2095-5_VL:2095-5_VLS:</t>
        </is>
      </c>
      <c r="F118" s="123" t="inlineStr">
        <is>
          <t>:2095-5 VL:2095-5 VLS:</t>
        </is>
      </c>
      <c r="G118" s="123" t="inlineStr">
        <is>
          <t>X3</t>
        </is>
      </c>
      <c r="H118" t="inlineStr">
        <is>
          <t>ImpMatl_NiAl-Bronze_ASTM-B148_C95400</t>
        </is>
      </c>
      <c r="I118" s="6" t="inlineStr">
        <is>
          <t>Nickel Aluminum Bronze ASTM B148 UNS C95400</t>
        </is>
      </c>
      <c r="J118" s="6" t="inlineStr">
        <is>
          <t>B22</t>
        </is>
      </c>
      <c r="K118" s="6" t="inlineStr">
        <is>
          <t>Coating_Standard</t>
        </is>
      </c>
      <c r="L118" s="6" t="inlineStr">
        <is>
          <t>Stainless Steel, AISI-303</t>
        </is>
      </c>
      <c r="M118" s="6" t="inlineStr">
        <is>
          <t>Steel, Cold Drawn C1018</t>
        </is>
      </c>
      <c r="N118" t="n">
        <v>97775292</v>
      </c>
      <c r="O118" s="1" t="n"/>
      <c r="P118" t="inlineStr">
        <is>
          <t>A102219</t>
        </is>
      </c>
      <c r="Q118" t="n">
        <v>128</v>
      </c>
      <c r="R118" s="6" t="inlineStr">
        <is>
          <t>LT027</t>
        </is>
      </c>
      <c r="S118" s="13" t="n">
        <v>0</v>
      </c>
      <c r="U118" s="80" t="n"/>
    </row>
    <row r="119">
      <c r="B119" s="13">
        <f>IF(I119="Silicon Bronze, ASTM-B584, C87600", IF(K119="Coating_Standard", "Y", "N"), "N")</f>
        <v/>
      </c>
      <c r="C119" t="inlineStr">
        <is>
          <t>Price_BOM_VL_VLS_Imp_278</t>
        </is>
      </c>
      <c r="D119">
        <f>IF(B119="Y", C119, "")</f>
        <v/>
      </c>
      <c r="E119" s="123" t="inlineStr">
        <is>
          <t>:2095-5_VL:2095-5_VLS:</t>
        </is>
      </c>
      <c r="F119" s="123" t="inlineStr">
        <is>
          <t>:2095-5 VL:2095-5 VLS:</t>
        </is>
      </c>
      <c r="G119" s="123" t="inlineStr">
        <is>
          <t>X3</t>
        </is>
      </c>
      <c r="H119" s="123" t="inlineStr">
        <is>
          <t>ImpMatl_Silicon_Bronze_ASTM-B584_C87600</t>
        </is>
      </c>
      <c r="I119" s="6" t="inlineStr">
        <is>
          <t>Silicon Bronze, ASTM-B584, C87600</t>
        </is>
      </c>
      <c r="J119" s="6" t="inlineStr">
        <is>
          <t>B21</t>
        </is>
      </c>
      <c r="K119" s="6" t="inlineStr">
        <is>
          <t>Coating_Scotchkote134_interior</t>
        </is>
      </c>
      <c r="L119" s="6" t="inlineStr">
        <is>
          <t>Stainless Steel, AISI-303</t>
        </is>
      </c>
      <c r="M119" s="6" t="inlineStr">
        <is>
          <t>Steel, Cold Drawn C1018</t>
        </is>
      </c>
      <c r="N119" s="1" t="inlineStr">
        <is>
          <t>RTF</t>
        </is>
      </c>
      <c r="O119" s="6" t="n"/>
      <c r="P119" s="6" t="inlineStr">
        <is>
          <t>A101734</t>
        </is>
      </c>
      <c r="Q119" s="6" t="n">
        <v>0</v>
      </c>
      <c r="R119" s="6" t="inlineStr">
        <is>
          <t>LT040</t>
        </is>
      </c>
      <c r="S119" s="13" t="n">
        <v>14</v>
      </c>
      <c r="U119" s="80" t="n"/>
    </row>
    <row r="120">
      <c r="B120" s="13">
        <f>IF(I120="Silicon Bronze, ASTM-B584, C87600", IF(K120="Coating_Standard", "Y", "N"), "N")</f>
        <v/>
      </c>
      <c r="C120" t="inlineStr">
        <is>
          <t>Price_BOM_VL_VLS_Imp_279</t>
        </is>
      </c>
      <c r="D120">
        <f>IF(B120="Y", C120, "")</f>
        <v/>
      </c>
      <c r="E120" s="123" t="inlineStr">
        <is>
          <t>:2095-5_VL:2095-5_VLS:</t>
        </is>
      </c>
      <c r="F120" s="123" t="inlineStr">
        <is>
          <t>:2095-5 VL:2095-5 VLS:</t>
        </is>
      </c>
      <c r="G120" s="123" t="inlineStr">
        <is>
          <t>X3</t>
        </is>
      </c>
      <c r="H120" t="inlineStr">
        <is>
          <t>ImpMatl_NiAl-Bronze_ASTM-B148_C95400</t>
        </is>
      </c>
      <c r="I120" s="6" t="inlineStr">
        <is>
          <t>Nickel Aluminum Bronze ASTM B148 UNS C95400</t>
        </is>
      </c>
      <c r="J120" s="6" t="inlineStr">
        <is>
          <t>B22</t>
        </is>
      </c>
      <c r="K120" s="6" t="inlineStr">
        <is>
          <t>Coating_Scotchkote134_interior</t>
        </is>
      </c>
      <c r="L120" s="6" t="inlineStr">
        <is>
          <t>Stainless Steel, AISI-303</t>
        </is>
      </c>
      <c r="M120" s="6" t="inlineStr">
        <is>
          <t>Steel, Cold Drawn C1018</t>
        </is>
      </c>
      <c r="N120" s="1" t="inlineStr">
        <is>
          <t>RTF</t>
        </is>
      </c>
      <c r="O120" s="1" t="n"/>
      <c r="P120" t="inlineStr">
        <is>
          <t>A102219</t>
        </is>
      </c>
      <c r="Q120" t="n">
        <v>128</v>
      </c>
      <c r="R120" s="6" t="inlineStr">
        <is>
          <t>LT250</t>
        </is>
      </c>
      <c r="S120" s="13" t="n">
        <v>8</v>
      </c>
      <c r="U120" s="80" t="n"/>
    </row>
    <row r="121">
      <c r="B121" s="13">
        <f>IF(I121="Silicon Bronze, ASTM-B584, C87600", IF(K121="Coating_Standard", "Y", "N"), "N")</f>
        <v/>
      </c>
      <c r="C121" t="inlineStr">
        <is>
          <t>Price_BOM_VL_VLS_Imp_280</t>
        </is>
      </c>
      <c r="D121">
        <f>IF(B121="Y", C121, "")</f>
        <v/>
      </c>
      <c r="E121" s="123" t="inlineStr">
        <is>
          <t>:2095-5_VL:2095-5_VLS:</t>
        </is>
      </c>
      <c r="F121" s="123" t="inlineStr">
        <is>
          <t>:2095-5 VL:2095-5 VLS:</t>
        </is>
      </c>
      <c r="G121" s="123" t="inlineStr">
        <is>
          <t>X3</t>
        </is>
      </c>
      <c r="H121" s="123" t="inlineStr">
        <is>
          <t>ImpMatl_Silicon_Bronze_ASTM-B584_C87600</t>
        </is>
      </c>
      <c r="I121" s="6" t="inlineStr">
        <is>
          <t>Silicon Bronze, ASTM-B584, C87600</t>
        </is>
      </c>
      <c r="J121" s="6" t="inlineStr">
        <is>
          <t>B21</t>
        </is>
      </c>
      <c r="K121" s="6" t="inlineStr">
        <is>
          <t>Coating_Scotchkote134_interior_exterior</t>
        </is>
      </c>
      <c r="L121" s="6" t="inlineStr">
        <is>
          <t>Stainless Steel, AISI-303</t>
        </is>
      </c>
      <c r="M121" s="6" t="inlineStr">
        <is>
          <t>Steel, Cold Drawn C1018</t>
        </is>
      </c>
      <c r="N121" s="1" t="inlineStr">
        <is>
          <t>RTF</t>
        </is>
      </c>
      <c r="O121" s="6" t="n"/>
      <c r="P121" s="6" t="inlineStr">
        <is>
          <t>A101734</t>
        </is>
      </c>
      <c r="Q121" s="6" t="n">
        <v>0</v>
      </c>
      <c r="R121" s="6" t="inlineStr">
        <is>
          <t>LT040</t>
        </is>
      </c>
      <c r="S121" s="13" t="n">
        <v>14</v>
      </c>
      <c r="U121" s="80" t="n"/>
    </row>
    <row r="122">
      <c r="B122" s="13">
        <f>IF(I122="Silicon Bronze, ASTM-B584, C87600", IF(K122="Coating_Standard", "Y", "N"), "N")</f>
        <v/>
      </c>
      <c r="C122" t="inlineStr">
        <is>
          <t>Price_BOM_VL_VLS_Imp_281</t>
        </is>
      </c>
      <c r="D122">
        <f>IF(B122="Y", C122, "")</f>
        <v/>
      </c>
      <c r="E122" s="123" t="inlineStr">
        <is>
          <t>:2095-5_VL:2095-5_VLS:</t>
        </is>
      </c>
      <c r="F122" s="123" t="inlineStr">
        <is>
          <t>:2095-5 VL:2095-5 VLS:</t>
        </is>
      </c>
      <c r="G122" s="123" t="inlineStr">
        <is>
          <t>X3</t>
        </is>
      </c>
      <c r="H122" t="inlineStr">
        <is>
          <t>ImpMatl_NiAl-Bronze_ASTM-B148_C95400</t>
        </is>
      </c>
      <c r="I122" s="6" t="inlineStr">
        <is>
          <t>Nickel Aluminum Bronze ASTM B148 UNS C95400</t>
        </is>
      </c>
      <c r="J122" s="6" t="inlineStr">
        <is>
          <t>B22</t>
        </is>
      </c>
      <c r="K122" s="6" t="inlineStr">
        <is>
          <t>Coating_Scotchkote134_interior_exterior</t>
        </is>
      </c>
      <c r="L122" s="6" t="inlineStr">
        <is>
          <t>Stainless Steel, AISI-303</t>
        </is>
      </c>
      <c r="M122" s="6" t="inlineStr">
        <is>
          <t>Steel, Cold Drawn C1018</t>
        </is>
      </c>
      <c r="N122" s="1" t="inlineStr">
        <is>
          <t>RTF</t>
        </is>
      </c>
      <c r="O122" s="1" t="n"/>
      <c r="P122" t="inlineStr">
        <is>
          <t>A102219</t>
        </is>
      </c>
      <c r="Q122" t="n">
        <v>128</v>
      </c>
      <c r="R122" s="6" t="inlineStr">
        <is>
          <t>LT250</t>
        </is>
      </c>
      <c r="S122" s="13" t="n">
        <v>8</v>
      </c>
      <c r="U122" s="80" t="n"/>
    </row>
    <row r="123">
      <c r="B123" s="13">
        <f>IF(I123="Silicon Bronze, ASTM-B584, C87600", IF(K123="Coating_Standard", "Y", "N"), "N")</f>
        <v/>
      </c>
      <c r="C123" t="inlineStr">
        <is>
          <t>Price_BOM_VL_VLS_Imp_282</t>
        </is>
      </c>
      <c r="D123">
        <f>IF(B123="Y", C123, "")</f>
        <v/>
      </c>
      <c r="E123" s="123" t="inlineStr">
        <is>
          <t>:2095-5_VL:2095-5_VLS:</t>
        </is>
      </c>
      <c r="F123" s="123" t="inlineStr">
        <is>
          <t>:2095-5 VL:2095-5 VLS:</t>
        </is>
      </c>
      <c r="G123" s="123" t="inlineStr">
        <is>
          <t>X3</t>
        </is>
      </c>
      <c r="H123" s="123" t="inlineStr">
        <is>
          <t>ImpMatl_Silicon_Bronze_ASTM-B584_C87600</t>
        </is>
      </c>
      <c r="I123" s="6" t="inlineStr">
        <is>
          <t>Silicon Bronze, ASTM-B584, C87600</t>
        </is>
      </c>
      <c r="J123" s="6" t="inlineStr">
        <is>
          <t>B21</t>
        </is>
      </c>
      <c r="K123" s="6" t="inlineStr">
        <is>
          <t>Coating_Scotchkote134_interior_exterior_IncludeImpeller</t>
        </is>
      </c>
      <c r="L123" s="6" t="inlineStr">
        <is>
          <t>Stainless Steel, AISI-303</t>
        </is>
      </c>
      <c r="M123" s="6" t="inlineStr">
        <is>
          <t>Steel, Cold Drawn C1018</t>
        </is>
      </c>
      <c r="N123" s="1" t="inlineStr">
        <is>
          <t>RTF</t>
        </is>
      </c>
      <c r="O123" s="6" t="n"/>
      <c r="P123" s="6" t="inlineStr">
        <is>
          <t>A101734</t>
        </is>
      </c>
      <c r="Q123" s="6" t="n">
        <v>0</v>
      </c>
      <c r="R123" s="6" t="inlineStr">
        <is>
          <t>LT040</t>
        </is>
      </c>
      <c r="S123" s="13" t="n">
        <v>14</v>
      </c>
      <c r="U123" s="80" t="n"/>
    </row>
    <row r="124">
      <c r="B124" s="13">
        <f>IF(I124="Silicon Bronze, ASTM-B584, C87600", IF(K124="Coating_Standard", "Y", "N"), "N")</f>
        <v/>
      </c>
      <c r="C124" t="inlineStr">
        <is>
          <t>Price_BOM_VL_VLS_Imp_283</t>
        </is>
      </c>
      <c r="D124">
        <f>IF(B124="Y", C124, "")</f>
        <v/>
      </c>
      <c r="E124" s="123" t="inlineStr">
        <is>
          <t>:2095-5_VL:2095-5_VLS:</t>
        </is>
      </c>
      <c r="F124" s="123" t="inlineStr">
        <is>
          <t>:2095-5 VL:2095-5 VLS:</t>
        </is>
      </c>
      <c r="G124" s="123" t="inlineStr">
        <is>
          <t>X3</t>
        </is>
      </c>
      <c r="H124" t="inlineStr">
        <is>
          <t>ImpMatl_NiAl-Bronze_ASTM-B148_C95400</t>
        </is>
      </c>
      <c r="I124" s="6" t="inlineStr">
        <is>
          <t>Nickel Aluminum Bronze ASTM B148 UNS C95400</t>
        </is>
      </c>
      <c r="J124" s="6" t="inlineStr">
        <is>
          <t>B22</t>
        </is>
      </c>
      <c r="K124" s="6" t="inlineStr">
        <is>
          <t>Coating_Scotchkote134_interior_exterior_IncludeImpeller</t>
        </is>
      </c>
      <c r="L124" s="6" t="inlineStr">
        <is>
          <t>Stainless Steel, AISI-303</t>
        </is>
      </c>
      <c r="M124" s="6" t="inlineStr">
        <is>
          <t>Steel, Cold Drawn C1018</t>
        </is>
      </c>
      <c r="N124" s="1" t="inlineStr">
        <is>
          <t>RTF</t>
        </is>
      </c>
      <c r="O124" s="1" t="n"/>
      <c r="P124" t="inlineStr">
        <is>
          <t>A102219</t>
        </is>
      </c>
      <c r="Q124" t="n">
        <v>128</v>
      </c>
      <c r="R124" s="6" t="inlineStr">
        <is>
          <t>LT250</t>
        </is>
      </c>
      <c r="S124" s="13" t="n">
        <v>8</v>
      </c>
      <c r="U124" s="80" t="n"/>
    </row>
    <row r="125">
      <c r="B125" s="13">
        <f>IF(I125="Silicon Bronze, ASTM-B584, C87600", IF(K125="Coating_Standard", "Y", "N"), "N")</f>
        <v/>
      </c>
      <c r="C125" t="inlineStr">
        <is>
          <t>Price_BOM_VL_VLS_Imp_284</t>
        </is>
      </c>
      <c r="D125">
        <f>IF(B125="Y", C125, "")</f>
        <v/>
      </c>
      <c r="E125" s="123" t="inlineStr">
        <is>
          <t>:2095-5_VL:2095-5_VLS:</t>
        </is>
      </c>
      <c r="F125" s="123" t="inlineStr">
        <is>
          <t>:2095-5 VL:2095-5 VLS:</t>
        </is>
      </c>
      <c r="G125" s="123" t="inlineStr">
        <is>
          <t>X3</t>
        </is>
      </c>
      <c r="H125" s="123" t="inlineStr">
        <is>
          <t>ImpMatl_Silicon_Bronze_ASTM-B584_C87600</t>
        </is>
      </c>
      <c r="I125" s="6" t="inlineStr">
        <is>
          <t>Silicon Bronze, ASTM-B584, C87600</t>
        </is>
      </c>
      <c r="J125" s="6" t="inlineStr">
        <is>
          <t>B21</t>
        </is>
      </c>
      <c r="K125" s="6" t="inlineStr">
        <is>
          <t>Coating_Scotchkote134_interior_IncludeImpeller</t>
        </is>
      </c>
      <c r="L125" s="6" t="inlineStr">
        <is>
          <t>Stainless Steel, AISI-303</t>
        </is>
      </c>
      <c r="M125" s="6" t="inlineStr">
        <is>
          <t>Steel, Cold Drawn C1018</t>
        </is>
      </c>
      <c r="N125" s="1" t="inlineStr">
        <is>
          <t>RTF</t>
        </is>
      </c>
      <c r="O125" s="6" t="n"/>
      <c r="P125" s="6" t="inlineStr">
        <is>
          <t>A101734</t>
        </is>
      </c>
      <c r="Q125" s="6" t="n">
        <v>0</v>
      </c>
      <c r="R125" s="6" t="inlineStr">
        <is>
          <t>LT040</t>
        </is>
      </c>
      <c r="S125" s="13" t="n">
        <v>14</v>
      </c>
      <c r="U125" s="80" t="n"/>
    </row>
    <row r="126">
      <c r="B126" s="13">
        <f>IF(I126="Silicon Bronze, ASTM-B584, C87600", IF(K126="Coating_Standard", "Y", "N"), "N")</f>
        <v/>
      </c>
      <c r="C126" t="inlineStr">
        <is>
          <t>Price_BOM_VL_VLS_Imp_285</t>
        </is>
      </c>
      <c r="D126">
        <f>IF(B126="Y", C126, "")</f>
        <v/>
      </c>
      <c r="E126" s="123" t="inlineStr">
        <is>
          <t>:2095-5_VL:2095-5_VLS:</t>
        </is>
      </c>
      <c r="F126" s="123" t="inlineStr">
        <is>
          <t>:2095-5 VL:2095-5 VLS:</t>
        </is>
      </c>
      <c r="G126" s="123" t="inlineStr">
        <is>
          <t>X3</t>
        </is>
      </c>
      <c r="H126" t="inlineStr">
        <is>
          <t>ImpMatl_NiAl-Bronze_ASTM-B148_C95400</t>
        </is>
      </c>
      <c r="I126" s="6" t="inlineStr">
        <is>
          <t>Nickel Aluminum Bronze ASTM B148 UNS C95400</t>
        </is>
      </c>
      <c r="J126" s="6" t="inlineStr">
        <is>
          <t>B22</t>
        </is>
      </c>
      <c r="K126" s="6" t="inlineStr">
        <is>
          <t>Coating_Scotchkote134_interior_IncludeImpeller</t>
        </is>
      </c>
      <c r="L126" s="6" t="inlineStr">
        <is>
          <t>Stainless Steel, AISI-303</t>
        </is>
      </c>
      <c r="M126" s="6" t="inlineStr">
        <is>
          <t>Steel, Cold Drawn C1018</t>
        </is>
      </c>
      <c r="N126" s="1" t="inlineStr">
        <is>
          <t>RTF</t>
        </is>
      </c>
      <c r="O126" s="1" t="n"/>
      <c r="P126" t="inlineStr">
        <is>
          <t>A102219</t>
        </is>
      </c>
      <c r="Q126" t="n">
        <v>128</v>
      </c>
      <c r="R126" s="6" t="inlineStr">
        <is>
          <t>LT250</t>
        </is>
      </c>
      <c r="S126" s="13" t="n">
        <v>8</v>
      </c>
      <c r="U126" s="80" t="n"/>
    </row>
    <row r="127">
      <c r="B127" s="13">
        <f>IF(I127="Silicon Bronze, ASTM-B584, C87600", IF(K127="Coating_Standard", "Y", "N"), "N")</f>
        <v/>
      </c>
      <c r="C127" t="inlineStr">
        <is>
          <t>Price_BOM_VL_VLS_Imp_286</t>
        </is>
      </c>
      <c r="D127">
        <f>IF(B127="Y", C127, "")</f>
        <v/>
      </c>
      <c r="E127" s="123" t="inlineStr">
        <is>
          <t>:2095-5_VL:2095-5_VLS:</t>
        </is>
      </c>
      <c r="F127" s="123" t="inlineStr">
        <is>
          <t>:2095-5 VL:2095-5 VLS:</t>
        </is>
      </c>
      <c r="G127" s="123" t="inlineStr">
        <is>
          <t>X3</t>
        </is>
      </c>
      <c r="H127" s="123" t="inlineStr">
        <is>
          <t>ImpMatl_Silicon_Bronze_ASTM-B584_C87600</t>
        </is>
      </c>
      <c r="I127" s="6" t="inlineStr">
        <is>
          <t>Silicon Bronze, ASTM-B584, C87600</t>
        </is>
      </c>
      <c r="J127" s="6" t="inlineStr">
        <is>
          <t>B21</t>
        </is>
      </c>
      <c r="K127" s="6" t="inlineStr">
        <is>
          <t>Coating_Special</t>
        </is>
      </c>
      <c r="L127" s="6" t="inlineStr">
        <is>
          <t>Stainless Steel, AISI-303</t>
        </is>
      </c>
      <c r="M127" s="6" t="inlineStr">
        <is>
          <t>Steel, Cold Drawn C1018</t>
        </is>
      </c>
      <c r="N127" s="1" t="inlineStr">
        <is>
          <t>RTF</t>
        </is>
      </c>
      <c r="O127" s="6" t="n"/>
      <c r="P127" s="6" t="inlineStr">
        <is>
          <t>A101734</t>
        </is>
      </c>
      <c r="Q127" s="6" t="n">
        <v>0</v>
      </c>
      <c r="R127" s="6" t="inlineStr">
        <is>
          <t>LT040</t>
        </is>
      </c>
      <c r="S127" s="13" t="n">
        <v>14</v>
      </c>
      <c r="U127" s="80" t="n"/>
    </row>
    <row r="128">
      <c r="B128" s="13">
        <f>IF(I128="Silicon Bronze, ASTM-B584, C87600", IF(K128="Coating_Standard", "Y", "N"), "N")</f>
        <v/>
      </c>
      <c r="C128" t="inlineStr">
        <is>
          <t>Price_BOM_VL_VLS_Imp_287</t>
        </is>
      </c>
      <c r="D128">
        <f>IF(B128="Y", C128, "")</f>
        <v/>
      </c>
      <c r="E128" s="123" t="inlineStr">
        <is>
          <t>:2095-5_VL:2095-5_VLS:</t>
        </is>
      </c>
      <c r="F128" s="123" t="inlineStr">
        <is>
          <t>:2095-5 VL:2095-5 VLS:</t>
        </is>
      </c>
      <c r="G128" s="123" t="inlineStr">
        <is>
          <t>X3</t>
        </is>
      </c>
      <c r="H128" t="inlineStr">
        <is>
          <t>ImpMatl_NiAl-Bronze_ASTM-B148_C95400</t>
        </is>
      </c>
      <c r="I128" s="6" t="inlineStr">
        <is>
          <t>Nickel Aluminum Bronze ASTM B148 UNS C95400</t>
        </is>
      </c>
      <c r="J128" s="6" t="inlineStr">
        <is>
          <t>B22</t>
        </is>
      </c>
      <c r="K128" s="6" t="inlineStr">
        <is>
          <t>Coating_Special</t>
        </is>
      </c>
      <c r="L128" s="6" t="inlineStr">
        <is>
          <t>Stainless Steel, AISI-303</t>
        </is>
      </c>
      <c r="M128" s="6" t="inlineStr">
        <is>
          <t>Steel, Cold Drawn C1018</t>
        </is>
      </c>
      <c r="N128" s="1" t="inlineStr">
        <is>
          <t>RTF</t>
        </is>
      </c>
      <c r="O128" s="1" t="n"/>
      <c r="P128" t="inlineStr">
        <is>
          <t>A102219</t>
        </is>
      </c>
      <c r="Q128" t="n">
        <v>128</v>
      </c>
      <c r="R128" s="6" t="inlineStr">
        <is>
          <t>LT250</t>
        </is>
      </c>
      <c r="S128" s="13" t="n">
        <v>8</v>
      </c>
      <c r="U128" s="80" t="n"/>
    </row>
    <row r="129">
      <c r="B129" s="13">
        <f>IF(I129="Silicon Bronze, ASTM-B584, C87600", IF(K129="Coating_Standard", "Y", "N"), "N")</f>
        <v/>
      </c>
      <c r="C129" t="inlineStr">
        <is>
          <t>Price_BOM_VL_VLS_Imp_288</t>
        </is>
      </c>
      <c r="D129">
        <f>IF(B129="Y", C129, "")</f>
        <v/>
      </c>
      <c r="E129" s="123" t="inlineStr">
        <is>
          <t>:2095-5_VL:2095-5_VLS:</t>
        </is>
      </c>
      <c r="F129" s="123" t="inlineStr">
        <is>
          <t>:2095-5 VL:2095-5 VLS:</t>
        </is>
      </c>
      <c r="G129" s="123" t="inlineStr">
        <is>
          <t>X3</t>
        </is>
      </c>
      <c r="H129" s="123" t="inlineStr">
        <is>
          <t>ImpMatl_Silicon_Bronze_ASTM-B584_C87600</t>
        </is>
      </c>
      <c r="I129" s="6" t="inlineStr">
        <is>
          <t>Silicon Bronze, ASTM-B584, C87600</t>
        </is>
      </c>
      <c r="J129" s="6" t="inlineStr">
        <is>
          <t>B21</t>
        </is>
      </c>
      <c r="K129" s="6" t="inlineStr">
        <is>
          <t>Coating_Epoxy</t>
        </is>
      </c>
      <c r="L129" s="6" t="inlineStr">
        <is>
          <t>Stainless Steel, AISI-303</t>
        </is>
      </c>
      <c r="M129" s="6" t="inlineStr">
        <is>
          <t>Steel, Cold Drawn C1018</t>
        </is>
      </c>
      <c r="N129" s="1" t="inlineStr">
        <is>
          <t>RTF</t>
        </is>
      </c>
      <c r="O129" s="6" t="n"/>
      <c r="P129" s="6" t="inlineStr">
        <is>
          <t>A101734</t>
        </is>
      </c>
      <c r="Q129" s="6" t="n">
        <v>0</v>
      </c>
      <c r="R129" s="6" t="inlineStr">
        <is>
          <t>LT040</t>
        </is>
      </c>
      <c r="S129" s="13" t="n">
        <v>14</v>
      </c>
      <c r="U129" s="80" t="n"/>
    </row>
    <row r="130">
      <c r="B130" s="13">
        <f>IF(I130="Silicon Bronze, ASTM-B584, C87600", IF(K130="Coating_Standard", "Y", "N"), "N")</f>
        <v/>
      </c>
      <c r="C130" t="inlineStr">
        <is>
          <t>Price_BOM_VL_VLS_Imp_289</t>
        </is>
      </c>
      <c r="D130">
        <f>IF(B130="Y", C130, "")</f>
        <v/>
      </c>
      <c r="E130" s="123" t="inlineStr">
        <is>
          <t>:2095-5_VL:2095-5_VLS:</t>
        </is>
      </c>
      <c r="F130" s="123" t="inlineStr">
        <is>
          <t>:2095-5 VL:2095-5 VLS:</t>
        </is>
      </c>
      <c r="G130" s="123" t="inlineStr">
        <is>
          <t>X3</t>
        </is>
      </c>
      <c r="H130" t="inlineStr">
        <is>
          <t>ImpMatl_NiAl-Bronze_ASTM-B148_C95400</t>
        </is>
      </c>
      <c r="I130" s="6" t="inlineStr">
        <is>
          <t>Nickel Aluminum Bronze ASTM B148 UNS C95400</t>
        </is>
      </c>
      <c r="J130" s="6" t="inlineStr">
        <is>
          <t>B22</t>
        </is>
      </c>
      <c r="K130" s="6" t="inlineStr">
        <is>
          <t>Coating_Epoxy</t>
        </is>
      </c>
      <c r="L130" s="6" t="inlineStr">
        <is>
          <t>Stainless Steel, AISI-303</t>
        </is>
      </c>
      <c r="M130" s="6" t="inlineStr">
        <is>
          <t>Steel, Cold Drawn C1018</t>
        </is>
      </c>
      <c r="N130" s="1" t="inlineStr">
        <is>
          <t>RTF</t>
        </is>
      </c>
      <c r="O130" s="1" t="n"/>
      <c r="P130" t="inlineStr">
        <is>
          <t>A102219</t>
        </is>
      </c>
      <c r="Q130" t="n">
        <v>128</v>
      </c>
      <c r="R130" s="6" t="inlineStr">
        <is>
          <t>LT250</t>
        </is>
      </c>
      <c r="S130" s="13" t="n">
        <v>8</v>
      </c>
      <c r="U130" s="80" t="n"/>
    </row>
    <row r="131">
      <c r="B131" s="13">
        <f>IF(I131="Silicon Bronze, ASTM-B584, C87600", IF(K131="Coating_Standard", "Y", "N"), "N")</f>
        <v/>
      </c>
      <c r="C131" t="inlineStr">
        <is>
          <t>Price_BOM_VL_VLS_Imp_290</t>
        </is>
      </c>
      <c r="D131">
        <f>IF(B131="Y", C131, "")</f>
        <v/>
      </c>
      <c r="E131" s="123" t="inlineStr">
        <is>
          <t>:2095-5_VL:2095-5_VLS:</t>
        </is>
      </c>
      <c r="F131" s="123" t="inlineStr">
        <is>
          <t>:2095-5 VL:2095-5 VLS:</t>
        </is>
      </c>
      <c r="G131" s="123" t="inlineStr">
        <is>
          <t>X4</t>
        </is>
      </c>
      <c r="H131" s="123" t="inlineStr">
        <is>
          <t>ImpMatl_Silicon_Bronze_ASTM-B584_C87600</t>
        </is>
      </c>
      <c r="I131" s="6" t="inlineStr">
        <is>
          <t>Silicon Bronze, ASTM-B584, C87600</t>
        </is>
      </c>
      <c r="J131" s="6" t="inlineStr">
        <is>
          <t>B21</t>
        </is>
      </c>
      <c r="K131" s="6" t="inlineStr">
        <is>
          <t>Coating_Standard</t>
        </is>
      </c>
      <c r="L131" s="6" t="inlineStr">
        <is>
          <t>Stainless Steel, AISI-303</t>
        </is>
      </c>
      <c r="M131" s="6" t="inlineStr">
        <is>
          <t>Steel, Cold Drawn C1018</t>
        </is>
      </c>
      <c r="N131" s="1" t="inlineStr">
        <is>
          <t>96699317</t>
        </is>
      </c>
      <c r="O131" s="6" t="inlineStr">
        <is>
          <t>IMP,L,15955,X4,B21</t>
        </is>
      </c>
      <c r="P131" s="6" t="inlineStr">
        <is>
          <t>A101740</t>
        </is>
      </c>
      <c r="Q131" s="6" t="n">
        <v>0</v>
      </c>
      <c r="R131" s="6" t="inlineStr">
        <is>
          <t>LT027</t>
        </is>
      </c>
      <c r="S131" s="13" t="n">
        <v>0</v>
      </c>
      <c r="U131" s="80" t="n"/>
    </row>
    <row r="132">
      <c r="B132" s="13">
        <f>IF(I132="Silicon Bronze, ASTM-B584, C87600", IF(K132="Coating_Standard", "Y", "N"), "N")</f>
        <v/>
      </c>
      <c r="C132" t="inlineStr">
        <is>
          <t>Price_BOM_VL_VLS_Imp_291</t>
        </is>
      </c>
      <c r="D132">
        <f>IF(B132="Y", C132, "")</f>
        <v/>
      </c>
      <c r="E132" s="123" t="inlineStr">
        <is>
          <t>:2095-5_VL:2095-5_VLS:</t>
        </is>
      </c>
      <c r="F132" s="123" t="inlineStr">
        <is>
          <t>:2095-5 VL:2095-5 VLS:</t>
        </is>
      </c>
      <c r="G132" s="123" t="inlineStr">
        <is>
          <t>X4</t>
        </is>
      </c>
      <c r="H132" s="123" t="inlineStr">
        <is>
          <t>ImpMatl_SS_AISI-304</t>
        </is>
      </c>
      <c r="I132" s="6" t="inlineStr">
        <is>
          <t>Stainless Steel, AISI-304</t>
        </is>
      </c>
      <c r="J132" s="6" t="inlineStr">
        <is>
          <t>H304</t>
        </is>
      </c>
      <c r="K132" s="6" t="inlineStr">
        <is>
          <t>Coating_Standard</t>
        </is>
      </c>
      <c r="L132" s="6" t="inlineStr">
        <is>
          <t>Stainless Steel, AISI-303</t>
        </is>
      </c>
      <c r="M132" s="6" t="inlineStr">
        <is>
          <t>Stainless Steel, AISI 316</t>
        </is>
      </c>
      <c r="N132" s="96" t="n">
        <v>98876026</v>
      </c>
      <c r="O132" s="94" t="inlineStr">
        <is>
          <t>IMP,L,15955,X4,H304</t>
        </is>
      </c>
      <c r="P132" t="inlineStr">
        <is>
          <t>A101744</t>
        </is>
      </c>
      <c r="Q132" t="n">
        <v>0</v>
      </c>
      <c r="R132" s="6" t="inlineStr">
        <is>
          <t>LT027</t>
        </is>
      </c>
      <c r="S132" s="13" t="n">
        <v>0</v>
      </c>
      <c r="U132" s="80" t="n"/>
    </row>
    <row r="133">
      <c r="B133" s="13">
        <f>IF(I133="Silicon Bronze, ASTM-B584, C87600", IF(K133="Coating_Standard", "Y", "N"), "N")</f>
        <v/>
      </c>
      <c r="C133" t="inlineStr">
        <is>
          <t>Price_BOM_VL_VLS_Imp_293</t>
        </is>
      </c>
      <c r="D133">
        <f>IF(B133="Y", C133, "")</f>
        <v/>
      </c>
      <c r="E133" s="123" t="inlineStr">
        <is>
          <t>:2095-5_VL:2095-5_VLS:</t>
        </is>
      </c>
      <c r="F133" s="123" t="inlineStr">
        <is>
          <t>:2095-5 VL:2095-5 VLS:</t>
        </is>
      </c>
      <c r="G133" s="123" t="inlineStr">
        <is>
          <t>X4</t>
        </is>
      </c>
      <c r="H133" t="inlineStr">
        <is>
          <t>ImpMatl_NiAl-Bronze_ASTM-B148_C95400</t>
        </is>
      </c>
      <c r="I133" s="6" t="inlineStr">
        <is>
          <t>Nickel Aluminum Bronze ASTM B148 UNS C95400</t>
        </is>
      </c>
      <c r="J133" s="6" t="inlineStr">
        <is>
          <t>B22</t>
        </is>
      </c>
      <c r="K133" s="6" t="inlineStr">
        <is>
          <t>Coating_Standard</t>
        </is>
      </c>
      <c r="L133" s="6" t="inlineStr">
        <is>
          <t>Stainless Steel, AISI-303</t>
        </is>
      </c>
      <c r="M133" s="6" t="inlineStr">
        <is>
          <t>Steel, Cold Drawn C1018</t>
        </is>
      </c>
      <c r="N133" t="n">
        <v>97775293</v>
      </c>
      <c r="O133" s="1" t="n"/>
      <c r="P133" t="inlineStr">
        <is>
          <t>A102220</t>
        </is>
      </c>
      <c r="Q133" t="n">
        <v>128</v>
      </c>
      <c r="R133" s="6" t="inlineStr">
        <is>
          <t>LT027</t>
        </is>
      </c>
      <c r="S133" s="13" t="n">
        <v>0</v>
      </c>
      <c r="U133" s="80" t="n"/>
    </row>
    <row r="134">
      <c r="B134" s="13">
        <f>IF(I134="Silicon Bronze, ASTM-B584, C87600", IF(K134="Coating_Standard", "Y", "N"), "N")</f>
        <v/>
      </c>
      <c r="C134" t="inlineStr">
        <is>
          <t>Price_BOM_VL_VLS_Imp_297</t>
        </is>
      </c>
      <c r="D134">
        <f>IF(B134="Y", C134, "")</f>
        <v/>
      </c>
      <c r="E134" s="123" t="inlineStr">
        <is>
          <t>:2095-5_VL:2095-5_VLS:</t>
        </is>
      </c>
      <c r="F134" s="123" t="inlineStr">
        <is>
          <t>:2095-5 VL:2095-5 VLS:</t>
        </is>
      </c>
      <c r="G134" s="123" t="inlineStr">
        <is>
          <t>X4</t>
        </is>
      </c>
      <c r="H134" s="123" t="inlineStr">
        <is>
          <t>ImpMatl_Silicon_Bronze_ASTM-B584_C87600</t>
        </is>
      </c>
      <c r="I134" s="6" t="inlineStr">
        <is>
          <t>Silicon Bronze, ASTM-B584, C87600</t>
        </is>
      </c>
      <c r="J134" s="6" t="inlineStr">
        <is>
          <t>B21</t>
        </is>
      </c>
      <c r="K134" s="6" t="inlineStr">
        <is>
          <t>Coating_Scotchkote134_interior</t>
        </is>
      </c>
      <c r="L134" s="6" t="inlineStr">
        <is>
          <t>Stainless Steel, AISI-303</t>
        </is>
      </c>
      <c r="M134" s="6" t="inlineStr">
        <is>
          <t>Steel, Cold Drawn C1018</t>
        </is>
      </c>
      <c r="N134" s="1" t="inlineStr">
        <is>
          <t>RTF</t>
        </is>
      </c>
      <c r="O134" s="6" t="n"/>
      <c r="P134" s="6" t="inlineStr">
        <is>
          <t>A101740</t>
        </is>
      </c>
      <c r="Q134" s="6" t="n">
        <v>0</v>
      </c>
      <c r="R134" s="6" t="inlineStr">
        <is>
          <t>LT040</t>
        </is>
      </c>
      <c r="S134" s="13" t="n">
        <v>14</v>
      </c>
      <c r="U134" s="80" t="n"/>
    </row>
    <row r="135">
      <c r="B135" s="13">
        <f>IF(I135="Silicon Bronze, ASTM-B584, C87600", IF(K135="Coating_Standard", "Y", "N"), "N")</f>
        <v/>
      </c>
      <c r="C135" t="inlineStr">
        <is>
          <t>Price_BOM_VL_VLS_Imp_298</t>
        </is>
      </c>
      <c r="D135">
        <f>IF(B135="Y", C135, "")</f>
        <v/>
      </c>
      <c r="E135" s="123" t="inlineStr">
        <is>
          <t>:2095-5_VL:2095-5_VLS:</t>
        </is>
      </c>
      <c r="F135" s="123" t="inlineStr">
        <is>
          <t>:2095-5 VL:2095-5 VLS:</t>
        </is>
      </c>
      <c r="G135" s="123" t="inlineStr">
        <is>
          <t>X4</t>
        </is>
      </c>
      <c r="H135" t="inlineStr">
        <is>
          <t>ImpMatl_NiAl-Bronze_ASTM-B148_C95400</t>
        </is>
      </c>
      <c r="I135" s="6" t="inlineStr">
        <is>
          <t>Nickel Aluminum Bronze ASTM B148 UNS C95400</t>
        </is>
      </c>
      <c r="J135" s="6" t="inlineStr">
        <is>
          <t>B22</t>
        </is>
      </c>
      <c r="K135" s="6" t="inlineStr">
        <is>
          <t>Coating_Scotchkote134_interior</t>
        </is>
      </c>
      <c r="L135" s="6" t="inlineStr">
        <is>
          <t>Stainless Steel, AISI-303</t>
        </is>
      </c>
      <c r="M135" s="6" t="inlineStr">
        <is>
          <t>Steel, Cold Drawn C1018</t>
        </is>
      </c>
      <c r="N135" s="1" t="inlineStr">
        <is>
          <t>RTF</t>
        </is>
      </c>
      <c r="O135" s="1" t="n"/>
      <c r="P135" t="inlineStr">
        <is>
          <t>A102220</t>
        </is>
      </c>
      <c r="Q135" t="n">
        <v>128</v>
      </c>
      <c r="R135" s="6" t="inlineStr">
        <is>
          <t>LT250</t>
        </is>
      </c>
      <c r="S135" s="13" t="n">
        <v>8</v>
      </c>
      <c r="U135" s="80" t="n"/>
    </row>
    <row r="136">
      <c r="B136" s="13">
        <f>IF(I136="Silicon Bronze, ASTM-B584, C87600", IF(K136="Coating_Standard", "Y", "N"), "N")</f>
        <v/>
      </c>
      <c r="C136" t="inlineStr">
        <is>
          <t>Price_BOM_VL_VLS_Imp_299</t>
        </is>
      </c>
      <c r="D136">
        <f>IF(B136="Y", C136, "")</f>
        <v/>
      </c>
      <c r="E136" s="123" t="inlineStr">
        <is>
          <t>:2095-5_VL:2095-5_VLS:</t>
        </is>
      </c>
      <c r="F136" s="123" t="inlineStr">
        <is>
          <t>:2095-5 VL:2095-5 VLS:</t>
        </is>
      </c>
      <c r="G136" s="123" t="inlineStr">
        <is>
          <t>X4</t>
        </is>
      </c>
      <c r="H136" s="123" t="inlineStr">
        <is>
          <t>ImpMatl_Silicon_Bronze_ASTM-B584_C87600</t>
        </is>
      </c>
      <c r="I136" s="6" t="inlineStr">
        <is>
          <t>Silicon Bronze, ASTM-B584, C87600</t>
        </is>
      </c>
      <c r="J136" s="6" t="inlineStr">
        <is>
          <t>B21</t>
        </is>
      </c>
      <c r="K136" s="6" t="inlineStr">
        <is>
          <t>Coating_Scotchkote134_interior_exterior</t>
        </is>
      </c>
      <c r="L136" s="6" t="inlineStr">
        <is>
          <t>Stainless Steel, AISI-303</t>
        </is>
      </c>
      <c r="M136" s="6" t="inlineStr">
        <is>
          <t>Steel, Cold Drawn C1018</t>
        </is>
      </c>
      <c r="N136" s="1" t="inlineStr">
        <is>
          <t>RTF</t>
        </is>
      </c>
      <c r="O136" s="6" t="n"/>
      <c r="P136" s="6" t="inlineStr">
        <is>
          <t>A101740</t>
        </is>
      </c>
      <c r="Q136" s="6" t="n">
        <v>0</v>
      </c>
      <c r="R136" s="6" t="inlineStr">
        <is>
          <t>LT040</t>
        </is>
      </c>
      <c r="S136" s="13" t="n">
        <v>14</v>
      </c>
      <c r="U136" s="80" t="n"/>
    </row>
    <row r="137">
      <c r="B137" s="13">
        <f>IF(I137="Silicon Bronze, ASTM-B584, C87600", IF(K137="Coating_Standard", "Y", "N"), "N")</f>
        <v/>
      </c>
      <c r="C137" t="inlineStr">
        <is>
          <t>Price_BOM_VL_VLS_Imp_30</t>
        </is>
      </c>
      <c r="D137">
        <f>IF(B137="Y", C137, "")</f>
        <v/>
      </c>
      <c r="E137" s="123" t="inlineStr">
        <is>
          <t>:1012-3_VL:1012-3_VLS:</t>
        </is>
      </c>
      <c r="F137" s="123" t="inlineStr">
        <is>
          <t>:1012-3 VL:1012-3 VLS:</t>
        </is>
      </c>
      <c r="G137" s="123" t="inlineStr">
        <is>
          <t>X5</t>
        </is>
      </c>
      <c r="H137" t="inlineStr">
        <is>
          <t>ImpMatl_NiAl-Bronze_ASTM-B148_C95400</t>
        </is>
      </c>
      <c r="I137" s="6" t="inlineStr">
        <is>
          <t>Nickel Aluminum Bronze ASTM B148 UNS C95400</t>
        </is>
      </c>
      <c r="J137" s="6" t="inlineStr">
        <is>
          <t>B22</t>
        </is>
      </c>
      <c r="K137" s="6" t="inlineStr">
        <is>
          <t>Coating_Scotchkote134_interior_exterior</t>
        </is>
      </c>
      <c r="L137" s="6" t="inlineStr">
        <is>
          <t>Anodized Steel</t>
        </is>
      </c>
      <c r="M137" s="6" t="inlineStr">
        <is>
          <t>Steel, Cold Drawn C1018</t>
        </is>
      </c>
      <c r="N137" s="1" t="inlineStr">
        <is>
          <t>RTF</t>
        </is>
      </c>
      <c r="O137" s="80" t="n"/>
      <c r="P137" t="inlineStr">
        <is>
          <t>A102262</t>
        </is>
      </c>
      <c r="Q137" t="n">
        <v>511</v>
      </c>
      <c r="R137" s="6" t="inlineStr">
        <is>
          <t>LT250</t>
        </is>
      </c>
      <c r="S137" s="13" t="n">
        <v>8</v>
      </c>
      <c r="U137" s="80" t="n"/>
    </row>
    <row r="138">
      <c r="B138" s="13">
        <f>IF(I138="Silicon Bronze, ASTM-B584, C87600", IF(K138="Coating_Standard", "Y", "N"), "N")</f>
        <v/>
      </c>
      <c r="C138" t="inlineStr">
        <is>
          <t>Price_BOM_VL_VLS_Imp_303</t>
        </is>
      </c>
      <c r="D138">
        <f>IF(B138="Y", C138, "")</f>
        <v/>
      </c>
      <c r="E138" s="123" t="inlineStr">
        <is>
          <t>:2095-5_VL:2095-5_VLS:</t>
        </is>
      </c>
      <c r="F138" s="123" t="inlineStr">
        <is>
          <t>:2095-5 VL:2095-5 VLS:</t>
        </is>
      </c>
      <c r="G138" s="123" t="inlineStr">
        <is>
          <t>X4</t>
        </is>
      </c>
      <c r="H138" t="inlineStr">
        <is>
          <t>ImpMatl_NiAl-Bronze_ASTM-B148_C95400</t>
        </is>
      </c>
      <c r="I138" s="6" t="inlineStr">
        <is>
          <t>Nickel Aluminum Bronze ASTM B148 UNS C95400</t>
        </is>
      </c>
      <c r="J138" s="6" t="inlineStr">
        <is>
          <t>B22</t>
        </is>
      </c>
      <c r="K138" s="6" t="inlineStr">
        <is>
          <t>Coating_Scotchkote134_interior_exterior</t>
        </is>
      </c>
      <c r="L138" s="6" t="inlineStr">
        <is>
          <t>Stainless Steel, AISI-303</t>
        </is>
      </c>
      <c r="M138" s="6" t="inlineStr">
        <is>
          <t>Steel, Cold Drawn C1018</t>
        </is>
      </c>
      <c r="N138" s="1" t="inlineStr">
        <is>
          <t>RTF</t>
        </is>
      </c>
      <c r="O138" s="1" t="n"/>
      <c r="P138" t="inlineStr">
        <is>
          <t>A102220</t>
        </is>
      </c>
      <c r="Q138" t="n">
        <v>128</v>
      </c>
      <c r="R138" s="6" t="inlineStr">
        <is>
          <t>LT250</t>
        </is>
      </c>
      <c r="S138" s="13" t="n">
        <v>8</v>
      </c>
      <c r="U138" s="80" t="n"/>
    </row>
    <row r="139">
      <c r="B139" s="13">
        <f>IF(I139="Silicon Bronze, ASTM-B584, C87600", IF(K139="Coating_Standard", "Y", "N"), "N")</f>
        <v/>
      </c>
      <c r="C139" t="inlineStr">
        <is>
          <t>Price_BOM_VL_VLS_Imp_304</t>
        </is>
      </c>
      <c r="D139">
        <f>IF(B139="Y", C139, "")</f>
        <v/>
      </c>
      <c r="E139" s="123" t="inlineStr">
        <is>
          <t>:2095-5_VL:2095-5_VLS:</t>
        </is>
      </c>
      <c r="F139" s="123" t="inlineStr">
        <is>
          <t>:2095-5 VL:2095-5 VLS:</t>
        </is>
      </c>
      <c r="G139" s="123" t="inlineStr">
        <is>
          <t>X4</t>
        </is>
      </c>
      <c r="H139" s="123" t="inlineStr">
        <is>
          <t>ImpMatl_Silicon_Bronze_ASTM-B584_C87600</t>
        </is>
      </c>
      <c r="I139" s="6" t="inlineStr">
        <is>
          <t>Silicon Bronze, ASTM-B584, C87600</t>
        </is>
      </c>
      <c r="J139" s="6" t="inlineStr">
        <is>
          <t>B21</t>
        </is>
      </c>
      <c r="K139" s="6" t="inlineStr">
        <is>
          <t>Coating_Scotchkote134_interior_exterior_IncludeImpeller</t>
        </is>
      </c>
      <c r="L139" s="6" t="inlineStr">
        <is>
          <t>Stainless Steel, AISI-303</t>
        </is>
      </c>
      <c r="M139" s="6" t="inlineStr">
        <is>
          <t>Steel, Cold Drawn C1018</t>
        </is>
      </c>
      <c r="N139" s="1" t="inlineStr">
        <is>
          <t>RTF</t>
        </is>
      </c>
      <c r="O139" s="6" t="n"/>
      <c r="P139" s="6" t="inlineStr">
        <is>
          <t>A101740</t>
        </is>
      </c>
      <c r="Q139" s="6" t="n">
        <v>0</v>
      </c>
      <c r="R139" s="6" t="inlineStr">
        <is>
          <t>LT040</t>
        </is>
      </c>
      <c r="S139" s="13" t="n">
        <v>14</v>
      </c>
      <c r="U139" s="80" t="n"/>
    </row>
    <row r="140">
      <c r="B140" s="13">
        <f>IF(I140="Silicon Bronze, ASTM-B584, C87600", IF(K140="Coating_Standard", "Y", "N"), "N")</f>
        <v/>
      </c>
      <c r="C140" t="inlineStr">
        <is>
          <t>Price_BOM_VL_VLS_Imp_305</t>
        </is>
      </c>
      <c r="D140">
        <f>IF(B140="Y", C140, "")</f>
        <v/>
      </c>
      <c r="E140" s="123" t="inlineStr">
        <is>
          <t>:2095-5_VL:2095-5_VLS:</t>
        </is>
      </c>
      <c r="F140" s="123" t="inlineStr">
        <is>
          <t>:2095-5 VL:2095-5 VLS:</t>
        </is>
      </c>
      <c r="G140" s="123" t="inlineStr">
        <is>
          <t>X4</t>
        </is>
      </c>
      <c r="H140" t="inlineStr">
        <is>
          <t>ImpMatl_NiAl-Bronze_ASTM-B148_C95400</t>
        </is>
      </c>
      <c r="I140" s="6" t="inlineStr">
        <is>
          <t>Nickel Aluminum Bronze ASTM B148 UNS C95400</t>
        </is>
      </c>
      <c r="J140" s="6" t="inlineStr">
        <is>
          <t>B22</t>
        </is>
      </c>
      <c r="K140" s="6" t="inlineStr">
        <is>
          <t>Coating_Scotchkote134_interior_exterior_IncludeImpeller</t>
        </is>
      </c>
      <c r="L140" s="6" t="inlineStr">
        <is>
          <t>Stainless Steel, AISI-303</t>
        </is>
      </c>
      <c r="M140" s="6" t="inlineStr">
        <is>
          <t>Steel, Cold Drawn C1018</t>
        </is>
      </c>
      <c r="N140" s="1" t="inlineStr">
        <is>
          <t>RTF</t>
        </is>
      </c>
      <c r="O140" s="1" t="n"/>
      <c r="P140" t="inlineStr">
        <is>
          <t>A102220</t>
        </is>
      </c>
      <c r="Q140" t="n">
        <v>128</v>
      </c>
      <c r="R140" s="6" t="inlineStr">
        <is>
          <t>LT250</t>
        </is>
      </c>
      <c r="S140" s="13" t="n">
        <v>8</v>
      </c>
      <c r="U140" s="80" t="n"/>
    </row>
    <row r="141">
      <c r="B141" s="13">
        <f>IF(I141="Silicon Bronze, ASTM-B584, C87600", IF(K141="Coating_Standard", "Y", "N"), "N")</f>
        <v/>
      </c>
      <c r="C141" t="inlineStr">
        <is>
          <t>Price_BOM_VL_VLS_Imp_306</t>
        </is>
      </c>
      <c r="D141">
        <f>IF(B141="Y", C141, "")</f>
        <v/>
      </c>
      <c r="E141" s="123" t="inlineStr">
        <is>
          <t>:2095-5_VL:2095-5_VLS:</t>
        </is>
      </c>
      <c r="F141" s="123" t="inlineStr">
        <is>
          <t>:2095-5 VL:2095-5 VLS:</t>
        </is>
      </c>
      <c r="G141" s="123" t="inlineStr">
        <is>
          <t>X4</t>
        </is>
      </c>
      <c r="H141" s="123" t="inlineStr">
        <is>
          <t>ImpMatl_Silicon_Bronze_ASTM-B584_C87600</t>
        </is>
      </c>
      <c r="I141" s="6" t="inlineStr">
        <is>
          <t>Silicon Bronze, ASTM-B584, C87600</t>
        </is>
      </c>
      <c r="J141" s="6" t="inlineStr">
        <is>
          <t>B21</t>
        </is>
      </c>
      <c r="K141" s="6" t="inlineStr">
        <is>
          <t>Coating_Scotchkote134_interior_IncludeImpeller</t>
        </is>
      </c>
      <c r="L141" s="6" t="inlineStr">
        <is>
          <t>Stainless Steel, AISI-303</t>
        </is>
      </c>
      <c r="M141" s="6" t="inlineStr">
        <is>
          <t>Steel, Cold Drawn C1018</t>
        </is>
      </c>
      <c r="N141" s="1" t="inlineStr">
        <is>
          <t>RTF</t>
        </is>
      </c>
      <c r="O141" s="6" t="n"/>
      <c r="P141" s="6" t="inlineStr">
        <is>
          <t>A101740</t>
        </is>
      </c>
      <c r="Q141" s="6" t="n">
        <v>0</v>
      </c>
      <c r="R141" s="6" t="inlineStr">
        <is>
          <t>LT040</t>
        </is>
      </c>
      <c r="S141" s="13" t="n">
        <v>14</v>
      </c>
      <c r="U141" s="80" t="n"/>
    </row>
    <row r="142">
      <c r="B142" s="13">
        <f>IF(I142="Silicon Bronze, ASTM-B584, C87600", IF(K142="Coating_Standard", "Y", "N"), "N")</f>
        <v/>
      </c>
      <c r="C142" t="inlineStr">
        <is>
          <t>Price_BOM_VL_VLS_Imp_307</t>
        </is>
      </c>
      <c r="D142">
        <f>IF(B142="Y", C142, "")</f>
        <v/>
      </c>
      <c r="E142" s="123" t="inlineStr">
        <is>
          <t>:2095-5_VL:2095-5_VLS:</t>
        </is>
      </c>
      <c r="F142" s="123" t="inlineStr">
        <is>
          <t>:2095-5 VL:2095-5 VLS:</t>
        </is>
      </c>
      <c r="G142" s="123" t="inlineStr">
        <is>
          <t>X4</t>
        </is>
      </c>
      <c r="H142" t="inlineStr">
        <is>
          <t>ImpMatl_NiAl-Bronze_ASTM-B148_C95400</t>
        </is>
      </c>
      <c r="I142" s="6" t="inlineStr">
        <is>
          <t>Nickel Aluminum Bronze ASTM B148 UNS C95400</t>
        </is>
      </c>
      <c r="J142" s="6" t="inlineStr">
        <is>
          <t>B22</t>
        </is>
      </c>
      <c r="K142" s="6" t="inlineStr">
        <is>
          <t>Coating_Scotchkote134_interior_IncludeImpeller</t>
        </is>
      </c>
      <c r="L142" s="6" t="inlineStr">
        <is>
          <t>Stainless Steel, AISI-303</t>
        </is>
      </c>
      <c r="M142" s="6" t="inlineStr">
        <is>
          <t>Steel, Cold Drawn C1018</t>
        </is>
      </c>
      <c r="N142" s="1" t="inlineStr">
        <is>
          <t>RTF</t>
        </is>
      </c>
      <c r="O142" s="1" t="n"/>
      <c r="P142" t="inlineStr">
        <is>
          <t>A102220</t>
        </is>
      </c>
      <c r="Q142" t="n">
        <v>128</v>
      </c>
      <c r="R142" s="6" t="inlineStr">
        <is>
          <t>LT250</t>
        </is>
      </c>
      <c r="S142" s="13" t="n">
        <v>8</v>
      </c>
      <c r="U142" s="80" t="n"/>
    </row>
    <row r="143">
      <c r="B143" s="13">
        <f>IF(I143="Silicon Bronze, ASTM-B584, C87600", IF(K143="Coating_Standard", "Y", "N"), "N")</f>
        <v/>
      </c>
      <c r="C143" t="inlineStr">
        <is>
          <t>Price_BOM_VL_VLS_Imp_308</t>
        </is>
      </c>
      <c r="D143">
        <f>IF(B143="Y", C143, "")</f>
        <v/>
      </c>
      <c r="E143" s="123" t="inlineStr">
        <is>
          <t>:2095-5_VL:2095-5_VLS:</t>
        </is>
      </c>
      <c r="F143" s="123" t="inlineStr">
        <is>
          <t>:2095-5 VL:2095-5 VLS:</t>
        </is>
      </c>
      <c r="G143" s="123" t="inlineStr">
        <is>
          <t>X4</t>
        </is>
      </c>
      <c r="H143" s="123" t="inlineStr">
        <is>
          <t>ImpMatl_Silicon_Bronze_ASTM-B584_C87600</t>
        </is>
      </c>
      <c r="I143" s="6" t="inlineStr">
        <is>
          <t>Silicon Bronze, ASTM-B584, C87600</t>
        </is>
      </c>
      <c r="J143" s="6" t="inlineStr">
        <is>
          <t>B21</t>
        </is>
      </c>
      <c r="K143" s="6" t="inlineStr">
        <is>
          <t>Coating_Special</t>
        </is>
      </c>
      <c r="L143" s="6" t="inlineStr">
        <is>
          <t>Stainless Steel, AISI-303</t>
        </is>
      </c>
      <c r="M143" s="6" t="inlineStr">
        <is>
          <t>Steel, Cold Drawn C1018</t>
        </is>
      </c>
      <c r="N143" s="1" t="inlineStr">
        <is>
          <t>RTF</t>
        </is>
      </c>
      <c r="O143" s="6" t="n"/>
      <c r="P143" s="6" t="inlineStr">
        <is>
          <t>A101740</t>
        </is>
      </c>
      <c r="Q143" s="6" t="n">
        <v>0</v>
      </c>
      <c r="R143" s="6" t="inlineStr">
        <is>
          <t>LT040</t>
        </is>
      </c>
      <c r="S143" s="13" t="n">
        <v>14</v>
      </c>
      <c r="U143" s="80" t="n"/>
    </row>
    <row r="144">
      <c r="B144" s="13">
        <f>IF(I144="Silicon Bronze, ASTM-B584, C87600", IF(K144="Coating_Standard", "Y", "N"), "N")</f>
        <v/>
      </c>
      <c r="C144" t="inlineStr">
        <is>
          <t>Price_BOM_VL_VLS_Imp_309</t>
        </is>
      </c>
      <c r="D144">
        <f>IF(B144="Y", C144, "")</f>
        <v/>
      </c>
      <c r="E144" s="123" t="inlineStr">
        <is>
          <t>:2095-5_VL:2095-5_VLS:</t>
        </is>
      </c>
      <c r="F144" s="123" t="inlineStr">
        <is>
          <t>:2095-5 VL:2095-5 VLS:</t>
        </is>
      </c>
      <c r="G144" s="123" t="inlineStr">
        <is>
          <t>X4</t>
        </is>
      </c>
      <c r="H144" t="inlineStr">
        <is>
          <t>ImpMatl_NiAl-Bronze_ASTM-B148_C95400</t>
        </is>
      </c>
      <c r="I144" s="6" t="inlineStr">
        <is>
          <t>Nickel Aluminum Bronze ASTM B148 UNS C95400</t>
        </is>
      </c>
      <c r="J144" s="6" t="inlineStr">
        <is>
          <t>B22</t>
        </is>
      </c>
      <c r="K144" s="6" t="inlineStr">
        <is>
          <t>Coating_Special</t>
        </is>
      </c>
      <c r="L144" s="6" t="inlineStr">
        <is>
          <t>Stainless Steel, AISI-303</t>
        </is>
      </c>
      <c r="M144" s="6" t="inlineStr">
        <is>
          <t>Steel, Cold Drawn C1018</t>
        </is>
      </c>
      <c r="N144" s="1" t="inlineStr">
        <is>
          <t>RTF</t>
        </is>
      </c>
      <c r="O144" s="1" t="n"/>
      <c r="P144" t="inlineStr">
        <is>
          <t>A102220</t>
        </is>
      </c>
      <c r="Q144" t="n">
        <v>128</v>
      </c>
      <c r="R144" s="6" t="inlineStr">
        <is>
          <t>LT250</t>
        </is>
      </c>
      <c r="S144" s="13" t="n">
        <v>8</v>
      </c>
      <c r="U144" s="80" t="n"/>
    </row>
    <row r="145">
      <c r="B145" s="13">
        <f>IF(I145="Silicon Bronze, ASTM-B584, C87600", IF(K145="Coating_Standard", "Y", "N"), "N")</f>
        <v/>
      </c>
      <c r="C145" t="inlineStr">
        <is>
          <t>Price_BOM_VL_VLS_Imp_310</t>
        </is>
      </c>
      <c r="D145">
        <f>IF(B145="Y", C145, "")</f>
        <v/>
      </c>
      <c r="E145" s="123" t="inlineStr">
        <is>
          <t>:2095-5_VL:2095-5_VLS:</t>
        </is>
      </c>
      <c r="F145" s="123" t="inlineStr">
        <is>
          <t>:2095-5 VL:2095-5 VLS:</t>
        </is>
      </c>
      <c r="G145" s="123" t="inlineStr">
        <is>
          <t>X4</t>
        </is>
      </c>
      <c r="H145" s="123" t="inlineStr">
        <is>
          <t>ImpMatl_Silicon_Bronze_ASTM-B584_C87600</t>
        </is>
      </c>
      <c r="I145" s="6" t="inlineStr">
        <is>
          <t>Silicon Bronze, ASTM-B584, C87600</t>
        </is>
      </c>
      <c r="J145" s="6" t="inlineStr">
        <is>
          <t>B21</t>
        </is>
      </c>
      <c r="K145" s="6" t="inlineStr">
        <is>
          <t>Coating_Epoxy</t>
        </is>
      </c>
      <c r="L145" s="6" t="inlineStr">
        <is>
          <t>Stainless Steel, AISI-303</t>
        </is>
      </c>
      <c r="M145" s="6" t="inlineStr">
        <is>
          <t>Steel, Cold Drawn C1018</t>
        </is>
      </c>
      <c r="N145" s="1" t="inlineStr">
        <is>
          <t>RTF</t>
        </is>
      </c>
      <c r="O145" s="6" t="n"/>
      <c r="P145" s="6" t="inlineStr">
        <is>
          <t>A101740</t>
        </is>
      </c>
      <c r="Q145" s="6" t="n">
        <v>0</v>
      </c>
      <c r="R145" s="6" t="inlineStr">
        <is>
          <t>LT040</t>
        </is>
      </c>
      <c r="S145" s="13" t="n">
        <v>14</v>
      </c>
      <c r="U145" s="80" t="n"/>
    </row>
    <row r="146">
      <c r="B146" s="13">
        <f>IF(I146="Silicon Bronze, ASTM-B584, C87600", IF(K146="Coating_Standard", "Y", "N"), "N")</f>
        <v/>
      </c>
      <c r="C146" t="inlineStr">
        <is>
          <t>Price_BOM_VL_VLS_Imp_311</t>
        </is>
      </c>
      <c r="D146">
        <f>IF(B146="Y", C146, "")</f>
        <v/>
      </c>
      <c r="E146" s="123" t="inlineStr">
        <is>
          <t>:2095-5_VL:2095-5_VLS:</t>
        </is>
      </c>
      <c r="F146" s="123" t="inlineStr">
        <is>
          <t>:2095-5 VL:2095-5 VLS:</t>
        </is>
      </c>
      <c r="G146" s="123" t="inlineStr">
        <is>
          <t>X4</t>
        </is>
      </c>
      <c r="H146" t="inlineStr">
        <is>
          <t>ImpMatl_NiAl-Bronze_ASTM-B148_C95400</t>
        </is>
      </c>
      <c r="I146" s="6" t="inlineStr">
        <is>
          <t>Nickel Aluminum Bronze ASTM B148 UNS C95400</t>
        </is>
      </c>
      <c r="J146" s="6" t="inlineStr">
        <is>
          <t>B22</t>
        </is>
      </c>
      <c r="K146" s="6" t="inlineStr">
        <is>
          <t>Coating_Epoxy</t>
        </is>
      </c>
      <c r="L146" s="6" t="inlineStr">
        <is>
          <t>Stainless Steel, AISI-303</t>
        </is>
      </c>
      <c r="M146" s="6" t="inlineStr">
        <is>
          <t>Steel, Cold Drawn C1018</t>
        </is>
      </c>
      <c r="N146" s="1" t="inlineStr">
        <is>
          <t>RTF</t>
        </is>
      </c>
      <c r="O146" s="1" t="n"/>
      <c r="P146" t="inlineStr">
        <is>
          <t>A102220</t>
        </is>
      </c>
      <c r="Q146" t="n">
        <v>128</v>
      </c>
      <c r="R146" s="6" t="inlineStr">
        <is>
          <t>LT250</t>
        </is>
      </c>
      <c r="S146" s="13" t="n">
        <v>8</v>
      </c>
      <c r="U146" s="80" t="n"/>
    </row>
    <row r="147">
      <c r="B147" s="13">
        <f>IF(I147="Silicon Bronze, ASTM-B584, C87600", IF(K147="Coating_Standard", "Y", "N"), "N")</f>
        <v/>
      </c>
      <c r="C147" t="inlineStr">
        <is>
          <t>Price_BOM_VL_VLS_Imp_312</t>
        </is>
      </c>
      <c r="D147">
        <f>IF(B147="Y", C147, "")</f>
        <v/>
      </c>
      <c r="E147" s="123" t="inlineStr">
        <is>
          <t>:2095-9_VL:2095-9_VLS:</t>
        </is>
      </c>
      <c r="F147" s="123" t="inlineStr">
        <is>
          <t>:2095-9 VL:2095-9 VLS:</t>
        </is>
      </c>
      <c r="G147" s="123" t="inlineStr">
        <is>
          <t>X3</t>
        </is>
      </c>
      <c r="H147" s="123" t="inlineStr">
        <is>
          <t>ImpMatl_Silicon_Bronze_ASTM-B584_C87600</t>
        </is>
      </c>
      <c r="I147" s="6" t="inlineStr">
        <is>
          <t>Silicon Bronze, ASTM-B584, C87600</t>
        </is>
      </c>
      <c r="J147" s="6" t="inlineStr">
        <is>
          <t>B21</t>
        </is>
      </c>
      <c r="K147" s="6" t="inlineStr">
        <is>
          <t>Coating_Standard</t>
        </is>
      </c>
      <c r="L147" s="6" t="inlineStr">
        <is>
          <t>Stainless Steel, AISI-303</t>
        </is>
      </c>
      <c r="M147" s="6" t="inlineStr">
        <is>
          <t>Steel, Cold Drawn C1018</t>
        </is>
      </c>
      <c r="N147" s="1" t="inlineStr">
        <is>
          <t>96699320</t>
        </is>
      </c>
      <c r="O147" s="6" t="inlineStr">
        <is>
          <t>IMP,L,15959,X3,B21</t>
        </is>
      </c>
      <c r="P147" s="6" t="inlineStr">
        <is>
          <t>A101746</t>
        </is>
      </c>
      <c r="Q147" s="6" t="n">
        <v>0</v>
      </c>
      <c r="R147" s="6" t="inlineStr">
        <is>
          <t>LT027</t>
        </is>
      </c>
      <c r="S147" s="13" t="n">
        <v>0</v>
      </c>
      <c r="U147" s="80" t="n"/>
    </row>
    <row r="148">
      <c r="B148" s="13">
        <f>IF(I148="Silicon Bronze, ASTM-B584, C87600", IF(K148="Coating_Standard", "Y", "N"), "N")</f>
        <v/>
      </c>
      <c r="C148" t="inlineStr">
        <is>
          <t>Price_BOM_VL_VLS_Imp_313</t>
        </is>
      </c>
      <c r="D148">
        <f>IF(B148="Y", C148, "")</f>
        <v/>
      </c>
      <c r="E148" s="123" t="inlineStr">
        <is>
          <t>:2095-9_VL:2095-9_VLS:</t>
        </is>
      </c>
      <c r="F148" s="123" t="inlineStr">
        <is>
          <t>:2095-9 VL:2095-9 VLS:</t>
        </is>
      </c>
      <c r="G148" s="123" t="inlineStr">
        <is>
          <t>X3</t>
        </is>
      </c>
      <c r="H148" s="123" t="inlineStr">
        <is>
          <t>ImpMatl_SS_AISI-304</t>
        </is>
      </c>
      <c r="I148" s="6" t="inlineStr">
        <is>
          <t>Stainless Steel, AISI-304</t>
        </is>
      </c>
      <c r="J148" s="6" t="inlineStr">
        <is>
          <t>H304</t>
        </is>
      </c>
      <c r="K148" s="6" t="inlineStr">
        <is>
          <t>Coating_Standard</t>
        </is>
      </c>
      <c r="L148" s="6" t="inlineStr">
        <is>
          <t>Stainless Steel, AISI-303</t>
        </is>
      </c>
      <c r="M148" s="6" t="inlineStr">
        <is>
          <t>Stainless Steel, AISI 316</t>
        </is>
      </c>
      <c r="N148" s="96" t="n">
        <v>98876028</v>
      </c>
      <c r="O148" s="94" t="inlineStr">
        <is>
          <t>IMP,L,15959,X3,H304</t>
        </is>
      </c>
      <c r="P148" s="6" t="inlineStr">
        <is>
          <t>A101750</t>
        </is>
      </c>
      <c r="Q148" s="6" t="n">
        <v>0</v>
      </c>
      <c r="R148" s="6" t="inlineStr">
        <is>
          <t>LT027</t>
        </is>
      </c>
      <c r="S148" s="13" t="n">
        <v>0</v>
      </c>
      <c r="U148" s="80" t="n"/>
    </row>
    <row r="149">
      <c r="B149" s="13">
        <f>IF(I149="Silicon Bronze, ASTM-B584, C87600", IF(K149="Coating_Standard", "Y", "N"), "N")</f>
        <v/>
      </c>
      <c r="C149" t="inlineStr">
        <is>
          <t>Price_BOM_VL_VLS_Imp_315</t>
        </is>
      </c>
      <c r="D149">
        <f>IF(B149="Y", C149, "")</f>
        <v/>
      </c>
      <c r="E149" s="123" t="inlineStr">
        <is>
          <t>:2095-9_VL:2095-9_VLS:</t>
        </is>
      </c>
      <c r="F149" s="123" t="inlineStr">
        <is>
          <t>:2095-9 VL:2095-9 VLS:</t>
        </is>
      </c>
      <c r="G149" s="123" t="inlineStr">
        <is>
          <t>X3</t>
        </is>
      </c>
      <c r="H149" t="inlineStr">
        <is>
          <t>ImpMatl_NiAl-Bronze_ASTM-B148_C95400</t>
        </is>
      </c>
      <c r="I149" s="6" t="inlineStr">
        <is>
          <t>Nickel Aluminum Bronze ASTM B148 UNS C95400</t>
        </is>
      </c>
      <c r="J149" s="6" t="inlineStr">
        <is>
          <t>B22</t>
        </is>
      </c>
      <c r="K149" s="6" t="inlineStr">
        <is>
          <t>Coating_Standard</t>
        </is>
      </c>
      <c r="L149" s="6" t="inlineStr">
        <is>
          <t>Stainless Steel, AISI-303</t>
        </is>
      </c>
      <c r="M149" s="6" t="inlineStr">
        <is>
          <t>Steel, Cold Drawn C1018</t>
        </is>
      </c>
      <c r="N149" t="n">
        <v>97777979</v>
      </c>
      <c r="O149" s="1" t="n"/>
      <c r="P149" t="inlineStr">
        <is>
          <t>A102221</t>
        </is>
      </c>
      <c r="Q149" t="n">
        <v>128</v>
      </c>
      <c r="R149" s="6" t="inlineStr">
        <is>
          <t>LT027</t>
        </is>
      </c>
      <c r="S149" s="13" t="n">
        <v>0</v>
      </c>
      <c r="U149" s="80" t="n"/>
    </row>
    <row r="150">
      <c r="B150" s="13">
        <f>IF(I150="Silicon Bronze, ASTM-B584, C87600", IF(K150="Coating_Standard", "Y", "N"), "N")</f>
        <v/>
      </c>
      <c r="C150" t="inlineStr">
        <is>
          <t>Price_BOM_VL_VLS_Imp_316</t>
        </is>
      </c>
      <c r="D150">
        <f>IF(B150="Y", C150, "")</f>
        <v/>
      </c>
      <c r="E150" s="123" t="inlineStr">
        <is>
          <t>:2095-9_VL:2095-9_VLS:</t>
        </is>
      </c>
      <c r="F150" s="123" t="inlineStr">
        <is>
          <t>:2095-9 VL:2095-9 VLS:</t>
        </is>
      </c>
      <c r="G150" s="123" t="inlineStr">
        <is>
          <t>X3</t>
        </is>
      </c>
      <c r="H150" s="123" t="inlineStr">
        <is>
          <t>ImpMatl_Silicon_Bronze_ASTM-B584_C87600</t>
        </is>
      </c>
      <c r="I150" s="6" t="inlineStr">
        <is>
          <t>Silicon Bronze, ASTM-B584, C87600</t>
        </is>
      </c>
      <c r="J150" s="6" t="inlineStr">
        <is>
          <t>B21</t>
        </is>
      </c>
      <c r="K150" s="6" t="inlineStr">
        <is>
          <t>Coating_Scotchkote134_interior</t>
        </is>
      </c>
      <c r="L150" s="6" t="inlineStr">
        <is>
          <t>Stainless Steel, AISI-303</t>
        </is>
      </c>
      <c r="M150" s="6" t="inlineStr">
        <is>
          <t>Steel, Cold Drawn C1018</t>
        </is>
      </c>
      <c r="N150" s="1" t="inlineStr">
        <is>
          <t>RTF</t>
        </is>
      </c>
      <c r="O150" s="6" t="n"/>
      <c r="P150" s="6" t="inlineStr">
        <is>
          <t>A101746</t>
        </is>
      </c>
      <c r="Q150" s="6" t="n">
        <v>0</v>
      </c>
      <c r="R150" s="6" t="inlineStr">
        <is>
          <t>LT040</t>
        </is>
      </c>
      <c r="S150" s="13" t="n">
        <v>14</v>
      </c>
      <c r="U150" s="80" t="n"/>
    </row>
    <row r="151">
      <c r="B151" s="13">
        <f>IF(I151="Silicon Bronze, ASTM-B584, C87600", IF(K151="Coating_Standard", "Y", "N"), "N")</f>
        <v/>
      </c>
      <c r="C151" t="inlineStr">
        <is>
          <t>Price_BOM_VL_VLS_Imp_317</t>
        </is>
      </c>
      <c r="D151">
        <f>IF(B151="Y", C151, "")</f>
        <v/>
      </c>
      <c r="E151" s="123" t="inlineStr">
        <is>
          <t>:2095-9_VL:2095-9_VLS:</t>
        </is>
      </c>
      <c r="F151" s="123" t="inlineStr">
        <is>
          <t>:2095-9 VL:2095-9 VLS:</t>
        </is>
      </c>
      <c r="G151" s="123" t="inlineStr">
        <is>
          <t>X3</t>
        </is>
      </c>
      <c r="H151" t="inlineStr">
        <is>
          <t>ImpMatl_NiAl-Bronze_ASTM-B148_C95400</t>
        </is>
      </c>
      <c r="I151" s="6" t="inlineStr">
        <is>
          <t>Nickel Aluminum Bronze ASTM B148 UNS C95400</t>
        </is>
      </c>
      <c r="J151" s="6" t="inlineStr">
        <is>
          <t>B22</t>
        </is>
      </c>
      <c r="K151" s="6" t="inlineStr">
        <is>
          <t>Coating_Scotchkote134_interior</t>
        </is>
      </c>
      <c r="L151" s="6" t="inlineStr">
        <is>
          <t>Stainless Steel, AISI-303</t>
        </is>
      </c>
      <c r="M151" s="6" t="inlineStr">
        <is>
          <t>Steel, Cold Drawn C1018</t>
        </is>
      </c>
      <c r="N151" t="n">
        <v>97777979</v>
      </c>
      <c r="O151" s="1" t="n"/>
      <c r="P151" t="inlineStr">
        <is>
          <t>A102221</t>
        </is>
      </c>
      <c r="Q151" t="n">
        <v>128</v>
      </c>
      <c r="R151" s="6" t="inlineStr">
        <is>
          <t>LT250</t>
        </is>
      </c>
      <c r="S151" s="13" t="n">
        <v>8</v>
      </c>
      <c r="U151" s="80" t="n"/>
    </row>
    <row r="152">
      <c r="B152" s="13">
        <f>IF(I152="Silicon Bronze, ASTM-B584, C87600", IF(K152="Coating_Standard", "Y", "N"), "N")</f>
        <v/>
      </c>
      <c r="C152" t="inlineStr">
        <is>
          <t>Price_BOM_VL_VLS_Imp_318</t>
        </is>
      </c>
      <c r="D152">
        <f>IF(B152="Y", C152, "")</f>
        <v/>
      </c>
      <c r="E152" s="123" t="inlineStr">
        <is>
          <t>:2095-9_VL:2095-9_VLS:</t>
        </is>
      </c>
      <c r="F152" s="123" t="inlineStr">
        <is>
          <t>:2095-9 VL:2095-9 VLS:</t>
        </is>
      </c>
      <c r="G152" s="123" t="inlineStr">
        <is>
          <t>X3</t>
        </is>
      </c>
      <c r="H152" s="123" t="inlineStr">
        <is>
          <t>ImpMatl_Silicon_Bronze_ASTM-B584_C87600</t>
        </is>
      </c>
      <c r="I152" s="6" t="inlineStr">
        <is>
          <t>Silicon Bronze, ASTM-B584, C87600</t>
        </is>
      </c>
      <c r="J152" s="6" t="inlineStr">
        <is>
          <t>B21</t>
        </is>
      </c>
      <c r="K152" s="6" t="inlineStr">
        <is>
          <t>Coating_Scotchkote134_interior_exterior</t>
        </is>
      </c>
      <c r="L152" s="6" t="inlineStr">
        <is>
          <t>Stainless Steel, AISI-303</t>
        </is>
      </c>
      <c r="M152" s="6" t="inlineStr">
        <is>
          <t>Steel, Cold Drawn C1018</t>
        </is>
      </c>
      <c r="N152" s="1" t="inlineStr">
        <is>
          <t>RTF</t>
        </is>
      </c>
      <c r="O152" s="6" t="n"/>
      <c r="P152" s="6" t="inlineStr">
        <is>
          <t>A101746</t>
        </is>
      </c>
      <c r="Q152" s="6" t="n">
        <v>0</v>
      </c>
      <c r="R152" s="6" t="inlineStr">
        <is>
          <t>LT040</t>
        </is>
      </c>
      <c r="S152" s="13" t="n">
        <v>14</v>
      </c>
      <c r="U152" s="80" t="n"/>
    </row>
    <row r="153">
      <c r="B153" s="13">
        <f>IF(I153="Silicon Bronze, ASTM-B584, C87600", IF(K153="Coating_Standard", "Y", "N"), "N")</f>
        <v/>
      </c>
      <c r="C153" t="inlineStr">
        <is>
          <t>Price_BOM_VL_VLS_Imp_319</t>
        </is>
      </c>
      <c r="D153">
        <f>IF(B153="Y", C153, "")</f>
        <v/>
      </c>
      <c r="E153" s="123" t="inlineStr">
        <is>
          <t>:2095-9_VL:2095-9_VLS:</t>
        </is>
      </c>
      <c r="F153" s="123" t="inlineStr">
        <is>
          <t>:2095-9 VL:2095-9 VLS:</t>
        </is>
      </c>
      <c r="G153" s="123" t="inlineStr">
        <is>
          <t>X3</t>
        </is>
      </c>
      <c r="H153" t="inlineStr">
        <is>
          <t>ImpMatl_NiAl-Bronze_ASTM-B148_C95400</t>
        </is>
      </c>
      <c r="I153" s="6" t="inlineStr">
        <is>
          <t>Nickel Aluminum Bronze ASTM B148 UNS C95400</t>
        </is>
      </c>
      <c r="J153" s="6" t="inlineStr">
        <is>
          <t>B22</t>
        </is>
      </c>
      <c r="K153" s="6" t="inlineStr">
        <is>
          <t>Coating_Scotchkote134_interior_exterior</t>
        </is>
      </c>
      <c r="L153" s="6" t="inlineStr">
        <is>
          <t>Stainless Steel, AISI-303</t>
        </is>
      </c>
      <c r="M153" s="6" t="inlineStr">
        <is>
          <t>Steel, Cold Drawn C1018</t>
        </is>
      </c>
      <c r="N153" t="n">
        <v>97777979</v>
      </c>
      <c r="O153" s="1" t="n"/>
      <c r="P153" t="inlineStr">
        <is>
          <t>A102221</t>
        </is>
      </c>
      <c r="Q153" t="n">
        <v>128</v>
      </c>
      <c r="R153" s="6" t="inlineStr">
        <is>
          <t>LT250</t>
        </is>
      </c>
      <c r="S153" s="13" t="n">
        <v>8</v>
      </c>
      <c r="U153" s="80" t="n"/>
    </row>
    <row r="154">
      <c r="B154" s="13">
        <f>IF(I154="Silicon Bronze, ASTM-B584, C87600", IF(K154="Coating_Standard", "Y", "N"), "N")</f>
        <v/>
      </c>
      <c r="C154" t="inlineStr">
        <is>
          <t>Price_BOM_VL_VLS_Imp_320</t>
        </is>
      </c>
      <c r="D154">
        <f>IF(B154="Y", C154, "")</f>
        <v/>
      </c>
      <c r="E154" s="123" t="inlineStr">
        <is>
          <t>:2095-9_VL:2095-9_VLS:</t>
        </is>
      </c>
      <c r="F154" s="123" t="inlineStr">
        <is>
          <t>:2095-9 VL:2095-9 VLS:</t>
        </is>
      </c>
      <c r="G154" s="123" t="inlineStr">
        <is>
          <t>X3</t>
        </is>
      </c>
      <c r="H154" s="123" t="inlineStr">
        <is>
          <t>ImpMatl_Silicon_Bronze_ASTM-B584_C87600</t>
        </is>
      </c>
      <c r="I154" s="6" t="inlineStr">
        <is>
          <t>Silicon Bronze, ASTM-B584, C87600</t>
        </is>
      </c>
      <c r="J154" s="6" t="inlineStr">
        <is>
          <t>B21</t>
        </is>
      </c>
      <c r="K154" s="6" t="inlineStr">
        <is>
          <t>Coating_Scotchkote134_interior_exterior_IncludeImpeller</t>
        </is>
      </c>
      <c r="L154" s="6" t="inlineStr">
        <is>
          <t>Stainless Steel, AISI-303</t>
        </is>
      </c>
      <c r="M154" s="6" t="inlineStr">
        <is>
          <t>Steel, Cold Drawn C1018</t>
        </is>
      </c>
      <c r="N154" s="1" t="inlineStr">
        <is>
          <t>RTF</t>
        </is>
      </c>
      <c r="O154" s="6" t="n"/>
      <c r="P154" s="6" t="inlineStr">
        <is>
          <t>A101746</t>
        </is>
      </c>
      <c r="Q154" s="6" t="n">
        <v>0</v>
      </c>
      <c r="R154" s="6" t="inlineStr">
        <is>
          <t>LT040</t>
        </is>
      </c>
      <c r="S154" s="13" t="n">
        <v>14</v>
      </c>
      <c r="U154" s="80" t="n"/>
    </row>
    <row r="155">
      <c r="B155" s="13">
        <f>IF(I155="Silicon Bronze, ASTM-B584, C87600", IF(K155="Coating_Standard", "Y", "N"), "N")</f>
        <v/>
      </c>
      <c r="C155" t="inlineStr">
        <is>
          <t>Price_BOM_VL_VLS_Imp_321</t>
        </is>
      </c>
      <c r="D155">
        <f>IF(B155="Y", C155, "")</f>
        <v/>
      </c>
      <c r="E155" s="123" t="inlineStr">
        <is>
          <t>:2095-9_VL:2095-9_VLS:</t>
        </is>
      </c>
      <c r="F155" s="123" t="inlineStr">
        <is>
          <t>:2095-9 VL:2095-9 VLS:</t>
        </is>
      </c>
      <c r="G155" s="123" t="inlineStr">
        <is>
          <t>X3</t>
        </is>
      </c>
      <c r="H155" t="inlineStr">
        <is>
          <t>ImpMatl_NiAl-Bronze_ASTM-B148_C95400</t>
        </is>
      </c>
      <c r="I155" s="6" t="inlineStr">
        <is>
          <t>Nickel Aluminum Bronze ASTM B148 UNS C95400</t>
        </is>
      </c>
      <c r="J155" s="6" t="inlineStr">
        <is>
          <t>B22</t>
        </is>
      </c>
      <c r="K155" s="6" t="inlineStr">
        <is>
          <t>Coating_Scotchkote134_interior_exterior_IncludeImpeller</t>
        </is>
      </c>
      <c r="L155" s="6" t="inlineStr">
        <is>
          <t>Stainless Steel, AISI-303</t>
        </is>
      </c>
      <c r="M155" s="6" t="inlineStr">
        <is>
          <t>Steel, Cold Drawn C1018</t>
        </is>
      </c>
      <c r="N155" s="1" t="inlineStr">
        <is>
          <t>RTF</t>
        </is>
      </c>
      <c r="O155" s="1" t="n"/>
      <c r="P155" t="inlineStr">
        <is>
          <t>A102221</t>
        </is>
      </c>
      <c r="Q155" t="n">
        <v>128</v>
      </c>
      <c r="R155" s="6" t="inlineStr">
        <is>
          <t>LT250</t>
        </is>
      </c>
      <c r="S155" s="13" t="n">
        <v>8</v>
      </c>
      <c r="U155" s="80" t="n"/>
    </row>
    <row r="156">
      <c r="B156" s="13">
        <f>IF(I156="Silicon Bronze, ASTM-B584, C87600", IF(K156="Coating_Standard", "Y", "N"), "N")</f>
        <v/>
      </c>
      <c r="C156" t="inlineStr">
        <is>
          <t>Price_BOM_VL_VLS_Imp_322</t>
        </is>
      </c>
      <c r="D156">
        <f>IF(B156="Y", C156, "")</f>
        <v/>
      </c>
      <c r="E156" s="123" t="inlineStr">
        <is>
          <t>:2095-9_VL:2095-9_VLS:</t>
        </is>
      </c>
      <c r="F156" s="123" t="inlineStr">
        <is>
          <t>:2095-9 VL:2095-9 VLS:</t>
        </is>
      </c>
      <c r="G156" s="123" t="inlineStr">
        <is>
          <t>X3</t>
        </is>
      </c>
      <c r="H156" s="123" t="inlineStr">
        <is>
          <t>ImpMatl_Silicon_Bronze_ASTM-B584_C87600</t>
        </is>
      </c>
      <c r="I156" s="6" t="inlineStr">
        <is>
          <t>Silicon Bronze, ASTM-B584, C87600</t>
        </is>
      </c>
      <c r="J156" s="6" t="inlineStr">
        <is>
          <t>B21</t>
        </is>
      </c>
      <c r="K156" s="6" t="inlineStr">
        <is>
          <t>Coating_Scotchkote134_interior_IncludeImpeller</t>
        </is>
      </c>
      <c r="L156" s="6" t="inlineStr">
        <is>
          <t>Stainless Steel, AISI-303</t>
        </is>
      </c>
      <c r="M156" s="6" t="inlineStr">
        <is>
          <t>Steel, Cold Drawn C1018</t>
        </is>
      </c>
      <c r="N156" s="1" t="inlineStr">
        <is>
          <t>RTF</t>
        </is>
      </c>
      <c r="O156" s="6" t="n"/>
      <c r="P156" s="6" t="inlineStr">
        <is>
          <t>A101746</t>
        </is>
      </c>
      <c r="Q156" s="6" t="n">
        <v>0</v>
      </c>
      <c r="R156" s="6" t="inlineStr">
        <is>
          <t>LT040</t>
        </is>
      </c>
      <c r="S156" s="13" t="n">
        <v>14</v>
      </c>
      <c r="U156" s="80" t="n"/>
    </row>
    <row r="157">
      <c r="B157" s="13">
        <f>IF(I157="Silicon Bronze, ASTM-B584, C87600", IF(K157="Coating_Standard", "Y", "N"), "N")</f>
        <v/>
      </c>
      <c r="C157" t="inlineStr">
        <is>
          <t>Price_BOM_VL_VLS_Imp_323</t>
        </is>
      </c>
      <c r="D157">
        <f>IF(B157="Y", C157, "")</f>
        <v/>
      </c>
      <c r="E157" s="123" t="inlineStr">
        <is>
          <t>:2095-9_VL:2095-9_VLS:</t>
        </is>
      </c>
      <c r="F157" s="123" t="inlineStr">
        <is>
          <t>:2095-9 VL:2095-9 VLS:</t>
        </is>
      </c>
      <c r="G157" s="123" t="inlineStr">
        <is>
          <t>X3</t>
        </is>
      </c>
      <c r="H157" t="inlineStr">
        <is>
          <t>ImpMatl_NiAl-Bronze_ASTM-B148_C95400</t>
        </is>
      </c>
      <c r="I157" s="6" t="inlineStr">
        <is>
          <t>Nickel Aluminum Bronze ASTM B148 UNS C95400</t>
        </is>
      </c>
      <c r="J157" s="6" t="inlineStr">
        <is>
          <t>B22</t>
        </is>
      </c>
      <c r="K157" s="6" t="inlineStr">
        <is>
          <t>Coating_Scotchkote134_interior_IncludeImpeller</t>
        </is>
      </c>
      <c r="L157" s="6" t="inlineStr">
        <is>
          <t>Stainless Steel, AISI-303</t>
        </is>
      </c>
      <c r="M157" s="6" t="inlineStr">
        <is>
          <t>Steel, Cold Drawn C1018</t>
        </is>
      </c>
      <c r="N157" s="1" t="inlineStr">
        <is>
          <t>RTF</t>
        </is>
      </c>
      <c r="O157" s="1" t="n"/>
      <c r="P157" t="inlineStr">
        <is>
          <t>A102221</t>
        </is>
      </c>
      <c r="Q157" t="n">
        <v>128</v>
      </c>
      <c r="R157" s="6" t="inlineStr">
        <is>
          <t>LT250</t>
        </is>
      </c>
      <c r="S157" s="13" t="n">
        <v>8</v>
      </c>
      <c r="U157" s="80" t="n"/>
    </row>
    <row r="158">
      <c r="B158" s="13">
        <f>IF(I158="Silicon Bronze, ASTM-B584, C87600", IF(K158="Coating_Standard", "Y", "N"), "N")</f>
        <v/>
      </c>
      <c r="C158" t="inlineStr">
        <is>
          <t>Price_BOM_VL_VLS_Imp_324</t>
        </is>
      </c>
      <c r="D158">
        <f>IF(B158="Y", C158, "")</f>
        <v/>
      </c>
      <c r="E158" s="123" t="inlineStr">
        <is>
          <t>:2095-9_VL:2095-9_VLS:</t>
        </is>
      </c>
      <c r="F158" s="123" t="inlineStr">
        <is>
          <t>:2095-9 VL:2095-9 VLS:</t>
        </is>
      </c>
      <c r="G158" s="123" t="inlineStr">
        <is>
          <t>X3</t>
        </is>
      </c>
      <c r="H158" s="123" t="inlineStr">
        <is>
          <t>ImpMatl_Silicon_Bronze_ASTM-B584_C87600</t>
        </is>
      </c>
      <c r="I158" s="6" t="inlineStr">
        <is>
          <t>Silicon Bronze, ASTM-B584, C87600</t>
        </is>
      </c>
      <c r="J158" s="6" t="inlineStr">
        <is>
          <t>B21</t>
        </is>
      </c>
      <c r="K158" s="6" t="inlineStr">
        <is>
          <t>Coating_Special</t>
        </is>
      </c>
      <c r="L158" s="6" t="inlineStr">
        <is>
          <t>Stainless Steel, AISI-303</t>
        </is>
      </c>
      <c r="M158" s="6" t="inlineStr">
        <is>
          <t>Steel, Cold Drawn C1018</t>
        </is>
      </c>
      <c r="N158" s="1" t="inlineStr">
        <is>
          <t>RTF</t>
        </is>
      </c>
      <c r="O158" s="6" t="n"/>
      <c r="P158" s="6" t="inlineStr">
        <is>
          <t>A101746</t>
        </is>
      </c>
      <c r="Q158" s="6" t="n">
        <v>0</v>
      </c>
      <c r="R158" s="6" t="inlineStr">
        <is>
          <t>LT040</t>
        </is>
      </c>
      <c r="S158" s="13" t="n">
        <v>14</v>
      </c>
      <c r="U158" s="80" t="n"/>
    </row>
    <row r="159">
      <c r="B159" s="13">
        <f>IF(I159="Silicon Bronze, ASTM-B584, C87600", IF(K159="Coating_Standard", "Y", "N"), "N")</f>
        <v/>
      </c>
      <c r="C159" t="inlineStr">
        <is>
          <t>Price_BOM_VL_VLS_Imp_325</t>
        </is>
      </c>
      <c r="D159">
        <f>IF(B159="Y", C159, "")</f>
        <v/>
      </c>
      <c r="E159" s="123" t="inlineStr">
        <is>
          <t>:2095-9_VL:2095-9_VLS:</t>
        </is>
      </c>
      <c r="F159" s="123" t="inlineStr">
        <is>
          <t>:2095-9 VL:2095-9 VLS:</t>
        </is>
      </c>
      <c r="G159" s="123" t="inlineStr">
        <is>
          <t>X3</t>
        </is>
      </c>
      <c r="H159" t="inlineStr">
        <is>
          <t>ImpMatl_NiAl-Bronze_ASTM-B148_C95400</t>
        </is>
      </c>
      <c r="I159" s="6" t="inlineStr">
        <is>
          <t>Nickel Aluminum Bronze ASTM B148 UNS C95400</t>
        </is>
      </c>
      <c r="J159" s="6" t="inlineStr">
        <is>
          <t>B22</t>
        </is>
      </c>
      <c r="K159" s="6" t="inlineStr">
        <is>
          <t>Coating_Special</t>
        </is>
      </c>
      <c r="L159" s="6" t="inlineStr">
        <is>
          <t>Stainless Steel, AISI-303</t>
        </is>
      </c>
      <c r="M159" s="6" t="inlineStr">
        <is>
          <t>Steel, Cold Drawn C1018</t>
        </is>
      </c>
      <c r="N159" s="1" t="inlineStr">
        <is>
          <t>RTF</t>
        </is>
      </c>
      <c r="O159" s="1" t="n"/>
      <c r="P159" t="inlineStr">
        <is>
          <t>A102221</t>
        </is>
      </c>
      <c r="Q159" t="n">
        <v>128</v>
      </c>
      <c r="R159" s="6" t="inlineStr">
        <is>
          <t>LT250</t>
        </is>
      </c>
      <c r="S159" s="13" t="n">
        <v>8</v>
      </c>
      <c r="U159" s="80" t="n"/>
    </row>
    <row r="160">
      <c r="B160" s="13">
        <f>IF(I160="Silicon Bronze, ASTM-B584, C87600", IF(K160="Coating_Standard", "Y", "N"), "N")</f>
        <v/>
      </c>
      <c r="C160" t="inlineStr">
        <is>
          <t>Price_BOM_VL_VLS_Imp_326</t>
        </is>
      </c>
      <c r="D160">
        <f>IF(B160="Y", C160, "")</f>
        <v/>
      </c>
      <c r="E160" s="123" t="inlineStr">
        <is>
          <t>:2095-9_VL:2095-9_VLS:</t>
        </is>
      </c>
      <c r="F160" s="123" t="inlineStr">
        <is>
          <t>:2095-9 VL:2095-9 VLS:</t>
        </is>
      </c>
      <c r="G160" s="123" t="inlineStr">
        <is>
          <t>X3</t>
        </is>
      </c>
      <c r="H160" s="123" t="inlineStr">
        <is>
          <t>ImpMatl_Silicon_Bronze_ASTM-B584_C87600</t>
        </is>
      </c>
      <c r="I160" s="6" t="inlineStr">
        <is>
          <t>Silicon Bronze, ASTM-B584, C87600</t>
        </is>
      </c>
      <c r="J160" s="6" t="inlineStr">
        <is>
          <t>B21</t>
        </is>
      </c>
      <c r="K160" s="6" t="inlineStr">
        <is>
          <t>Coating_Epoxy</t>
        </is>
      </c>
      <c r="L160" s="6" t="inlineStr">
        <is>
          <t>Stainless Steel, AISI-303</t>
        </is>
      </c>
      <c r="M160" s="6" t="inlineStr">
        <is>
          <t>Steel, Cold Drawn C1018</t>
        </is>
      </c>
      <c r="N160" s="1" t="inlineStr">
        <is>
          <t>RTF</t>
        </is>
      </c>
      <c r="O160" s="6" t="n"/>
      <c r="P160" s="6" t="inlineStr">
        <is>
          <t>A101746</t>
        </is>
      </c>
      <c r="Q160" s="6" t="n">
        <v>0</v>
      </c>
      <c r="R160" s="6" t="inlineStr">
        <is>
          <t>LT040</t>
        </is>
      </c>
      <c r="S160" s="13" t="n">
        <v>14</v>
      </c>
      <c r="U160" s="80" t="n"/>
    </row>
    <row r="161">
      <c r="B161" s="13">
        <f>IF(I161="Silicon Bronze, ASTM-B584, C87600", IF(K161="Coating_Standard", "Y", "N"), "N")</f>
        <v/>
      </c>
      <c r="C161" t="inlineStr">
        <is>
          <t>Price_BOM_VL_VLS_Imp_327</t>
        </is>
      </c>
      <c r="D161">
        <f>IF(B161="Y", C161, "")</f>
        <v/>
      </c>
      <c r="E161" s="123" t="inlineStr">
        <is>
          <t>:2095-9_VL:2095-9_VLS:</t>
        </is>
      </c>
      <c r="F161" s="123" t="inlineStr">
        <is>
          <t>:2095-9 VL:2095-9 VLS:</t>
        </is>
      </c>
      <c r="G161" s="123" t="inlineStr">
        <is>
          <t>X3</t>
        </is>
      </c>
      <c r="H161" t="inlineStr">
        <is>
          <t>ImpMatl_NiAl-Bronze_ASTM-B148_C95400</t>
        </is>
      </c>
      <c r="I161" s="6" t="inlineStr">
        <is>
          <t>Nickel Aluminum Bronze ASTM B148 UNS C95400</t>
        </is>
      </c>
      <c r="J161" s="6" t="inlineStr">
        <is>
          <t>B22</t>
        </is>
      </c>
      <c r="K161" s="6" t="inlineStr">
        <is>
          <t>Coating_Epoxy</t>
        </is>
      </c>
      <c r="L161" s="6" t="inlineStr">
        <is>
          <t>Stainless Steel, AISI-303</t>
        </is>
      </c>
      <c r="M161" s="6" t="inlineStr">
        <is>
          <t>Steel, Cold Drawn C1018</t>
        </is>
      </c>
      <c r="N161" s="1" t="inlineStr">
        <is>
          <t>RTF</t>
        </is>
      </c>
      <c r="O161" s="1" t="n"/>
      <c r="P161" t="inlineStr">
        <is>
          <t>A102221</t>
        </is>
      </c>
      <c r="Q161" t="n">
        <v>128</v>
      </c>
      <c r="R161" s="6" t="inlineStr">
        <is>
          <t>LT250</t>
        </is>
      </c>
      <c r="S161" s="13" t="n">
        <v>8</v>
      </c>
      <c r="U161" s="80" t="n"/>
    </row>
    <row r="162">
      <c r="B162" s="13">
        <f>IF(I162="Silicon Bronze, ASTM-B584, C87600", IF(K162="Coating_Standard", "Y", "N"), "N")</f>
        <v/>
      </c>
      <c r="C162" t="inlineStr">
        <is>
          <t>Price_BOM_VL_VLS_Imp_328</t>
        </is>
      </c>
      <c r="D162">
        <f>IF(B162="Y", C162, "")</f>
        <v/>
      </c>
      <c r="E162" s="123" t="inlineStr">
        <is>
          <t>:2095-9_VL:2095-9_VLS:</t>
        </is>
      </c>
      <c r="F162" s="123" t="inlineStr">
        <is>
          <t>:2095-9 VL:2095-9 VLS:</t>
        </is>
      </c>
      <c r="G162" s="123" t="inlineStr">
        <is>
          <t>X4</t>
        </is>
      </c>
      <c r="H162" s="123" t="inlineStr">
        <is>
          <t>ImpMatl_Silicon_Bronze_ASTM-B584_C87600</t>
        </is>
      </c>
      <c r="I162" s="6" t="inlineStr">
        <is>
          <t>Silicon Bronze, ASTM-B584, C87600</t>
        </is>
      </c>
      <c r="J162" s="6" t="inlineStr">
        <is>
          <t>B21</t>
        </is>
      </c>
      <c r="K162" s="6" t="inlineStr">
        <is>
          <t>Coating_Standard</t>
        </is>
      </c>
      <c r="L162" s="6" t="inlineStr">
        <is>
          <t>Stainless Steel, AISI-303</t>
        </is>
      </c>
      <c r="M162" s="6" t="inlineStr">
        <is>
          <t>Steel, Cold Drawn C1018</t>
        </is>
      </c>
      <c r="N162" s="1" t="inlineStr">
        <is>
          <t>96699323</t>
        </is>
      </c>
      <c r="O162" s="6" t="inlineStr">
        <is>
          <t>IMP,L,15959,X4,B21</t>
        </is>
      </c>
      <c r="P162" s="6" t="inlineStr">
        <is>
          <t>A101752</t>
        </is>
      </c>
      <c r="Q162" s="6" t="n">
        <v>0</v>
      </c>
      <c r="R162" s="6" t="inlineStr">
        <is>
          <t>LT027</t>
        </is>
      </c>
      <c r="S162" s="13" t="n">
        <v>0</v>
      </c>
      <c r="U162" s="80" t="n"/>
    </row>
    <row r="163">
      <c r="B163" s="13">
        <f>IF(I163="Silicon Bronze, ASTM-B584, C87600", IF(K163="Coating_Standard", "Y", "N"), "N")</f>
        <v/>
      </c>
      <c r="C163" t="inlineStr">
        <is>
          <t>Price_BOM_VL_VLS_Imp_329</t>
        </is>
      </c>
      <c r="D163">
        <f>IF(B163="Y", C163, "")</f>
        <v/>
      </c>
      <c r="E163" s="123" t="inlineStr">
        <is>
          <t>:2095-9_VL:2095-9_VLS:</t>
        </is>
      </c>
      <c r="F163" s="123" t="inlineStr">
        <is>
          <t>:2095-9 VL:2095-9 VLS:</t>
        </is>
      </c>
      <c r="G163" s="123" t="inlineStr">
        <is>
          <t>X4</t>
        </is>
      </c>
      <c r="H163" s="123" t="inlineStr">
        <is>
          <t>ImpMatl_SS_AISI-304</t>
        </is>
      </c>
      <c r="I163" s="6" t="inlineStr">
        <is>
          <t>Stainless Steel, AISI-304</t>
        </is>
      </c>
      <c r="J163" s="6" t="inlineStr">
        <is>
          <t>H304</t>
        </is>
      </c>
      <c r="K163" s="6" t="inlineStr">
        <is>
          <t>Coating_Standard</t>
        </is>
      </c>
      <c r="L163" s="6" t="inlineStr">
        <is>
          <t>Stainless Steel, AISI-303</t>
        </is>
      </c>
      <c r="M163" s="6" t="inlineStr">
        <is>
          <t>Stainless Steel, AISI 316</t>
        </is>
      </c>
      <c r="N163" s="96" t="n">
        <v>98876061</v>
      </c>
      <c r="O163" s="94" t="inlineStr">
        <is>
          <t>IMP,L,15959,X4,H304</t>
        </is>
      </c>
      <c r="P163" s="6" t="inlineStr">
        <is>
          <t>A101756</t>
        </is>
      </c>
      <c r="Q163" s="6" t="n">
        <v>0</v>
      </c>
      <c r="R163" s="6" t="inlineStr">
        <is>
          <t>LT027</t>
        </is>
      </c>
      <c r="S163" s="13" t="n">
        <v>0</v>
      </c>
      <c r="U163" s="80" t="n"/>
    </row>
    <row r="164">
      <c r="B164" s="13">
        <f>IF(I164="Silicon Bronze, ASTM-B584, C87600", IF(K164="Coating_Standard", "Y", "N"), "N")</f>
        <v/>
      </c>
      <c r="C164" t="inlineStr">
        <is>
          <t>Price_BOM_VL_VLS_Imp_331</t>
        </is>
      </c>
      <c r="D164">
        <f>IF(B164="Y", C164, "")</f>
        <v/>
      </c>
      <c r="E164" s="123" t="inlineStr">
        <is>
          <t>:2095-9_VL:2095-9_VLS:</t>
        </is>
      </c>
      <c r="F164" s="123" t="inlineStr">
        <is>
          <t>:2095-9 VL:2095-9 VLS:</t>
        </is>
      </c>
      <c r="G164" s="123" t="inlineStr">
        <is>
          <t>X4</t>
        </is>
      </c>
      <c r="H164" t="inlineStr">
        <is>
          <t>ImpMatl_NiAl-Bronze_ASTM-B148_C95400</t>
        </is>
      </c>
      <c r="I164" s="6" t="inlineStr">
        <is>
          <t>Nickel Aluminum Bronze ASTM B148 UNS C95400</t>
        </is>
      </c>
      <c r="J164" s="6" t="inlineStr">
        <is>
          <t>B22</t>
        </is>
      </c>
      <c r="K164" s="6" t="inlineStr">
        <is>
          <t>Coating_Standard</t>
        </is>
      </c>
      <c r="L164" s="6" t="inlineStr">
        <is>
          <t>Stainless Steel, AISI-303</t>
        </is>
      </c>
      <c r="M164" s="6" t="inlineStr">
        <is>
          <t>Steel, Cold Drawn C1018</t>
        </is>
      </c>
      <c r="N164" t="n">
        <v>97777980</v>
      </c>
      <c r="O164" s="1" t="n"/>
      <c r="P164" t="inlineStr">
        <is>
          <t>A102222</t>
        </is>
      </c>
      <c r="Q164" t="n">
        <v>128</v>
      </c>
      <c r="R164" s="6" t="inlineStr">
        <is>
          <t>LT027</t>
        </is>
      </c>
      <c r="S164" s="13" t="n">
        <v>0</v>
      </c>
      <c r="U164" s="80" t="n"/>
    </row>
    <row r="165">
      <c r="B165" s="13">
        <f>IF(I165="Silicon Bronze, ASTM-B584, C87600", IF(K165="Coating_Standard", "Y", "N"), "N")</f>
        <v/>
      </c>
      <c r="C165" t="inlineStr">
        <is>
          <t>Price_BOM_VL_VLS_Imp_332</t>
        </is>
      </c>
      <c r="D165">
        <f>IF(B165="Y", C165, "")</f>
        <v/>
      </c>
      <c r="E165" s="123" t="inlineStr">
        <is>
          <t>:2095-9_VL:2095-9_VLS:</t>
        </is>
      </c>
      <c r="F165" s="123" t="inlineStr">
        <is>
          <t>:2095-9 VL:2095-9 VLS:</t>
        </is>
      </c>
      <c r="G165" s="123" t="inlineStr">
        <is>
          <t>X4</t>
        </is>
      </c>
      <c r="H165" s="123" t="inlineStr">
        <is>
          <t>ImpMatl_Silicon_Bronze_ASTM-B584_C87600</t>
        </is>
      </c>
      <c r="I165" s="6" t="inlineStr">
        <is>
          <t>Silicon Bronze, ASTM-B584, C87600</t>
        </is>
      </c>
      <c r="J165" s="6" t="inlineStr">
        <is>
          <t>B21</t>
        </is>
      </c>
      <c r="K165" s="6" t="inlineStr">
        <is>
          <t>Coating_Scotchkote134_interior</t>
        </is>
      </c>
      <c r="L165" s="6" t="inlineStr">
        <is>
          <t>Stainless Steel, AISI-303</t>
        </is>
      </c>
      <c r="M165" s="6" t="inlineStr">
        <is>
          <t>Steel, Cold Drawn C1018</t>
        </is>
      </c>
      <c r="N165" s="1" t="inlineStr">
        <is>
          <t>RTF</t>
        </is>
      </c>
      <c r="O165" s="6" t="n"/>
      <c r="P165" s="6" t="inlineStr">
        <is>
          <t>A101752</t>
        </is>
      </c>
      <c r="Q165" s="6" t="n">
        <v>0</v>
      </c>
      <c r="R165" s="6" t="inlineStr">
        <is>
          <t>LT040</t>
        </is>
      </c>
      <c r="S165" s="13" t="n">
        <v>14</v>
      </c>
      <c r="U165" s="80" t="n"/>
    </row>
    <row r="166">
      <c r="B166" s="13">
        <f>IF(I166="Silicon Bronze, ASTM-B584, C87600", IF(K166="Coating_Standard", "Y", "N"), "N")</f>
        <v/>
      </c>
      <c r="C166" t="inlineStr">
        <is>
          <t>Price_BOM_VL_VLS_Imp_333</t>
        </is>
      </c>
      <c r="D166">
        <f>IF(B166="Y", C166, "")</f>
        <v/>
      </c>
      <c r="E166" s="123" t="inlineStr">
        <is>
          <t>:2095-9_VL:2095-9_VLS:</t>
        </is>
      </c>
      <c r="F166" s="123" t="inlineStr">
        <is>
          <t>:2095-9 VL:2095-9 VLS:</t>
        </is>
      </c>
      <c r="G166" s="123" t="inlineStr">
        <is>
          <t>X4</t>
        </is>
      </c>
      <c r="H166" t="inlineStr">
        <is>
          <t>ImpMatl_NiAl-Bronze_ASTM-B148_C95400</t>
        </is>
      </c>
      <c r="I166" s="6" t="inlineStr">
        <is>
          <t>Nickel Aluminum Bronze ASTM B148 UNS C95400</t>
        </is>
      </c>
      <c r="J166" s="6" t="inlineStr">
        <is>
          <t>B22</t>
        </is>
      </c>
      <c r="K166" s="6" t="inlineStr">
        <is>
          <t>Coating_Scotchkote134_interior</t>
        </is>
      </c>
      <c r="L166" s="6" t="inlineStr">
        <is>
          <t>Stainless Steel, AISI-303</t>
        </is>
      </c>
      <c r="M166" s="6" t="inlineStr">
        <is>
          <t>Steel, Cold Drawn C1018</t>
        </is>
      </c>
      <c r="N166" s="1" t="inlineStr">
        <is>
          <t>RTF</t>
        </is>
      </c>
      <c r="O166" s="1" t="n"/>
      <c r="P166" t="inlineStr">
        <is>
          <t>A102222</t>
        </is>
      </c>
      <c r="Q166" t="n">
        <v>128</v>
      </c>
      <c r="R166" s="6" t="inlineStr">
        <is>
          <t>LT250</t>
        </is>
      </c>
      <c r="S166" s="13" t="n">
        <v>8</v>
      </c>
      <c r="U166" s="80" t="n"/>
    </row>
    <row r="167">
      <c r="B167" s="13">
        <f>IF(I167="Silicon Bronze, ASTM-B584, C87600", IF(K167="Coating_Standard", "Y", "N"), "N")</f>
        <v/>
      </c>
      <c r="C167" t="inlineStr">
        <is>
          <t>Price_BOM_VL_VLS_Imp_334</t>
        </is>
      </c>
      <c r="D167">
        <f>IF(B167="Y", C167, "")</f>
        <v/>
      </c>
      <c r="E167" s="123" t="inlineStr">
        <is>
          <t>:2095-9_VL:2095-9_VLS:</t>
        </is>
      </c>
      <c r="F167" s="123" t="inlineStr">
        <is>
          <t>:2095-9 VL:2095-9 VLS:</t>
        </is>
      </c>
      <c r="G167" s="123" t="inlineStr">
        <is>
          <t>X4</t>
        </is>
      </c>
      <c r="H167" s="123" t="inlineStr">
        <is>
          <t>ImpMatl_Silicon_Bronze_ASTM-B584_C87600</t>
        </is>
      </c>
      <c r="I167" s="6" t="inlineStr">
        <is>
          <t>Silicon Bronze, ASTM-B584, C87600</t>
        </is>
      </c>
      <c r="J167" s="6" t="inlineStr">
        <is>
          <t>B21</t>
        </is>
      </c>
      <c r="K167" s="6" t="inlineStr">
        <is>
          <t>Coating_Scotchkote134_interior_exterior</t>
        </is>
      </c>
      <c r="L167" s="6" t="inlineStr">
        <is>
          <t>Stainless Steel, AISI-303</t>
        </is>
      </c>
      <c r="M167" s="6" t="inlineStr">
        <is>
          <t>Steel, Cold Drawn C1018</t>
        </is>
      </c>
      <c r="N167" s="1" t="inlineStr">
        <is>
          <t>RTF</t>
        </is>
      </c>
      <c r="O167" s="6" t="n"/>
      <c r="P167" s="6" t="inlineStr">
        <is>
          <t>A101752</t>
        </is>
      </c>
      <c r="Q167" s="6" t="n">
        <v>0</v>
      </c>
      <c r="R167" s="6" t="inlineStr">
        <is>
          <t>LT040</t>
        </is>
      </c>
      <c r="S167" s="13" t="n">
        <v>14</v>
      </c>
      <c r="U167" s="80" t="n"/>
    </row>
    <row r="168">
      <c r="B168" s="13">
        <f>IF(I168="Silicon Bronze, ASTM-B584, C87600", IF(K168="Coating_Standard", "Y", "N"), "N")</f>
        <v/>
      </c>
      <c r="C168" t="inlineStr">
        <is>
          <t>Price_BOM_VL_VLS_Imp_335</t>
        </is>
      </c>
      <c r="D168">
        <f>IF(B168="Y", C168, "")</f>
        <v/>
      </c>
      <c r="E168" s="123" t="inlineStr">
        <is>
          <t>:2095-9_VL:2095-9_VLS:</t>
        </is>
      </c>
      <c r="F168" s="123" t="inlineStr">
        <is>
          <t>:2095-9 VL:2095-9 VLS:</t>
        </is>
      </c>
      <c r="G168" s="123" t="inlineStr">
        <is>
          <t>X4</t>
        </is>
      </c>
      <c r="H168" t="inlineStr">
        <is>
          <t>ImpMatl_NiAl-Bronze_ASTM-B148_C95400</t>
        </is>
      </c>
      <c r="I168" s="6" t="inlineStr">
        <is>
          <t>Nickel Aluminum Bronze ASTM B148 UNS C95400</t>
        </is>
      </c>
      <c r="J168" s="6" t="inlineStr">
        <is>
          <t>B22</t>
        </is>
      </c>
      <c r="K168" s="6" t="inlineStr">
        <is>
          <t>Coating_Scotchkote134_interior_exterior</t>
        </is>
      </c>
      <c r="L168" s="6" t="inlineStr">
        <is>
          <t>Stainless Steel, AISI-303</t>
        </is>
      </c>
      <c r="M168" s="6" t="inlineStr">
        <is>
          <t>Steel, Cold Drawn C1018</t>
        </is>
      </c>
      <c r="N168" s="1" t="inlineStr">
        <is>
          <t>RTF</t>
        </is>
      </c>
      <c r="O168" s="1" t="n"/>
      <c r="P168" t="inlineStr">
        <is>
          <t>A102222</t>
        </is>
      </c>
      <c r="Q168" t="n">
        <v>128</v>
      </c>
      <c r="R168" s="6" t="inlineStr">
        <is>
          <t>LT250</t>
        </is>
      </c>
      <c r="S168" s="13" t="n">
        <v>8</v>
      </c>
      <c r="U168" s="80" t="n"/>
    </row>
    <row r="169">
      <c r="B169" s="13">
        <f>IF(I169="Silicon Bronze, ASTM-B584, C87600", IF(K169="Coating_Standard", "Y", "N"), "N")</f>
        <v/>
      </c>
      <c r="C169" t="inlineStr">
        <is>
          <t>Price_BOM_VL_VLS_Imp_336</t>
        </is>
      </c>
      <c r="D169">
        <f>IF(B169="Y", C169, "")</f>
        <v/>
      </c>
      <c r="E169" s="123" t="inlineStr">
        <is>
          <t>:2095-9_VL:2095-9_VLS:</t>
        </is>
      </c>
      <c r="F169" s="123" t="inlineStr">
        <is>
          <t>:2095-9 VL:2095-9 VLS:</t>
        </is>
      </c>
      <c r="G169" s="123" t="inlineStr">
        <is>
          <t>X4</t>
        </is>
      </c>
      <c r="H169" s="123" t="inlineStr">
        <is>
          <t>ImpMatl_Silicon_Bronze_ASTM-B584_C87600</t>
        </is>
      </c>
      <c r="I169" s="6" t="inlineStr">
        <is>
          <t>Silicon Bronze, ASTM-B584, C87600</t>
        </is>
      </c>
      <c r="J169" s="6" t="inlineStr">
        <is>
          <t>B21</t>
        </is>
      </c>
      <c r="K169" s="6" t="inlineStr">
        <is>
          <t>Coating_Scotchkote134_interior_exterior_IncludeImpeller</t>
        </is>
      </c>
      <c r="L169" s="6" t="inlineStr">
        <is>
          <t>Stainless Steel, AISI-303</t>
        </is>
      </c>
      <c r="M169" s="6" t="inlineStr">
        <is>
          <t>Steel, Cold Drawn C1018</t>
        </is>
      </c>
      <c r="N169" s="1" t="inlineStr">
        <is>
          <t>RTF</t>
        </is>
      </c>
      <c r="O169" s="6" t="n"/>
      <c r="P169" s="6" t="inlineStr">
        <is>
          <t>A101752</t>
        </is>
      </c>
      <c r="Q169" s="6" t="n">
        <v>0</v>
      </c>
      <c r="R169" s="6" t="inlineStr">
        <is>
          <t>LT040</t>
        </is>
      </c>
      <c r="S169" s="13" t="n">
        <v>14</v>
      </c>
      <c r="U169" s="80" t="n"/>
    </row>
    <row r="170">
      <c r="B170" s="13">
        <f>IF(I170="Silicon Bronze, ASTM-B584, C87600", IF(K170="Coating_Standard", "Y", "N"), "N")</f>
        <v/>
      </c>
      <c r="C170" t="inlineStr">
        <is>
          <t>Price_BOM_VL_VLS_Imp_337</t>
        </is>
      </c>
      <c r="D170">
        <f>IF(B170="Y", C170, "")</f>
        <v/>
      </c>
      <c r="E170" s="123" t="inlineStr">
        <is>
          <t>:2095-9_VL:2095-9_VLS:</t>
        </is>
      </c>
      <c r="F170" s="123" t="inlineStr">
        <is>
          <t>:2095-9 VL:2095-9 VLS:</t>
        </is>
      </c>
      <c r="G170" s="123" t="inlineStr">
        <is>
          <t>X4</t>
        </is>
      </c>
      <c r="H170" t="inlineStr">
        <is>
          <t>ImpMatl_NiAl-Bronze_ASTM-B148_C95400</t>
        </is>
      </c>
      <c r="I170" s="6" t="inlineStr">
        <is>
          <t>Nickel Aluminum Bronze ASTM B148 UNS C95400</t>
        </is>
      </c>
      <c r="J170" s="6" t="inlineStr">
        <is>
          <t>B22</t>
        </is>
      </c>
      <c r="K170" s="6" t="inlineStr">
        <is>
          <t>Coating_Scotchkote134_interior_exterior_IncludeImpeller</t>
        </is>
      </c>
      <c r="L170" s="6" t="inlineStr">
        <is>
          <t>Stainless Steel, AISI-303</t>
        </is>
      </c>
      <c r="M170" s="6" t="inlineStr">
        <is>
          <t>Steel, Cold Drawn C1018</t>
        </is>
      </c>
      <c r="N170" s="1" t="inlineStr">
        <is>
          <t>RTF</t>
        </is>
      </c>
      <c r="O170" s="1" t="n"/>
      <c r="P170" t="inlineStr">
        <is>
          <t>A102222</t>
        </is>
      </c>
      <c r="Q170" t="n">
        <v>128</v>
      </c>
      <c r="R170" s="6" t="inlineStr">
        <is>
          <t>LT250</t>
        </is>
      </c>
      <c r="S170" s="13" t="n">
        <v>8</v>
      </c>
      <c r="U170" s="80" t="n"/>
    </row>
    <row r="171">
      <c r="B171" s="13">
        <f>IF(I171="Silicon Bronze, ASTM-B584, C87600", IF(K171="Coating_Standard", "Y", "N"), "N")</f>
        <v/>
      </c>
      <c r="C171" t="inlineStr">
        <is>
          <t>Price_BOM_VL_VLS_Imp_338</t>
        </is>
      </c>
      <c r="D171">
        <f>IF(B171="Y", C171, "")</f>
        <v/>
      </c>
      <c r="E171" s="123" t="inlineStr">
        <is>
          <t>:2095-9_VL:2095-9_VLS:</t>
        </is>
      </c>
      <c r="F171" s="123" t="inlineStr">
        <is>
          <t>:2095-9 VL:2095-9 VLS:</t>
        </is>
      </c>
      <c r="G171" s="123" t="inlineStr">
        <is>
          <t>X4</t>
        </is>
      </c>
      <c r="H171" s="123" t="inlineStr">
        <is>
          <t>ImpMatl_Silicon_Bronze_ASTM-B584_C87600</t>
        </is>
      </c>
      <c r="I171" s="6" t="inlineStr">
        <is>
          <t>Silicon Bronze, ASTM-B584, C87600</t>
        </is>
      </c>
      <c r="J171" s="6" t="inlineStr">
        <is>
          <t>B21</t>
        </is>
      </c>
      <c r="K171" s="6" t="inlineStr">
        <is>
          <t>Coating_Scotchkote134_interior_IncludeImpeller</t>
        </is>
      </c>
      <c r="L171" s="6" t="inlineStr">
        <is>
          <t>Stainless Steel, AISI-303</t>
        </is>
      </c>
      <c r="M171" s="6" t="inlineStr">
        <is>
          <t>Steel, Cold Drawn C1018</t>
        </is>
      </c>
      <c r="N171" s="1" t="inlineStr">
        <is>
          <t>RTF</t>
        </is>
      </c>
      <c r="O171" s="6" t="n"/>
      <c r="P171" s="6" t="inlineStr">
        <is>
          <t>A101752</t>
        </is>
      </c>
      <c r="Q171" s="6" t="n">
        <v>0</v>
      </c>
      <c r="R171" s="6" t="inlineStr">
        <is>
          <t>LT040</t>
        </is>
      </c>
      <c r="S171" s="13" t="n">
        <v>14</v>
      </c>
      <c r="U171" s="80" t="n"/>
    </row>
    <row r="172">
      <c r="B172" s="13">
        <f>IF(I172="Silicon Bronze, ASTM-B584, C87600", IF(K172="Coating_Standard", "Y", "N"), "N")</f>
        <v/>
      </c>
      <c r="C172" t="inlineStr">
        <is>
          <t>Price_BOM_VL_VLS_Imp_339</t>
        </is>
      </c>
      <c r="D172">
        <f>IF(B172="Y", C172, "")</f>
        <v/>
      </c>
      <c r="E172" s="123" t="inlineStr">
        <is>
          <t>:2095-9_VL:2095-9_VLS:</t>
        </is>
      </c>
      <c r="F172" s="123" t="inlineStr">
        <is>
          <t>:2095-9 VL:2095-9 VLS:</t>
        </is>
      </c>
      <c r="G172" s="123" t="inlineStr">
        <is>
          <t>X4</t>
        </is>
      </c>
      <c r="H172" t="inlineStr">
        <is>
          <t>ImpMatl_NiAl-Bronze_ASTM-B148_C95400</t>
        </is>
      </c>
      <c r="I172" s="6" t="inlineStr">
        <is>
          <t>Nickel Aluminum Bronze ASTM B148 UNS C95400</t>
        </is>
      </c>
      <c r="J172" s="6" t="inlineStr">
        <is>
          <t>B22</t>
        </is>
      </c>
      <c r="K172" s="6" t="inlineStr">
        <is>
          <t>Coating_Scotchkote134_interior_IncludeImpeller</t>
        </is>
      </c>
      <c r="L172" s="6" t="inlineStr">
        <is>
          <t>Stainless Steel, AISI-303</t>
        </is>
      </c>
      <c r="M172" s="6" t="inlineStr">
        <is>
          <t>Steel, Cold Drawn C1018</t>
        </is>
      </c>
      <c r="N172" s="1" t="inlineStr">
        <is>
          <t>RTF</t>
        </is>
      </c>
      <c r="O172" s="1" t="n"/>
      <c r="P172" t="inlineStr">
        <is>
          <t>A102222</t>
        </is>
      </c>
      <c r="Q172" t="n">
        <v>128</v>
      </c>
      <c r="R172" s="6" t="inlineStr">
        <is>
          <t>LT250</t>
        </is>
      </c>
      <c r="S172" s="13" t="n">
        <v>8</v>
      </c>
      <c r="U172" s="80" t="n"/>
    </row>
    <row r="173">
      <c r="B173" s="13">
        <f>IF(I173="Silicon Bronze, ASTM-B584, C87600", IF(K173="Coating_Standard", "Y", "N"), "N")</f>
        <v/>
      </c>
      <c r="C173" t="inlineStr">
        <is>
          <t>Price_BOM_VL_VLS_Imp_34</t>
        </is>
      </c>
      <c r="D173">
        <f>IF(B173="Y", C173, "")</f>
        <v/>
      </c>
      <c r="E173" s="123" t="inlineStr">
        <is>
          <t>:1012-3_VL:1012-3_VLS:</t>
        </is>
      </c>
      <c r="F173" s="123" t="inlineStr">
        <is>
          <t>:1012-3 VL:1012-3 VLS:</t>
        </is>
      </c>
      <c r="G173" s="123" t="inlineStr">
        <is>
          <t>X5</t>
        </is>
      </c>
      <c r="H173" s="123" t="inlineStr">
        <is>
          <t>ImpMatl_Silicon_Bronze_ASTM-B584_C87600</t>
        </is>
      </c>
      <c r="I173" s="6" t="inlineStr">
        <is>
          <t>Silicon Bronze, ASTM-B584, C87600</t>
        </is>
      </c>
      <c r="J173" s="6" t="inlineStr">
        <is>
          <t>B21</t>
        </is>
      </c>
      <c r="K173" s="6" t="inlineStr">
        <is>
          <t>Coating_Scotchkote134_interior_exterior_IncludeImpeller</t>
        </is>
      </c>
      <c r="L173" s="6" t="inlineStr">
        <is>
          <t>Anodized Steel</t>
        </is>
      </c>
      <c r="M173" s="6" t="inlineStr">
        <is>
          <t>Steel, Cold Drawn C1018</t>
        </is>
      </c>
      <c r="N173" s="1" t="inlineStr">
        <is>
          <t>RTF</t>
        </is>
      </c>
      <c r="O173" s="6" t="n"/>
      <c r="P173" s="6" t="inlineStr">
        <is>
          <t>A102029</t>
        </is>
      </c>
      <c r="Q173" s="6" t="n">
        <v>0</v>
      </c>
      <c r="R173" s="6" t="inlineStr">
        <is>
          <t>LT040</t>
        </is>
      </c>
      <c r="S173" s="13" t="n">
        <v>14</v>
      </c>
      <c r="U173" s="80" t="n"/>
    </row>
    <row r="174">
      <c r="B174" s="13">
        <f>IF(I174="Silicon Bronze, ASTM-B584, C87600", IF(K174="Coating_Standard", "Y", "N"), "N")</f>
        <v/>
      </c>
      <c r="C174" t="inlineStr">
        <is>
          <t>Price_BOM_VL_VLS_Imp_340</t>
        </is>
      </c>
      <c r="D174">
        <f>IF(B174="Y", C174, "")</f>
        <v/>
      </c>
      <c r="E174" s="123" t="inlineStr">
        <is>
          <t>:2095-9_VL:2095-9_VLS:</t>
        </is>
      </c>
      <c r="F174" s="123" t="inlineStr">
        <is>
          <t>:2095-9 VL:2095-9 VLS:</t>
        </is>
      </c>
      <c r="G174" s="123" t="inlineStr">
        <is>
          <t>X4</t>
        </is>
      </c>
      <c r="H174" s="123" t="inlineStr">
        <is>
          <t>ImpMatl_Silicon_Bronze_ASTM-B584_C87600</t>
        </is>
      </c>
      <c r="I174" s="6" t="inlineStr">
        <is>
          <t>Silicon Bronze, ASTM-B584, C87600</t>
        </is>
      </c>
      <c r="J174" s="6" t="inlineStr">
        <is>
          <t>B21</t>
        </is>
      </c>
      <c r="K174" s="6" t="inlineStr">
        <is>
          <t>Coating_Special</t>
        </is>
      </c>
      <c r="L174" s="6" t="inlineStr">
        <is>
          <t>Stainless Steel, AISI-303</t>
        </is>
      </c>
      <c r="M174" s="6" t="inlineStr">
        <is>
          <t>Steel, Cold Drawn C1018</t>
        </is>
      </c>
      <c r="N174" s="1" t="inlineStr">
        <is>
          <t>RTF</t>
        </is>
      </c>
      <c r="O174" s="6" t="n"/>
      <c r="P174" s="6" t="inlineStr">
        <is>
          <t>A101752</t>
        </is>
      </c>
      <c r="Q174" s="6" t="n">
        <v>0</v>
      </c>
      <c r="R174" s="6" t="inlineStr">
        <is>
          <t>LT040</t>
        </is>
      </c>
      <c r="S174" s="13" t="n">
        <v>14</v>
      </c>
      <c r="U174" s="80" t="n"/>
    </row>
    <row r="175">
      <c r="B175" s="13">
        <f>IF(I175="Silicon Bronze, ASTM-B584, C87600", IF(K175="Coating_Standard", "Y", "N"), "N")</f>
        <v/>
      </c>
      <c r="C175" t="inlineStr">
        <is>
          <t>Price_BOM_VL_VLS_Imp_341</t>
        </is>
      </c>
      <c r="D175">
        <f>IF(B175="Y", C175, "")</f>
        <v/>
      </c>
      <c r="E175" s="123" t="inlineStr">
        <is>
          <t>:2095-9_VL:2095-9_VLS:</t>
        </is>
      </c>
      <c r="F175" s="123" t="inlineStr">
        <is>
          <t>:2095-9 VL:2095-9 VLS:</t>
        </is>
      </c>
      <c r="G175" s="123" t="inlineStr">
        <is>
          <t>X4</t>
        </is>
      </c>
      <c r="H175" t="inlineStr">
        <is>
          <t>ImpMatl_NiAl-Bronze_ASTM-B148_C95400</t>
        </is>
      </c>
      <c r="I175" s="6" t="inlineStr">
        <is>
          <t>Nickel Aluminum Bronze ASTM B148 UNS C95400</t>
        </is>
      </c>
      <c r="J175" s="6" t="inlineStr">
        <is>
          <t>B22</t>
        </is>
      </c>
      <c r="K175" s="6" t="inlineStr">
        <is>
          <t>Coating_Special</t>
        </is>
      </c>
      <c r="L175" s="6" t="inlineStr">
        <is>
          <t>Stainless Steel, AISI-303</t>
        </is>
      </c>
      <c r="M175" s="6" t="inlineStr">
        <is>
          <t>Steel, Cold Drawn C1018</t>
        </is>
      </c>
      <c r="N175" s="1" t="inlineStr">
        <is>
          <t>RTF</t>
        </is>
      </c>
      <c r="O175" s="1" t="n"/>
      <c r="P175" t="inlineStr">
        <is>
          <t>A102222</t>
        </is>
      </c>
      <c r="Q175" t="n">
        <v>128</v>
      </c>
      <c r="R175" s="6" t="inlineStr">
        <is>
          <t>LT250</t>
        </is>
      </c>
      <c r="S175" s="13" t="n">
        <v>8</v>
      </c>
      <c r="U175" s="80" t="n"/>
    </row>
    <row r="176">
      <c r="B176" s="13">
        <f>IF(I176="Silicon Bronze, ASTM-B584, C87600", IF(K176="Coating_Standard", "Y", "N"), "N")</f>
        <v/>
      </c>
      <c r="C176" t="inlineStr">
        <is>
          <t>Price_BOM_VL_VLS_Imp_342</t>
        </is>
      </c>
      <c r="D176">
        <f>IF(B176="Y", C176, "")</f>
        <v/>
      </c>
      <c r="E176" s="123" t="inlineStr">
        <is>
          <t>:2095-9_VL:2095-9_VLS:</t>
        </is>
      </c>
      <c r="F176" s="123" t="inlineStr">
        <is>
          <t>:2095-9 VL:2095-9 VLS:</t>
        </is>
      </c>
      <c r="G176" s="123" t="inlineStr">
        <is>
          <t>X4</t>
        </is>
      </c>
      <c r="H176" s="123" t="inlineStr">
        <is>
          <t>ImpMatl_Silicon_Bronze_ASTM-B584_C87600</t>
        </is>
      </c>
      <c r="I176" s="6" t="inlineStr">
        <is>
          <t>Silicon Bronze, ASTM-B584, C87600</t>
        </is>
      </c>
      <c r="J176" s="6" t="inlineStr">
        <is>
          <t>B21</t>
        </is>
      </c>
      <c r="K176" s="6" t="inlineStr">
        <is>
          <t>Coating_Epoxy</t>
        </is>
      </c>
      <c r="L176" s="6" t="inlineStr">
        <is>
          <t>Stainless Steel, AISI-303</t>
        </is>
      </c>
      <c r="M176" s="6" t="inlineStr">
        <is>
          <t>Steel, Cold Drawn C1018</t>
        </is>
      </c>
      <c r="N176" s="1" t="inlineStr">
        <is>
          <t>RTF</t>
        </is>
      </c>
      <c r="O176" s="6" t="n"/>
      <c r="P176" s="6" t="inlineStr">
        <is>
          <t>A101752</t>
        </is>
      </c>
      <c r="Q176" s="6" t="n">
        <v>0</v>
      </c>
      <c r="R176" s="6" t="inlineStr">
        <is>
          <t>LT040</t>
        </is>
      </c>
      <c r="S176" s="13" t="n">
        <v>14</v>
      </c>
      <c r="U176" s="80" t="n"/>
    </row>
    <row r="177">
      <c r="B177" s="13">
        <f>IF(I177="Silicon Bronze, ASTM-B584, C87600", IF(K177="Coating_Standard", "Y", "N"), "N")</f>
        <v/>
      </c>
      <c r="C177" t="inlineStr">
        <is>
          <t>Price_BOM_VL_VLS_Imp_343</t>
        </is>
      </c>
      <c r="D177">
        <f>IF(B177="Y", C177, "")</f>
        <v/>
      </c>
      <c r="E177" s="123" t="inlineStr">
        <is>
          <t>:2095-9_VL:2095-9_VLS:</t>
        </is>
      </c>
      <c r="F177" s="123" t="inlineStr">
        <is>
          <t>:2095-9 VL:2095-9 VLS:</t>
        </is>
      </c>
      <c r="G177" s="123" t="inlineStr">
        <is>
          <t>X4</t>
        </is>
      </c>
      <c r="H177" t="inlineStr">
        <is>
          <t>ImpMatl_NiAl-Bronze_ASTM-B148_C95400</t>
        </is>
      </c>
      <c r="I177" s="6" t="inlineStr">
        <is>
          <t>Nickel Aluminum Bronze ASTM B148 UNS C95400</t>
        </is>
      </c>
      <c r="J177" s="6" t="inlineStr">
        <is>
          <t>B22</t>
        </is>
      </c>
      <c r="K177" s="6" t="inlineStr">
        <is>
          <t>Coating_Epoxy</t>
        </is>
      </c>
      <c r="L177" s="6" t="inlineStr">
        <is>
          <t>Stainless Steel, AISI-303</t>
        </is>
      </c>
      <c r="M177" s="6" t="inlineStr">
        <is>
          <t>Steel, Cold Drawn C1018</t>
        </is>
      </c>
      <c r="N177" s="1" t="inlineStr">
        <is>
          <t>RTF</t>
        </is>
      </c>
      <c r="O177" s="1" t="n"/>
      <c r="P177" t="inlineStr">
        <is>
          <t>A102222</t>
        </is>
      </c>
      <c r="Q177" t="n">
        <v>128</v>
      </c>
      <c r="R177" s="6" t="inlineStr">
        <is>
          <t>LT250</t>
        </is>
      </c>
      <c r="S177" s="13" t="n">
        <v>8</v>
      </c>
      <c r="U177" s="80" t="n"/>
    </row>
    <row r="178">
      <c r="B178" s="13">
        <f>IF(I178="Silicon Bronze, ASTM-B584, C87600", IF(K178="Coating_Standard", "Y", "N"), "N")</f>
        <v/>
      </c>
      <c r="C178" t="inlineStr">
        <is>
          <t>Price_BOM_VL_VLS_Imp_344</t>
        </is>
      </c>
      <c r="D178">
        <f>IF(B178="Y", C178, "")</f>
        <v/>
      </c>
      <c r="E178" s="123" t="inlineStr">
        <is>
          <t>:2512-1_VL:2512-1_VLS:</t>
        </is>
      </c>
      <c r="F178" s="123" t="inlineStr">
        <is>
          <t>:2512-1 VL:2512-1 VLS:</t>
        </is>
      </c>
      <c r="G178" s="123" t="inlineStr">
        <is>
          <t>X3</t>
        </is>
      </c>
      <c r="H178" s="123" t="inlineStr">
        <is>
          <t>ImpMatl_Silicon_Bronze_ASTM-B584_C87600</t>
        </is>
      </c>
      <c r="I178" s="6" t="inlineStr">
        <is>
          <t>Silicon Bronze, ASTM-B584, C87600</t>
        </is>
      </c>
      <c r="J178" s="6" t="inlineStr">
        <is>
          <t>B21</t>
        </is>
      </c>
      <c r="K178" s="6" t="inlineStr">
        <is>
          <t>Coating_Standard</t>
        </is>
      </c>
      <c r="L178" s="6" t="inlineStr">
        <is>
          <t>Stainless Steel, AISI-303</t>
        </is>
      </c>
      <c r="M178" s="6" t="inlineStr">
        <is>
          <t>Steel, Cold Drawn C1018</t>
        </is>
      </c>
      <c r="N178" s="6" t="n">
        <v>96769178</v>
      </c>
      <c r="O178" s="6" t="inlineStr">
        <is>
          <t>IMP,L,20121,X3,B21</t>
        </is>
      </c>
      <c r="P178" s="6" t="inlineStr">
        <is>
          <t>A101791</t>
        </is>
      </c>
      <c r="Q178" s="6" t="n">
        <v>0</v>
      </c>
      <c r="R178" s="6" t="inlineStr">
        <is>
          <t>LT027</t>
        </is>
      </c>
      <c r="S178" s="13" t="n">
        <v>0</v>
      </c>
      <c r="U178" s="80" t="n"/>
    </row>
    <row r="179">
      <c r="B179" s="13">
        <f>IF(I179="Silicon Bronze, ASTM-B584, C87600", IF(K179="Coating_Standard", "Y", "N"), "N")</f>
        <v/>
      </c>
      <c r="C179" t="inlineStr">
        <is>
          <t>Price_BOM_VL_VLS_Imp_346</t>
        </is>
      </c>
      <c r="D179">
        <f>IF(B179="Y", C179, "")</f>
        <v/>
      </c>
      <c r="E179" s="123" t="inlineStr">
        <is>
          <t>:2512-1_VL:2512-1_VLS:</t>
        </is>
      </c>
      <c r="F179" s="123" t="inlineStr">
        <is>
          <t>:2512-1 VL:2512-1 VLS:</t>
        </is>
      </c>
      <c r="G179" s="123" t="inlineStr">
        <is>
          <t>X3</t>
        </is>
      </c>
      <c r="H179" s="123" t="inlineStr">
        <is>
          <t>ImpMatl_SS_AISI-304</t>
        </is>
      </c>
      <c r="I179" s="6" t="inlineStr">
        <is>
          <t>Stainless Steel, AISI-304</t>
        </is>
      </c>
      <c r="J179" s="6" t="inlineStr">
        <is>
          <t>H304</t>
        </is>
      </c>
      <c r="K179" s="6" t="inlineStr">
        <is>
          <t>Coating_Standard</t>
        </is>
      </c>
      <c r="L179" s="6" t="inlineStr">
        <is>
          <t>Stainless Steel, AISI-303</t>
        </is>
      </c>
      <c r="M179" s="6" t="inlineStr">
        <is>
          <t>Stainless Steel, AISI 316</t>
        </is>
      </c>
      <c r="N179" s="96" t="n">
        <v>98876071</v>
      </c>
      <c r="O179" s="94" t="inlineStr">
        <is>
          <t>IMP,L,20121,X3,H304</t>
        </is>
      </c>
      <c r="P179" t="inlineStr">
        <is>
          <t>A101796</t>
        </is>
      </c>
      <c r="Q179" t="n">
        <v>0</v>
      </c>
      <c r="R179" s="6" t="inlineStr">
        <is>
          <t>LT027</t>
        </is>
      </c>
      <c r="S179" s="13" t="n">
        <v>0</v>
      </c>
      <c r="U179" s="80" t="n"/>
    </row>
    <row r="180">
      <c r="B180" s="13">
        <f>IF(I180="Silicon Bronze, ASTM-B584, C87600", IF(K180="Coating_Standard", "Y", "N"), "N")</f>
        <v/>
      </c>
      <c r="C180" t="inlineStr">
        <is>
          <t>Price_BOM_VL_VLS_Imp_348</t>
        </is>
      </c>
      <c r="D180">
        <f>IF(B180="Y", C180, "")</f>
        <v/>
      </c>
      <c r="E180" s="123" t="inlineStr">
        <is>
          <t>:2512-1_VL:2512-1_VLS:</t>
        </is>
      </c>
      <c r="F180" s="123" t="inlineStr">
        <is>
          <t>:2512-1 VL:2512-1 VLS:</t>
        </is>
      </c>
      <c r="G180" s="123" t="inlineStr">
        <is>
          <t>X3</t>
        </is>
      </c>
      <c r="H180" t="inlineStr">
        <is>
          <t>ImpMatl_NiAl-Bronze_ASTM-B148_C95400</t>
        </is>
      </c>
      <c r="I180" s="6" t="inlineStr">
        <is>
          <t>Nickel Aluminum Bronze ASTM B148 UNS C95400</t>
        </is>
      </c>
      <c r="J180" s="6" t="inlineStr">
        <is>
          <t>B22</t>
        </is>
      </c>
      <c r="K180" s="6" t="inlineStr">
        <is>
          <t>Coating_Standard</t>
        </is>
      </c>
      <c r="L180" s="6" t="inlineStr">
        <is>
          <t>Stainless Steel, AISI-303</t>
        </is>
      </c>
      <c r="M180" s="6" t="inlineStr">
        <is>
          <t>Steel, Cold Drawn C1018</t>
        </is>
      </c>
      <c r="N180" t="n">
        <v>97778012</v>
      </c>
      <c r="O180" s="80" t="n"/>
      <c r="P180" t="inlineStr">
        <is>
          <t>A102228</t>
        </is>
      </c>
      <c r="Q180" t="n">
        <v>289</v>
      </c>
      <c r="R180" s="6" t="inlineStr">
        <is>
          <t>LT027</t>
        </is>
      </c>
      <c r="S180" s="13" t="n">
        <v>0</v>
      </c>
      <c r="U180" s="80" t="n"/>
    </row>
    <row r="181">
      <c r="B181" s="13">
        <f>IF(I181="Silicon Bronze, ASTM-B584, C87600", IF(K181="Coating_Standard", "Y", "N"), "N")</f>
        <v/>
      </c>
      <c r="C181" t="inlineStr">
        <is>
          <t>Price_BOM_VL_VLS_Imp_349</t>
        </is>
      </c>
      <c r="D181">
        <f>IF(B181="Y", C181, "")</f>
        <v/>
      </c>
      <c r="E181" s="123" t="inlineStr">
        <is>
          <t>:2512-1_VL:2512-1_VLS:</t>
        </is>
      </c>
      <c r="F181" s="123" t="inlineStr">
        <is>
          <t>:2512-1 VL:2512-1 VLS:</t>
        </is>
      </c>
      <c r="G181" s="123" t="inlineStr">
        <is>
          <t>X3</t>
        </is>
      </c>
      <c r="H181" s="123" t="inlineStr">
        <is>
          <t>ImpMatl_Silicon_Bronze_ASTM-B584_C87600</t>
        </is>
      </c>
      <c r="I181" s="6" t="inlineStr">
        <is>
          <t>Silicon Bronze, ASTM-B584, C87600</t>
        </is>
      </c>
      <c r="J181" s="6" t="inlineStr">
        <is>
          <t>B21</t>
        </is>
      </c>
      <c r="K181" s="6" t="inlineStr">
        <is>
          <t>Coating_Scotchkote134_interior</t>
        </is>
      </c>
      <c r="L181" s="6" t="inlineStr">
        <is>
          <t>Stainless Steel, AISI-303</t>
        </is>
      </c>
      <c r="M181" s="6" t="inlineStr">
        <is>
          <t>Steel, Cold Drawn C1018</t>
        </is>
      </c>
      <c r="N181" s="1" t="inlineStr">
        <is>
          <t>RTF</t>
        </is>
      </c>
      <c r="O181" s="6" t="n"/>
      <c r="P181" s="6" t="inlineStr">
        <is>
          <t>A101791</t>
        </is>
      </c>
      <c r="Q181" s="6" t="n">
        <v>0</v>
      </c>
      <c r="R181" s="6" t="inlineStr">
        <is>
          <t>LT040</t>
        </is>
      </c>
      <c r="S181" s="13" t="n">
        <v>14</v>
      </c>
      <c r="U181" s="80" t="n"/>
    </row>
    <row r="182">
      <c r="B182" s="13">
        <f>IF(I182="Silicon Bronze, ASTM-B584, C87600", IF(K182="Coating_Standard", "Y", "N"), "N")</f>
        <v/>
      </c>
      <c r="C182" t="inlineStr">
        <is>
          <t>Price_BOM_VL_VLS_Imp_350</t>
        </is>
      </c>
      <c r="D182">
        <f>IF(B182="Y", C182, "")</f>
        <v/>
      </c>
      <c r="E182" s="123" t="inlineStr">
        <is>
          <t>:2512-1_VL:2512-1_VLS:</t>
        </is>
      </c>
      <c r="F182" s="123" t="inlineStr">
        <is>
          <t>:2512-1 VL:2512-1 VLS:</t>
        </is>
      </c>
      <c r="G182" s="123" t="inlineStr">
        <is>
          <t>X3</t>
        </is>
      </c>
      <c r="H182" t="inlineStr">
        <is>
          <t>ImpMatl_NiAl-Bronze_ASTM-B148_C95400</t>
        </is>
      </c>
      <c r="I182" s="6" t="inlineStr">
        <is>
          <t>Nickel Aluminum Bronze ASTM B148 UNS C95400</t>
        </is>
      </c>
      <c r="J182" s="6" t="inlineStr">
        <is>
          <t>B22</t>
        </is>
      </c>
      <c r="K182" s="6" t="inlineStr">
        <is>
          <t>Coating_Scotchkote134_interior</t>
        </is>
      </c>
      <c r="L182" s="6" t="inlineStr">
        <is>
          <t>Stainless Steel, AISI-303</t>
        </is>
      </c>
      <c r="M182" s="6" t="inlineStr">
        <is>
          <t>Steel, Cold Drawn C1018</t>
        </is>
      </c>
      <c r="N182" s="1" t="inlineStr">
        <is>
          <t>RTF</t>
        </is>
      </c>
      <c r="O182" s="80" t="n"/>
      <c r="P182" t="inlineStr">
        <is>
          <t>A102228</t>
        </is>
      </c>
      <c r="Q182" t="n">
        <v>289</v>
      </c>
      <c r="R182" s="6" t="inlineStr">
        <is>
          <t>LT250</t>
        </is>
      </c>
      <c r="S182" s="13" t="n">
        <v>8</v>
      </c>
      <c r="U182" s="80" t="n"/>
    </row>
    <row r="183">
      <c r="B183" s="13">
        <f>IF(I183="Silicon Bronze, ASTM-B584, C87600", IF(K183="Coating_Standard", "Y", "N"), "N")</f>
        <v/>
      </c>
      <c r="C183" t="inlineStr">
        <is>
          <t>Price_BOM_VL_VLS_Imp_351</t>
        </is>
      </c>
      <c r="D183">
        <f>IF(B183="Y", C183, "")</f>
        <v/>
      </c>
      <c r="E183" s="123" t="inlineStr">
        <is>
          <t>:2512-1_VL:2512-1_VLS:</t>
        </is>
      </c>
      <c r="F183" s="123" t="inlineStr">
        <is>
          <t>:2512-1 VL:2512-1 VLS:</t>
        </is>
      </c>
      <c r="G183" s="123" t="inlineStr">
        <is>
          <t>X3</t>
        </is>
      </c>
      <c r="H183" s="123" t="inlineStr">
        <is>
          <t>ImpMatl_Silicon_Bronze_ASTM-B584_C87600</t>
        </is>
      </c>
      <c r="I183" s="6" t="inlineStr">
        <is>
          <t>Silicon Bronze, ASTM-B584, C87600</t>
        </is>
      </c>
      <c r="J183" s="6" t="inlineStr">
        <is>
          <t>B21</t>
        </is>
      </c>
      <c r="K183" s="6" t="inlineStr">
        <is>
          <t>Coating_Scotchkote134_interior_exterior</t>
        </is>
      </c>
      <c r="L183" s="6" t="inlineStr">
        <is>
          <t>Stainless Steel, AISI-303</t>
        </is>
      </c>
      <c r="M183" s="6" t="inlineStr">
        <is>
          <t>Steel, Cold Drawn C1018</t>
        </is>
      </c>
      <c r="N183" s="1" t="inlineStr">
        <is>
          <t>RTF</t>
        </is>
      </c>
      <c r="O183" s="6" t="n"/>
      <c r="P183" s="6" t="inlineStr">
        <is>
          <t>A101791</t>
        </is>
      </c>
      <c r="Q183" s="6" t="n">
        <v>0</v>
      </c>
      <c r="R183" s="6" t="inlineStr">
        <is>
          <t>LT040</t>
        </is>
      </c>
      <c r="S183" s="13" t="n">
        <v>14</v>
      </c>
      <c r="U183" s="80" t="n"/>
    </row>
    <row r="184">
      <c r="B184" s="13">
        <f>IF(I184="Silicon Bronze, ASTM-B584, C87600", IF(K184="Coating_Standard", "Y", "N"), "N")</f>
        <v/>
      </c>
      <c r="C184" t="inlineStr">
        <is>
          <t>Price_BOM_VL_VLS_Imp_352</t>
        </is>
      </c>
      <c r="D184">
        <f>IF(B184="Y", C184, "")</f>
        <v/>
      </c>
      <c r="E184" s="123" t="inlineStr">
        <is>
          <t>:2512-1_VL:2512-1_VLS:</t>
        </is>
      </c>
      <c r="F184" s="123" t="inlineStr">
        <is>
          <t>:2512-1 VL:2512-1 VLS:</t>
        </is>
      </c>
      <c r="G184" s="123" t="inlineStr">
        <is>
          <t>X3</t>
        </is>
      </c>
      <c r="H184" t="inlineStr">
        <is>
          <t>ImpMatl_NiAl-Bronze_ASTM-B148_C95400</t>
        </is>
      </c>
      <c r="I184" s="6" t="inlineStr">
        <is>
          <t>Nickel Aluminum Bronze ASTM B148 UNS C95400</t>
        </is>
      </c>
      <c r="J184" s="6" t="inlineStr">
        <is>
          <t>B22</t>
        </is>
      </c>
      <c r="K184" s="6" t="inlineStr">
        <is>
          <t>Coating_Scotchkote134_interior_exterior</t>
        </is>
      </c>
      <c r="L184" s="6" t="inlineStr">
        <is>
          <t>Stainless Steel, AISI-303</t>
        </is>
      </c>
      <c r="M184" s="6" t="inlineStr">
        <is>
          <t>Steel, Cold Drawn C1018</t>
        </is>
      </c>
      <c r="N184" s="1" t="inlineStr">
        <is>
          <t>RTF</t>
        </is>
      </c>
      <c r="O184" s="80" t="n"/>
      <c r="P184" t="inlineStr">
        <is>
          <t>A102228</t>
        </is>
      </c>
      <c r="Q184" t="n">
        <v>289</v>
      </c>
      <c r="R184" s="6" t="inlineStr">
        <is>
          <t>LT250</t>
        </is>
      </c>
      <c r="S184" s="13" t="n">
        <v>8</v>
      </c>
      <c r="U184" s="80" t="n"/>
    </row>
    <row r="185">
      <c r="B185" s="13">
        <f>IF(I185="Silicon Bronze, ASTM-B584, C87600", IF(K185="Coating_Standard", "Y", "N"), "N")</f>
        <v/>
      </c>
      <c r="C185" t="inlineStr">
        <is>
          <t>Price_BOM_VL_VLS_Imp_353</t>
        </is>
      </c>
      <c r="D185">
        <f>IF(B185="Y", C185, "")</f>
        <v/>
      </c>
      <c r="E185" s="123" t="inlineStr">
        <is>
          <t>:2512-1_VL:2512-1_VLS:</t>
        </is>
      </c>
      <c r="F185" s="123" t="inlineStr">
        <is>
          <t>:2512-1 VL:2512-1 VLS:</t>
        </is>
      </c>
      <c r="G185" s="123" t="inlineStr">
        <is>
          <t>X3</t>
        </is>
      </c>
      <c r="H185" s="123" t="inlineStr">
        <is>
          <t>ImpMatl_Silicon_Bronze_ASTM-B584_C87600</t>
        </is>
      </c>
      <c r="I185" s="6" t="inlineStr">
        <is>
          <t>Silicon Bronze, ASTM-B584, C87600</t>
        </is>
      </c>
      <c r="J185" s="6" t="inlineStr">
        <is>
          <t>B21</t>
        </is>
      </c>
      <c r="K185" s="6" t="inlineStr">
        <is>
          <t>Coating_Scotchkote134_interior_exterior_IncludeImpeller</t>
        </is>
      </c>
      <c r="L185" s="6" t="inlineStr">
        <is>
          <t>Stainless Steel, AISI-303</t>
        </is>
      </c>
      <c r="M185" s="6" t="inlineStr">
        <is>
          <t>Steel, Cold Drawn C1018</t>
        </is>
      </c>
      <c r="N185" s="1" t="inlineStr">
        <is>
          <t>RTF</t>
        </is>
      </c>
      <c r="O185" s="6" t="n"/>
      <c r="P185" s="6" t="inlineStr">
        <is>
          <t>A101791</t>
        </is>
      </c>
      <c r="Q185" s="6" t="n">
        <v>0</v>
      </c>
      <c r="R185" s="6" t="inlineStr">
        <is>
          <t>LT040</t>
        </is>
      </c>
      <c r="S185" s="13" t="n">
        <v>14</v>
      </c>
      <c r="U185" s="80" t="n"/>
    </row>
    <row r="186">
      <c r="B186" s="13">
        <f>IF(I186="Silicon Bronze, ASTM-B584, C87600", IF(K186="Coating_Standard", "Y", "N"), "N")</f>
        <v/>
      </c>
      <c r="C186" t="inlineStr">
        <is>
          <t>Price_BOM_VL_VLS_Imp_354</t>
        </is>
      </c>
      <c r="D186">
        <f>IF(B186="Y", C186, "")</f>
        <v/>
      </c>
      <c r="E186" s="123" t="inlineStr">
        <is>
          <t>:2512-1_VL:2512-1_VLS:</t>
        </is>
      </c>
      <c r="F186" s="123" t="inlineStr">
        <is>
          <t>:2512-1 VL:2512-1 VLS:</t>
        </is>
      </c>
      <c r="G186" s="123" t="inlineStr">
        <is>
          <t>X3</t>
        </is>
      </c>
      <c r="H186" t="inlineStr">
        <is>
          <t>ImpMatl_NiAl-Bronze_ASTM-B148_C95400</t>
        </is>
      </c>
      <c r="I186" s="6" t="inlineStr">
        <is>
          <t>Nickel Aluminum Bronze ASTM B148 UNS C95400</t>
        </is>
      </c>
      <c r="J186" s="6" t="inlineStr">
        <is>
          <t>B22</t>
        </is>
      </c>
      <c r="K186" s="6" t="inlineStr">
        <is>
          <t>Coating_Scotchkote134_interior_exterior_IncludeImpeller</t>
        </is>
      </c>
      <c r="L186" s="6" t="inlineStr">
        <is>
          <t>Stainless Steel, AISI-303</t>
        </is>
      </c>
      <c r="M186" s="6" t="inlineStr">
        <is>
          <t>Steel, Cold Drawn C1018</t>
        </is>
      </c>
      <c r="N186" s="1" t="inlineStr">
        <is>
          <t>RTF</t>
        </is>
      </c>
      <c r="O186" s="80" t="n"/>
      <c r="P186" t="inlineStr">
        <is>
          <t>A102228</t>
        </is>
      </c>
      <c r="Q186" t="n">
        <v>289</v>
      </c>
      <c r="R186" s="6" t="inlineStr">
        <is>
          <t>LT250</t>
        </is>
      </c>
      <c r="S186" s="13" t="n">
        <v>8</v>
      </c>
      <c r="U186" s="80" t="n"/>
    </row>
    <row r="187" customFormat="1" s="94">
      <c r="A187" s="24" t="n"/>
      <c r="B187" s="13">
        <f>IF(I187="Silicon Bronze, ASTM-B584, C87600", IF(K187="Coating_Standard", "Y", "N"), "N")</f>
        <v/>
      </c>
      <c r="C187" t="inlineStr">
        <is>
          <t>Price_BOM_VL_VLS_Imp_355</t>
        </is>
      </c>
      <c r="D187">
        <f>IF(B187="Y", C187, "")</f>
        <v/>
      </c>
      <c r="E187" s="123" t="inlineStr">
        <is>
          <t>:2512-1_VL:2512-1_VLS:</t>
        </is>
      </c>
      <c r="F187" s="123" t="inlineStr">
        <is>
          <t>:2512-1 VL:2512-1 VLS:</t>
        </is>
      </c>
      <c r="G187" s="123" t="inlineStr">
        <is>
          <t>X3</t>
        </is>
      </c>
      <c r="H187" s="123" t="inlineStr">
        <is>
          <t>ImpMatl_Silicon_Bronze_ASTM-B584_C87600</t>
        </is>
      </c>
      <c r="I187" s="6" t="inlineStr">
        <is>
          <t>Silicon Bronze, ASTM-B584, C87600</t>
        </is>
      </c>
      <c r="J187" s="6" t="inlineStr">
        <is>
          <t>B21</t>
        </is>
      </c>
      <c r="K187" s="6" t="inlineStr">
        <is>
          <t>Coating_Scotchkote134_interior_IncludeImpeller</t>
        </is>
      </c>
      <c r="L187" s="6" t="inlineStr">
        <is>
          <t>Stainless Steel, AISI-303</t>
        </is>
      </c>
      <c r="M187" s="6" t="inlineStr">
        <is>
          <t>Steel, Cold Drawn C1018</t>
        </is>
      </c>
      <c r="N187" s="1" t="inlineStr">
        <is>
          <t>RTF</t>
        </is>
      </c>
      <c r="O187" s="6" t="n"/>
      <c r="P187" s="6" t="inlineStr">
        <is>
          <t>A101791</t>
        </is>
      </c>
      <c r="Q187" s="6" t="n">
        <v>0</v>
      </c>
      <c r="R187" s="6" t="inlineStr">
        <is>
          <t>LT040</t>
        </is>
      </c>
      <c r="S187" s="13" t="n">
        <v>14</v>
      </c>
      <c r="U187" s="80" t="n"/>
    </row>
    <row r="188">
      <c r="B188" s="13">
        <f>IF(I188="Silicon Bronze, ASTM-B584, C87600", IF(K188="Coating_Standard", "Y", "N"), "N")</f>
        <v/>
      </c>
      <c r="C188" t="inlineStr">
        <is>
          <t>Price_BOM_VL_VLS_Imp_356</t>
        </is>
      </c>
      <c r="D188">
        <f>IF(B188="Y", C188, "")</f>
        <v/>
      </c>
      <c r="E188" s="123" t="inlineStr">
        <is>
          <t>:2512-1_VL:2512-1_VLS:</t>
        </is>
      </c>
      <c r="F188" s="123" t="inlineStr">
        <is>
          <t>:2512-1 VL:2512-1 VLS:</t>
        </is>
      </c>
      <c r="G188" s="123" t="inlineStr">
        <is>
          <t>X3</t>
        </is>
      </c>
      <c r="H188" t="inlineStr">
        <is>
          <t>ImpMatl_NiAl-Bronze_ASTM-B148_C95400</t>
        </is>
      </c>
      <c r="I188" s="6" t="inlineStr">
        <is>
          <t>Nickel Aluminum Bronze ASTM B148 UNS C95400</t>
        </is>
      </c>
      <c r="J188" s="6" t="inlineStr">
        <is>
          <t>B22</t>
        </is>
      </c>
      <c r="K188" s="6" t="inlineStr">
        <is>
          <t>Coating_Scotchkote134_interior_IncludeImpeller</t>
        </is>
      </c>
      <c r="L188" s="6" t="inlineStr">
        <is>
          <t>Stainless Steel, AISI-303</t>
        </is>
      </c>
      <c r="M188" s="6" t="inlineStr">
        <is>
          <t>Steel, Cold Drawn C1018</t>
        </is>
      </c>
      <c r="N188" s="1" t="inlineStr">
        <is>
          <t>RTF</t>
        </is>
      </c>
      <c r="O188" s="80" t="n"/>
      <c r="P188" t="inlineStr">
        <is>
          <t>A102228</t>
        </is>
      </c>
      <c r="Q188" t="n">
        <v>289</v>
      </c>
      <c r="R188" s="6" t="inlineStr">
        <is>
          <t>LT250</t>
        </is>
      </c>
      <c r="S188" s="13" t="n">
        <v>8</v>
      </c>
      <c r="U188" s="80" t="n"/>
    </row>
    <row r="189">
      <c r="B189" s="13">
        <f>IF(I189="Silicon Bronze, ASTM-B584, C87600", IF(K189="Coating_Standard", "Y", "N"), "N")</f>
        <v/>
      </c>
      <c r="C189" t="inlineStr">
        <is>
          <t>Price_BOM_VL_VLS_Imp_357</t>
        </is>
      </c>
      <c r="D189">
        <f>IF(B189="Y", C189, "")</f>
        <v/>
      </c>
      <c r="E189" s="123" t="inlineStr">
        <is>
          <t>:2512-1_VL:2512-1_VLS:</t>
        </is>
      </c>
      <c r="F189" s="123" t="inlineStr">
        <is>
          <t>:2512-1 VL:2512-1 VLS:</t>
        </is>
      </c>
      <c r="G189" s="123" t="inlineStr">
        <is>
          <t>X3</t>
        </is>
      </c>
      <c r="H189" s="123" t="inlineStr">
        <is>
          <t>ImpMatl_Silicon_Bronze_ASTM-B584_C87600</t>
        </is>
      </c>
      <c r="I189" s="6" t="inlineStr">
        <is>
          <t>Silicon Bronze, ASTM-B584, C87600</t>
        </is>
      </c>
      <c r="J189" s="6" t="inlineStr">
        <is>
          <t>B21</t>
        </is>
      </c>
      <c r="K189" s="6" t="inlineStr">
        <is>
          <t>Coating_Special</t>
        </is>
      </c>
      <c r="L189" s="6" t="inlineStr">
        <is>
          <t>Stainless Steel, AISI-303</t>
        </is>
      </c>
      <c r="M189" s="6" t="inlineStr">
        <is>
          <t>Steel, Cold Drawn C1018</t>
        </is>
      </c>
      <c r="N189" s="1" t="inlineStr">
        <is>
          <t>RTF</t>
        </is>
      </c>
      <c r="O189" s="6" t="n"/>
      <c r="P189" s="6" t="inlineStr">
        <is>
          <t>A101791</t>
        </is>
      </c>
      <c r="Q189" s="6" t="n">
        <v>0</v>
      </c>
      <c r="R189" s="6" t="inlineStr">
        <is>
          <t>LT040</t>
        </is>
      </c>
      <c r="S189" s="13" t="n">
        <v>14</v>
      </c>
      <c r="U189" s="80" t="n"/>
    </row>
    <row r="190">
      <c r="B190" s="13">
        <f>IF(I190="Silicon Bronze, ASTM-B584, C87600", IF(K190="Coating_Standard", "Y", "N"), "N")</f>
        <v/>
      </c>
      <c r="C190" t="inlineStr">
        <is>
          <t>Price_BOM_VL_VLS_Imp_358</t>
        </is>
      </c>
      <c r="D190">
        <f>IF(B190="Y", C190, "")</f>
        <v/>
      </c>
      <c r="E190" s="123" t="inlineStr">
        <is>
          <t>:2512-1_VL:2512-1_VLS:</t>
        </is>
      </c>
      <c r="F190" s="123" t="inlineStr">
        <is>
          <t>:2512-1 VL:2512-1 VLS:</t>
        </is>
      </c>
      <c r="G190" s="123" t="inlineStr">
        <is>
          <t>X3</t>
        </is>
      </c>
      <c r="H190" t="inlineStr">
        <is>
          <t>ImpMatl_NiAl-Bronze_ASTM-B148_C95400</t>
        </is>
      </c>
      <c r="I190" s="6" t="inlineStr">
        <is>
          <t>Nickel Aluminum Bronze ASTM B148 UNS C95400</t>
        </is>
      </c>
      <c r="J190" s="6" t="inlineStr">
        <is>
          <t>B22</t>
        </is>
      </c>
      <c r="K190" s="6" t="inlineStr">
        <is>
          <t>Coating_Special</t>
        </is>
      </c>
      <c r="L190" s="6" t="inlineStr">
        <is>
          <t>Stainless Steel, AISI-303</t>
        </is>
      </c>
      <c r="M190" s="6" t="inlineStr">
        <is>
          <t>Steel, Cold Drawn C1018</t>
        </is>
      </c>
      <c r="N190" s="1" t="inlineStr">
        <is>
          <t>RTF</t>
        </is>
      </c>
      <c r="O190" s="80" t="n"/>
      <c r="P190" t="inlineStr">
        <is>
          <t>A102228</t>
        </is>
      </c>
      <c r="Q190" t="n">
        <v>289</v>
      </c>
      <c r="R190" s="6" t="inlineStr">
        <is>
          <t>LT250</t>
        </is>
      </c>
      <c r="S190" s="13" t="n">
        <v>8</v>
      </c>
      <c r="U190" s="80" t="n"/>
    </row>
    <row r="191">
      <c r="B191" s="13">
        <f>IF(I191="Silicon Bronze, ASTM-B584, C87600", IF(K191="Coating_Standard", "Y", "N"), "N")</f>
        <v/>
      </c>
      <c r="C191" t="inlineStr">
        <is>
          <t>Price_BOM_VL_VLS_Imp_359</t>
        </is>
      </c>
      <c r="D191">
        <f>IF(B191="Y", C191, "")</f>
        <v/>
      </c>
      <c r="E191" s="123" t="inlineStr">
        <is>
          <t>:2512-1_VL:2512-1_VLS:</t>
        </is>
      </c>
      <c r="F191" s="123" t="inlineStr">
        <is>
          <t>:2512-1 VL:2512-1 VLS:</t>
        </is>
      </c>
      <c r="G191" s="123" t="inlineStr">
        <is>
          <t>X3</t>
        </is>
      </c>
      <c r="H191" s="123" t="inlineStr">
        <is>
          <t>ImpMatl_Silicon_Bronze_ASTM-B584_C87600</t>
        </is>
      </c>
      <c r="I191" s="6" t="inlineStr">
        <is>
          <t>Silicon Bronze, ASTM-B584, C87600</t>
        </is>
      </c>
      <c r="J191" s="6" t="inlineStr">
        <is>
          <t>B21</t>
        </is>
      </c>
      <c r="K191" s="6" t="inlineStr">
        <is>
          <t>Coating_Epoxy</t>
        </is>
      </c>
      <c r="L191" s="6" t="inlineStr">
        <is>
          <t>Stainless Steel, AISI-303</t>
        </is>
      </c>
      <c r="M191" s="6" t="inlineStr">
        <is>
          <t>Steel, Cold Drawn C1018</t>
        </is>
      </c>
      <c r="N191" s="1" t="inlineStr">
        <is>
          <t>RTF</t>
        </is>
      </c>
      <c r="O191" s="6" t="n"/>
      <c r="P191" s="6" t="inlineStr">
        <is>
          <t>A101791</t>
        </is>
      </c>
      <c r="Q191" s="6" t="n">
        <v>0</v>
      </c>
      <c r="R191" s="6" t="inlineStr">
        <is>
          <t>LT040</t>
        </is>
      </c>
      <c r="S191" s="13" t="n">
        <v>14</v>
      </c>
      <c r="U191" s="80" t="n"/>
    </row>
    <row r="192">
      <c r="B192" s="13">
        <f>IF(I192="Silicon Bronze, ASTM-B584, C87600", IF(K192="Coating_Standard", "Y", "N"), "N")</f>
        <v/>
      </c>
      <c r="C192" t="inlineStr">
        <is>
          <t>Price_BOM_VL_VLS_Imp_360</t>
        </is>
      </c>
      <c r="D192">
        <f>IF(B192="Y", C192, "")</f>
        <v/>
      </c>
      <c r="E192" s="123" t="inlineStr">
        <is>
          <t>:2512-1_VL:2512-1_VLS:</t>
        </is>
      </c>
      <c r="F192" s="123" t="inlineStr">
        <is>
          <t>:2512-1 VL:2512-1 VLS:</t>
        </is>
      </c>
      <c r="G192" s="123" t="inlineStr">
        <is>
          <t>XA</t>
        </is>
      </c>
      <c r="H192" s="123" t="inlineStr">
        <is>
          <t>ImpMatl_Silicon_Bronze_ASTM-B584_C87600</t>
        </is>
      </c>
      <c r="I192" s="6" t="inlineStr">
        <is>
          <t>Silicon Bronze, ASTM-B584, C87600</t>
        </is>
      </c>
      <c r="J192" s="6" t="inlineStr">
        <is>
          <t>B21</t>
        </is>
      </c>
      <c r="K192" s="6" t="inlineStr">
        <is>
          <t>Coating_Standard</t>
        </is>
      </c>
      <c r="L192" s="6" t="inlineStr">
        <is>
          <t>Stainless Steel, AISI-303</t>
        </is>
      </c>
      <c r="M192" s="6" t="inlineStr">
        <is>
          <t>Steel, Cold Drawn C1018</t>
        </is>
      </c>
      <c r="N192" s="6" t="n">
        <v>96769181</v>
      </c>
      <c r="O192" s="6" t="inlineStr">
        <is>
          <t>IMP,L,20121,XA,B21</t>
        </is>
      </c>
      <c r="P192" s="6" t="inlineStr">
        <is>
          <t>A101798</t>
        </is>
      </c>
      <c r="Q192" s="6" t="n">
        <v>0</v>
      </c>
      <c r="R192" s="6" t="inlineStr">
        <is>
          <t>LT027</t>
        </is>
      </c>
      <c r="S192" s="13" t="n">
        <v>0</v>
      </c>
      <c r="U192" s="80" t="n"/>
    </row>
    <row r="193">
      <c r="B193" s="13">
        <f>IF(I193="Silicon Bronze, ASTM-B584, C87600", IF(K193="Coating_Standard", "Y", "N"), "N")</f>
        <v/>
      </c>
      <c r="C193" t="inlineStr">
        <is>
          <t>Price_BOM_VL_VLS_Imp_363</t>
        </is>
      </c>
      <c r="D193">
        <f>IF(B193="Y", C193, "")</f>
        <v/>
      </c>
      <c r="E193" s="123" t="inlineStr">
        <is>
          <t>:2512-1_VL:2512-1_VLS:</t>
        </is>
      </c>
      <c r="F193" s="123" t="inlineStr">
        <is>
          <t>:2512-1 VL:2512-1 VLS:</t>
        </is>
      </c>
      <c r="G193" s="123" t="inlineStr">
        <is>
          <t>XA</t>
        </is>
      </c>
      <c r="H193" t="inlineStr">
        <is>
          <t>ImpMatl_NiAl-Bronze_ASTM-B148_C95400</t>
        </is>
      </c>
      <c r="I193" s="6" t="inlineStr">
        <is>
          <t>Nickel Aluminum Bronze ASTM B148 UNS C95400</t>
        </is>
      </c>
      <c r="J193" s="6" t="inlineStr">
        <is>
          <t>B22</t>
        </is>
      </c>
      <c r="K193" s="6" t="inlineStr">
        <is>
          <t>Coating_Standard</t>
        </is>
      </c>
      <c r="L193" s="6" t="inlineStr">
        <is>
          <t>Stainless Steel, AISI-303</t>
        </is>
      </c>
      <c r="M193" s="6" t="inlineStr">
        <is>
          <t>Steel, Cold Drawn C1018</t>
        </is>
      </c>
      <c r="N193" t="n">
        <v>97778032</v>
      </c>
      <c r="O193" s="80" t="n"/>
      <c r="P193" t="inlineStr">
        <is>
          <t>A102229</t>
        </is>
      </c>
      <c r="Q193" t="n">
        <v>288</v>
      </c>
      <c r="R193" s="6" t="inlineStr">
        <is>
          <t>LT027</t>
        </is>
      </c>
      <c r="S193" s="13" t="n">
        <v>0</v>
      </c>
      <c r="U193" s="80" t="n"/>
    </row>
    <row r="194">
      <c r="B194" s="13">
        <f>IF(I194="Silicon Bronze, ASTM-B584, C87600", IF(K194="Coating_Standard", "Y", "N"), "N")</f>
        <v/>
      </c>
      <c r="C194" t="inlineStr">
        <is>
          <t>Price_BOM_VL_VLS_Imp_364</t>
        </is>
      </c>
      <c r="D194">
        <f>IF(B194="Y", C194, "")</f>
        <v/>
      </c>
      <c r="E194" s="123" t="inlineStr">
        <is>
          <t>:2512-1_VL:2512-1_VLS:</t>
        </is>
      </c>
      <c r="F194" s="123" t="inlineStr">
        <is>
          <t>:2512-1 VL:2512-1 VLS:</t>
        </is>
      </c>
      <c r="G194" s="123" t="inlineStr">
        <is>
          <t>XA</t>
        </is>
      </c>
      <c r="H194" s="123" t="inlineStr">
        <is>
          <t>ImpMatl_Silicon_Bronze_ASTM-B584_C87600</t>
        </is>
      </c>
      <c r="I194" s="6" t="inlineStr">
        <is>
          <t>Silicon Bronze, ASTM-B584, C87600</t>
        </is>
      </c>
      <c r="J194" s="6" t="inlineStr">
        <is>
          <t>B21</t>
        </is>
      </c>
      <c r="K194" s="6" t="inlineStr">
        <is>
          <t>Coating_Scotchkote134_interior</t>
        </is>
      </c>
      <c r="L194" s="6" t="inlineStr">
        <is>
          <t>Stainless Steel, AISI-303</t>
        </is>
      </c>
      <c r="M194" s="6" t="inlineStr">
        <is>
          <t>Steel, Cold Drawn C1018</t>
        </is>
      </c>
      <c r="N194" s="1" t="inlineStr">
        <is>
          <t>RTF</t>
        </is>
      </c>
      <c r="O194" s="6" t="n"/>
      <c r="P194" s="6" t="inlineStr">
        <is>
          <t>A101798</t>
        </is>
      </c>
      <c r="Q194" s="6" t="n">
        <v>0</v>
      </c>
      <c r="R194" s="6" t="inlineStr">
        <is>
          <t>LT040</t>
        </is>
      </c>
      <c r="S194" s="13" t="n">
        <v>14</v>
      </c>
      <c r="U194" s="80" t="n"/>
    </row>
    <row r="195">
      <c r="B195" s="13">
        <f>IF(I195="Silicon Bronze, ASTM-B584, C87600", IF(K195="Coating_Standard", "Y", "N"), "N")</f>
        <v/>
      </c>
      <c r="C195" t="inlineStr">
        <is>
          <t>Price_BOM_VL_VLS_Imp_365</t>
        </is>
      </c>
      <c r="D195">
        <f>IF(B195="Y", C195, "")</f>
        <v/>
      </c>
      <c r="E195" s="123" t="inlineStr">
        <is>
          <t>:2512-1_VL:2512-1_VLS:</t>
        </is>
      </c>
      <c r="F195" s="123" t="inlineStr">
        <is>
          <t>:2512-1 VL:2512-1 VLS:</t>
        </is>
      </c>
      <c r="G195" s="123" t="inlineStr">
        <is>
          <t>XA</t>
        </is>
      </c>
      <c r="H195" t="inlineStr">
        <is>
          <t>ImpMatl_NiAl-Bronze_ASTM-B148_C95400</t>
        </is>
      </c>
      <c r="I195" s="6" t="inlineStr">
        <is>
          <t>Nickel Aluminum Bronze ASTM B148 UNS C95400</t>
        </is>
      </c>
      <c r="J195" s="6" t="inlineStr">
        <is>
          <t>B22</t>
        </is>
      </c>
      <c r="K195" s="6" t="inlineStr">
        <is>
          <t>Coating_Scotchkote134_interior</t>
        </is>
      </c>
      <c r="L195" s="6" t="inlineStr">
        <is>
          <t>Stainless Steel, AISI-303</t>
        </is>
      </c>
      <c r="M195" s="6" t="inlineStr">
        <is>
          <t>Steel, Cold Drawn C1018</t>
        </is>
      </c>
      <c r="N195" s="1" t="inlineStr">
        <is>
          <t>RTF</t>
        </is>
      </c>
      <c r="O195" s="80" t="n"/>
      <c r="P195" t="inlineStr">
        <is>
          <t>A102229</t>
        </is>
      </c>
      <c r="Q195" t="n">
        <v>288</v>
      </c>
      <c r="R195" s="6" t="inlineStr">
        <is>
          <t>LT250</t>
        </is>
      </c>
      <c r="S195" s="13" t="n">
        <v>8</v>
      </c>
      <c r="U195" s="80" t="n"/>
    </row>
    <row r="196">
      <c r="B196" s="13">
        <f>IF(I196="Silicon Bronze, ASTM-B584, C87600", IF(K196="Coating_Standard", "Y", "N"), "N")</f>
        <v/>
      </c>
      <c r="C196" t="inlineStr">
        <is>
          <t>Price_BOM_VL_VLS_Imp_366</t>
        </is>
      </c>
      <c r="D196">
        <f>IF(B196="Y", C196, "")</f>
        <v/>
      </c>
      <c r="E196" s="123" t="inlineStr">
        <is>
          <t>:2512-1_VL:2512-1_VLS:</t>
        </is>
      </c>
      <c r="F196" s="123" t="inlineStr">
        <is>
          <t>:2512-1 VL:2512-1 VLS:</t>
        </is>
      </c>
      <c r="G196" s="123" t="inlineStr">
        <is>
          <t>XA</t>
        </is>
      </c>
      <c r="H196" s="123" t="inlineStr">
        <is>
          <t>ImpMatl_Silicon_Bronze_ASTM-B584_C87600</t>
        </is>
      </c>
      <c r="I196" s="6" t="inlineStr">
        <is>
          <t>Silicon Bronze, ASTM-B584, C87600</t>
        </is>
      </c>
      <c r="J196" s="6" t="inlineStr">
        <is>
          <t>B21</t>
        </is>
      </c>
      <c r="K196" s="6" t="inlineStr">
        <is>
          <t>Coating_Scotchkote134_interior_exterior</t>
        </is>
      </c>
      <c r="L196" s="6" t="inlineStr">
        <is>
          <t>Stainless Steel, AISI-303</t>
        </is>
      </c>
      <c r="M196" s="6" t="inlineStr">
        <is>
          <t>Steel, Cold Drawn C1018</t>
        </is>
      </c>
      <c r="N196" s="1" t="inlineStr">
        <is>
          <t>RTF</t>
        </is>
      </c>
      <c r="O196" s="6" t="n"/>
      <c r="P196" s="6" t="inlineStr">
        <is>
          <t>A101798</t>
        </is>
      </c>
      <c r="Q196" s="6" t="n">
        <v>0</v>
      </c>
      <c r="R196" s="6" t="inlineStr">
        <is>
          <t>LT040</t>
        </is>
      </c>
      <c r="S196" s="13" t="n">
        <v>14</v>
      </c>
      <c r="U196" s="80" t="n"/>
    </row>
    <row r="197">
      <c r="B197" s="13">
        <f>IF(I197="Silicon Bronze, ASTM-B584, C87600", IF(K197="Coating_Standard", "Y", "N"), "N")</f>
        <v/>
      </c>
      <c r="C197" t="inlineStr">
        <is>
          <t>Price_BOM_VL_VLS_Imp_367</t>
        </is>
      </c>
      <c r="D197">
        <f>IF(B197="Y", C197, "")</f>
        <v/>
      </c>
      <c r="E197" s="123" t="inlineStr">
        <is>
          <t>:2512-1_VL:2512-1_VLS:</t>
        </is>
      </c>
      <c r="F197" s="123" t="inlineStr">
        <is>
          <t>:2512-1 VL:2512-1 VLS:</t>
        </is>
      </c>
      <c r="G197" s="123" t="inlineStr">
        <is>
          <t>XA</t>
        </is>
      </c>
      <c r="H197" t="inlineStr">
        <is>
          <t>ImpMatl_NiAl-Bronze_ASTM-B148_C95400</t>
        </is>
      </c>
      <c r="I197" s="6" t="inlineStr">
        <is>
          <t>Nickel Aluminum Bronze ASTM B148 UNS C95400</t>
        </is>
      </c>
      <c r="J197" s="6" t="inlineStr">
        <is>
          <t>B22</t>
        </is>
      </c>
      <c r="K197" s="6" t="inlineStr">
        <is>
          <t>Coating_Scotchkote134_interior_exterior</t>
        </is>
      </c>
      <c r="L197" s="6" t="inlineStr">
        <is>
          <t>Stainless Steel, AISI-303</t>
        </is>
      </c>
      <c r="M197" s="6" t="inlineStr">
        <is>
          <t>Steel, Cold Drawn C1018</t>
        </is>
      </c>
      <c r="N197" s="1" t="inlineStr">
        <is>
          <t>RTF</t>
        </is>
      </c>
      <c r="O197" s="80" t="n"/>
      <c r="P197" t="inlineStr">
        <is>
          <t>A102229</t>
        </is>
      </c>
      <c r="Q197" t="n">
        <v>288</v>
      </c>
      <c r="R197" s="6" t="inlineStr">
        <is>
          <t>LT250</t>
        </is>
      </c>
      <c r="S197" s="13" t="n">
        <v>8</v>
      </c>
      <c r="U197" s="80" t="n"/>
    </row>
    <row r="198">
      <c r="B198" s="13">
        <f>IF(I198="Silicon Bronze, ASTM-B584, C87600", IF(K198="Coating_Standard", "Y", "N"), "N")</f>
        <v/>
      </c>
      <c r="C198" t="inlineStr">
        <is>
          <t>Price_BOM_VL_VLS_Imp_368</t>
        </is>
      </c>
      <c r="D198">
        <f>IF(B198="Y", C198, "")</f>
        <v/>
      </c>
      <c r="E198" s="123" t="inlineStr">
        <is>
          <t>:2512-1_VL:2512-1_VLS:</t>
        </is>
      </c>
      <c r="F198" s="123" t="inlineStr">
        <is>
          <t>:2512-1 VL:2512-1 VLS:</t>
        </is>
      </c>
      <c r="G198" s="123" t="inlineStr">
        <is>
          <t>XA</t>
        </is>
      </c>
      <c r="H198" s="123" t="inlineStr">
        <is>
          <t>ImpMatl_Silicon_Bronze_ASTM-B584_C87600</t>
        </is>
      </c>
      <c r="I198" s="6" t="inlineStr">
        <is>
          <t>Silicon Bronze, ASTM-B584, C87600</t>
        </is>
      </c>
      <c r="J198" s="6" t="inlineStr">
        <is>
          <t>B21</t>
        </is>
      </c>
      <c r="K198" s="6" t="inlineStr">
        <is>
          <t>Coating_Scotchkote134_interior_exterior_IncludeImpeller</t>
        </is>
      </c>
      <c r="L198" s="6" t="inlineStr">
        <is>
          <t>Stainless Steel, AISI-303</t>
        </is>
      </c>
      <c r="M198" s="6" t="inlineStr">
        <is>
          <t>Steel, Cold Drawn C1018</t>
        </is>
      </c>
      <c r="N198" s="1" t="inlineStr">
        <is>
          <t>RTF</t>
        </is>
      </c>
      <c r="O198" s="6" t="n"/>
      <c r="P198" s="6" t="inlineStr">
        <is>
          <t>A101798</t>
        </is>
      </c>
      <c r="Q198" s="6" t="n">
        <v>0</v>
      </c>
      <c r="R198" s="6" t="inlineStr">
        <is>
          <t>LT040</t>
        </is>
      </c>
      <c r="S198" s="13" t="n">
        <v>14</v>
      </c>
      <c r="U198" s="80" t="n"/>
    </row>
    <row r="199">
      <c r="B199" s="13">
        <f>IF(I199="Silicon Bronze, ASTM-B584, C87600", IF(K199="Coating_Standard", "Y", "N"), "N")</f>
        <v/>
      </c>
      <c r="C199" t="inlineStr">
        <is>
          <t>Price_BOM_VL_VLS_Imp_369</t>
        </is>
      </c>
      <c r="D199">
        <f>IF(B199="Y", C199, "")</f>
        <v/>
      </c>
      <c r="E199" s="123" t="inlineStr">
        <is>
          <t>:2512-1_VL:2512-1_VLS:</t>
        </is>
      </c>
      <c r="F199" s="123" t="inlineStr">
        <is>
          <t>:2512-1 VL:2512-1 VLS:</t>
        </is>
      </c>
      <c r="G199" s="123" t="inlineStr">
        <is>
          <t>XA</t>
        </is>
      </c>
      <c r="H199" t="inlineStr">
        <is>
          <t>ImpMatl_NiAl-Bronze_ASTM-B148_C95400</t>
        </is>
      </c>
      <c r="I199" s="6" t="inlineStr">
        <is>
          <t>Nickel Aluminum Bronze ASTM B148 UNS C95400</t>
        </is>
      </c>
      <c r="J199" s="6" t="inlineStr">
        <is>
          <t>B22</t>
        </is>
      </c>
      <c r="K199" s="6" t="inlineStr">
        <is>
          <t>Coating_Scotchkote134_interior_exterior_IncludeImpeller</t>
        </is>
      </c>
      <c r="L199" s="6" t="inlineStr">
        <is>
          <t>Stainless Steel, AISI-303</t>
        </is>
      </c>
      <c r="M199" s="6" t="inlineStr">
        <is>
          <t>Steel, Cold Drawn C1018</t>
        </is>
      </c>
      <c r="N199" s="1" t="inlineStr">
        <is>
          <t>RTF</t>
        </is>
      </c>
      <c r="O199" s="80" t="n"/>
      <c r="P199" t="inlineStr">
        <is>
          <t>A102229</t>
        </is>
      </c>
      <c r="Q199" t="n">
        <v>288</v>
      </c>
      <c r="R199" s="6" t="inlineStr">
        <is>
          <t>LT250</t>
        </is>
      </c>
      <c r="S199" s="13" t="n">
        <v>8</v>
      </c>
      <c r="U199" s="80" t="n"/>
    </row>
    <row r="200">
      <c r="B200" s="13">
        <f>IF(I200="Silicon Bronze, ASTM-B584, C87600", IF(K200="Coating_Standard", "Y", "N"), "N")</f>
        <v/>
      </c>
      <c r="C200" t="inlineStr">
        <is>
          <t>Price_BOM_VL_VLS_Imp_370</t>
        </is>
      </c>
      <c r="D200">
        <f>IF(B200="Y", C200, "")</f>
        <v/>
      </c>
      <c r="E200" s="123" t="inlineStr">
        <is>
          <t>:2512-1_VL:2512-1_VLS:</t>
        </is>
      </c>
      <c r="F200" s="123" t="inlineStr">
        <is>
          <t>:2512-1 VL:2512-1 VLS:</t>
        </is>
      </c>
      <c r="G200" s="123" t="inlineStr">
        <is>
          <t>XA</t>
        </is>
      </c>
      <c r="H200" s="123" t="inlineStr">
        <is>
          <t>ImpMatl_Silicon_Bronze_ASTM-B584_C87600</t>
        </is>
      </c>
      <c r="I200" s="6" t="inlineStr">
        <is>
          <t>Silicon Bronze, ASTM-B584, C87600</t>
        </is>
      </c>
      <c r="J200" s="6" t="inlineStr">
        <is>
          <t>B21</t>
        </is>
      </c>
      <c r="K200" s="6" t="inlineStr">
        <is>
          <t>Coating_Scotchkote134_interior_IncludeImpeller</t>
        </is>
      </c>
      <c r="L200" s="6" t="inlineStr">
        <is>
          <t>Stainless Steel, AISI-303</t>
        </is>
      </c>
      <c r="M200" s="6" t="inlineStr">
        <is>
          <t>Steel, Cold Drawn C1018</t>
        </is>
      </c>
      <c r="N200" s="1" t="inlineStr">
        <is>
          <t>RTF</t>
        </is>
      </c>
      <c r="O200" s="6" t="n"/>
      <c r="P200" s="6" t="inlineStr">
        <is>
          <t>A101798</t>
        </is>
      </c>
      <c r="Q200" s="6" t="n">
        <v>0</v>
      </c>
      <c r="R200" s="6" t="inlineStr">
        <is>
          <t>LT040</t>
        </is>
      </c>
      <c r="S200" s="13" t="n">
        <v>14</v>
      </c>
      <c r="U200" s="80" t="n"/>
    </row>
    <row r="201">
      <c r="B201" s="13">
        <f>IF(I201="Silicon Bronze, ASTM-B584, C87600", IF(K201="Coating_Standard", "Y", "N"), "N")</f>
        <v/>
      </c>
      <c r="C201" t="inlineStr">
        <is>
          <t>Price_BOM_VL_VLS_Imp_371</t>
        </is>
      </c>
      <c r="D201">
        <f>IF(B201="Y", C201, "")</f>
        <v/>
      </c>
      <c r="E201" s="123" t="inlineStr">
        <is>
          <t>:2512-1_VL:2512-1_VLS:</t>
        </is>
      </c>
      <c r="F201" s="123" t="inlineStr">
        <is>
          <t>:2512-1 VL:2512-1 VLS:</t>
        </is>
      </c>
      <c r="G201" s="123" t="inlineStr">
        <is>
          <t>XA</t>
        </is>
      </c>
      <c r="H201" t="inlineStr">
        <is>
          <t>ImpMatl_NiAl-Bronze_ASTM-B148_C95400</t>
        </is>
      </c>
      <c r="I201" s="6" t="inlineStr">
        <is>
          <t>Nickel Aluminum Bronze ASTM B148 UNS C95400</t>
        </is>
      </c>
      <c r="J201" s="6" t="inlineStr">
        <is>
          <t>B22</t>
        </is>
      </c>
      <c r="K201" s="6" t="inlineStr">
        <is>
          <t>Coating_Scotchkote134_interior_IncludeImpeller</t>
        </is>
      </c>
      <c r="L201" s="6" t="inlineStr">
        <is>
          <t>Stainless Steel, AISI-303</t>
        </is>
      </c>
      <c r="M201" s="6" t="inlineStr">
        <is>
          <t>Steel, Cold Drawn C1018</t>
        </is>
      </c>
      <c r="N201" s="1" t="inlineStr">
        <is>
          <t>RTF</t>
        </is>
      </c>
      <c r="O201" s="80" t="n"/>
      <c r="P201" t="inlineStr">
        <is>
          <t>A102229</t>
        </is>
      </c>
      <c r="Q201" t="n">
        <v>288</v>
      </c>
      <c r="R201" s="6" t="inlineStr">
        <is>
          <t>LT250</t>
        </is>
      </c>
      <c r="S201" s="13" t="n">
        <v>8</v>
      </c>
      <c r="U201" s="80" t="n"/>
    </row>
    <row r="202">
      <c r="B202" s="13">
        <f>IF(I202="Silicon Bronze, ASTM-B584, C87600", IF(K202="Coating_Standard", "Y", "N"), "N")</f>
        <v/>
      </c>
      <c r="C202" t="inlineStr">
        <is>
          <t>Price_BOM_VL_VLS_Imp_372</t>
        </is>
      </c>
      <c r="D202">
        <f>IF(B202="Y", C202, "")</f>
        <v/>
      </c>
      <c r="E202" s="123" t="inlineStr">
        <is>
          <t>:2512-1_VL:2512-1_VLS:</t>
        </is>
      </c>
      <c r="F202" s="123" t="inlineStr">
        <is>
          <t>:2512-1 VL:2512-1 VLS:</t>
        </is>
      </c>
      <c r="G202" s="123" t="inlineStr">
        <is>
          <t>XA</t>
        </is>
      </c>
      <c r="H202" s="123" t="inlineStr">
        <is>
          <t>ImpMatl_Silicon_Bronze_ASTM-B584_C87600</t>
        </is>
      </c>
      <c r="I202" s="6" t="inlineStr">
        <is>
          <t>Silicon Bronze, ASTM-B584, C87600</t>
        </is>
      </c>
      <c r="J202" s="6" t="inlineStr">
        <is>
          <t>B21</t>
        </is>
      </c>
      <c r="K202" s="6" t="inlineStr">
        <is>
          <t>Coating_Special</t>
        </is>
      </c>
      <c r="L202" s="6" t="inlineStr">
        <is>
          <t>Stainless Steel, AISI-303</t>
        </is>
      </c>
      <c r="M202" s="6" t="inlineStr">
        <is>
          <t>Steel, Cold Drawn C1018</t>
        </is>
      </c>
      <c r="N202" s="1" t="inlineStr">
        <is>
          <t>RTF</t>
        </is>
      </c>
      <c r="O202" s="6" t="n"/>
      <c r="P202" s="6" t="inlineStr">
        <is>
          <t>A101798</t>
        </is>
      </c>
      <c r="Q202" s="6" t="n">
        <v>0</v>
      </c>
      <c r="R202" s="6" t="inlineStr">
        <is>
          <t>LT040</t>
        </is>
      </c>
      <c r="S202" s="13" t="n">
        <v>14</v>
      </c>
      <c r="U202" s="80" t="n"/>
    </row>
    <row r="203">
      <c r="B203" s="13">
        <f>IF(I203="Silicon Bronze, ASTM-B584, C87600", IF(K203="Coating_Standard", "Y", "N"), "N")</f>
        <v/>
      </c>
      <c r="C203" t="inlineStr">
        <is>
          <t>Price_BOM_VL_VLS_Imp_373</t>
        </is>
      </c>
      <c r="D203">
        <f>IF(B203="Y", C203, "")</f>
        <v/>
      </c>
      <c r="E203" s="123" t="inlineStr">
        <is>
          <t>:2512-1_VL:2512-1_VLS:</t>
        </is>
      </c>
      <c r="F203" s="123" t="inlineStr">
        <is>
          <t>:2512-1 VL:2512-1 VLS:</t>
        </is>
      </c>
      <c r="G203" s="123" t="inlineStr">
        <is>
          <t>XA</t>
        </is>
      </c>
      <c r="H203" t="inlineStr">
        <is>
          <t>ImpMatl_NiAl-Bronze_ASTM-B148_C95400</t>
        </is>
      </c>
      <c r="I203" s="6" t="inlineStr">
        <is>
          <t>Nickel Aluminum Bronze ASTM B148 UNS C95400</t>
        </is>
      </c>
      <c r="J203" s="6" t="inlineStr">
        <is>
          <t>B22</t>
        </is>
      </c>
      <c r="K203" s="6" t="inlineStr">
        <is>
          <t>Coating_Special</t>
        </is>
      </c>
      <c r="L203" s="6" t="inlineStr">
        <is>
          <t>Stainless Steel, AISI-303</t>
        </is>
      </c>
      <c r="M203" s="6" t="inlineStr">
        <is>
          <t>Steel, Cold Drawn C1018</t>
        </is>
      </c>
      <c r="N203" s="1" t="inlineStr">
        <is>
          <t>RTF</t>
        </is>
      </c>
      <c r="O203" s="80" t="n"/>
      <c r="P203" t="inlineStr">
        <is>
          <t>A102229</t>
        </is>
      </c>
      <c r="Q203" t="n">
        <v>288</v>
      </c>
      <c r="R203" s="6" t="inlineStr">
        <is>
          <t>LT250</t>
        </is>
      </c>
      <c r="S203" s="13" t="n">
        <v>8</v>
      </c>
      <c r="U203" s="80" t="n"/>
    </row>
    <row r="204">
      <c r="B204" s="13">
        <f>IF(I204="Silicon Bronze, ASTM-B584, C87600", IF(K204="Coating_Standard", "Y", "N"), "N")</f>
        <v/>
      </c>
      <c r="C204" t="inlineStr">
        <is>
          <t>Price_BOM_VL_VLS_Imp_374</t>
        </is>
      </c>
      <c r="D204">
        <f>IF(B204="Y", C204, "")</f>
        <v/>
      </c>
      <c r="E204" s="123" t="inlineStr">
        <is>
          <t>:2512-1_VL:2512-1_VLS:</t>
        </is>
      </c>
      <c r="F204" s="123" t="inlineStr">
        <is>
          <t>:2512-1 VL:2512-1 VLS:</t>
        </is>
      </c>
      <c r="G204" s="123" t="inlineStr">
        <is>
          <t>XA</t>
        </is>
      </c>
      <c r="H204" s="123" t="inlineStr">
        <is>
          <t>ImpMatl_Silicon_Bronze_ASTM-B584_C87600</t>
        </is>
      </c>
      <c r="I204" s="6" t="inlineStr">
        <is>
          <t>Silicon Bronze, ASTM-B584, C87600</t>
        </is>
      </c>
      <c r="J204" s="6" t="inlineStr">
        <is>
          <t>B21</t>
        </is>
      </c>
      <c r="K204" s="6" t="inlineStr">
        <is>
          <t>Coating_Epoxy</t>
        </is>
      </c>
      <c r="L204" s="6" t="inlineStr">
        <is>
          <t>Stainless Steel, AISI-303</t>
        </is>
      </c>
      <c r="M204" s="6" t="inlineStr">
        <is>
          <t>Steel, Cold Drawn C1018</t>
        </is>
      </c>
      <c r="N204" s="1" t="inlineStr">
        <is>
          <t>RTF</t>
        </is>
      </c>
      <c r="O204" s="6" t="n"/>
      <c r="P204" s="6" t="inlineStr">
        <is>
          <t>A101798</t>
        </is>
      </c>
      <c r="Q204" s="6" t="n">
        <v>0</v>
      </c>
      <c r="R204" s="6" t="inlineStr">
        <is>
          <t>LT040</t>
        </is>
      </c>
      <c r="S204" s="13" t="n">
        <v>14</v>
      </c>
      <c r="U204" s="80" t="n"/>
    </row>
    <row r="205">
      <c r="B205" s="13">
        <f>IF(I205="Silicon Bronze, ASTM-B584, C87600", IF(K205="Coating_Standard", "Y", "N"), "N")</f>
        <v/>
      </c>
      <c r="C205" t="inlineStr">
        <is>
          <t>Price_BOM_VL_VLS_Imp_375</t>
        </is>
      </c>
      <c r="D205">
        <f>IF(B205="Y", C205, "")</f>
        <v/>
      </c>
      <c r="E205" s="123" t="inlineStr">
        <is>
          <t>:2512-1_VL:2512-1_VLS:</t>
        </is>
      </c>
      <c r="F205" s="123" t="inlineStr">
        <is>
          <t>:2512-1 VL:2512-1 VLS:</t>
        </is>
      </c>
      <c r="G205" s="123" t="inlineStr">
        <is>
          <t>XA</t>
        </is>
      </c>
      <c r="H205" t="inlineStr">
        <is>
          <t>ImpMatl_NiAl-Bronze_ASTM-B148_C95400</t>
        </is>
      </c>
      <c r="I205" s="6" t="inlineStr">
        <is>
          <t>Nickel Aluminum Bronze ASTM B148 UNS C95400</t>
        </is>
      </c>
      <c r="J205" s="6" t="inlineStr">
        <is>
          <t>B22</t>
        </is>
      </c>
      <c r="K205" s="6" t="inlineStr">
        <is>
          <t>Coating_Epoxy</t>
        </is>
      </c>
      <c r="L205" s="6" t="inlineStr">
        <is>
          <t>Stainless Steel, AISI-303</t>
        </is>
      </c>
      <c r="M205" s="6" t="inlineStr">
        <is>
          <t>Steel, Cold Drawn C1018</t>
        </is>
      </c>
      <c r="N205" s="1" t="inlineStr">
        <is>
          <t>RTF</t>
        </is>
      </c>
      <c r="O205" s="80" t="n"/>
      <c r="P205" t="inlineStr">
        <is>
          <t>A102229</t>
        </is>
      </c>
      <c r="Q205" t="n">
        <v>288</v>
      </c>
      <c r="R205" s="6" t="inlineStr">
        <is>
          <t>LT250</t>
        </is>
      </c>
      <c r="S205" s="13" t="n">
        <v>8</v>
      </c>
      <c r="U205" s="80" t="n"/>
    </row>
    <row r="206">
      <c r="B206" s="13">
        <f>IF(I206="Silicon Bronze, ASTM-B584, C87600", IF(K206="Coating_Standard", "Y", "N"), "N")</f>
        <v/>
      </c>
      <c r="C206" t="inlineStr">
        <is>
          <t>Price_BOM_VL_VLS_Imp_376</t>
        </is>
      </c>
      <c r="D206">
        <f>IF(B206="Y", C206, "")</f>
        <v/>
      </c>
      <c r="E206" s="123" t="inlineStr">
        <is>
          <t>:2570-9_VL:2570-9_VLS:</t>
        </is>
      </c>
      <c r="F206" s="123" t="inlineStr">
        <is>
          <t>:2570-9 VL:2570-9 VLS:</t>
        </is>
      </c>
      <c r="G206" s="123" t="inlineStr">
        <is>
          <t>X3</t>
        </is>
      </c>
      <c r="H206" s="123" t="inlineStr">
        <is>
          <t>ImpMatl_Silicon_Bronze_ASTM-B584_C87600</t>
        </is>
      </c>
      <c r="I206" s="6" t="inlineStr">
        <is>
          <t>Silicon Bronze, ASTM-B584, C87600</t>
        </is>
      </c>
      <c r="J206" s="6" t="inlineStr">
        <is>
          <t>B21</t>
        </is>
      </c>
      <c r="K206" s="6" t="inlineStr">
        <is>
          <t>Coating_Standard</t>
        </is>
      </c>
      <c r="L206" s="6" t="inlineStr">
        <is>
          <t>Stainless Steel, AISI-303</t>
        </is>
      </c>
      <c r="M206" s="6" t="inlineStr">
        <is>
          <t>Steel, Cold Drawn C1018</t>
        </is>
      </c>
      <c r="N206" s="6" t="n">
        <v>96732772</v>
      </c>
      <c r="O206" s="6" t="inlineStr">
        <is>
          <t>IMP,L,20709,X3,B21</t>
        </is>
      </c>
      <c r="P206" s="6" t="inlineStr">
        <is>
          <t>A101764</t>
        </is>
      </c>
      <c r="Q206" s="6" t="n">
        <v>0</v>
      </c>
      <c r="R206" s="6" t="inlineStr">
        <is>
          <t>LT027</t>
        </is>
      </c>
      <c r="S206" s="13" t="n">
        <v>0</v>
      </c>
      <c r="U206" s="80" t="n"/>
    </row>
    <row r="207">
      <c r="B207" s="13">
        <f>IF(I207="Silicon Bronze, ASTM-B584, C87600", IF(K207="Coating_Standard", "Y", "N"), "N")</f>
        <v/>
      </c>
      <c r="C207" t="inlineStr">
        <is>
          <t>Price_BOM_VL_VLS_Imp_377</t>
        </is>
      </c>
      <c r="D207">
        <f>IF(B207="Y", C207, "")</f>
        <v/>
      </c>
      <c r="E207" s="123" t="inlineStr">
        <is>
          <t>:2570-9_VL:2570-9_VLS:</t>
        </is>
      </c>
      <c r="F207" s="123" t="inlineStr">
        <is>
          <t>:2570-9 VL:2570-9 VLS:</t>
        </is>
      </c>
      <c r="G207" s="123" t="inlineStr">
        <is>
          <t>X3</t>
        </is>
      </c>
      <c r="H207" s="123" t="inlineStr">
        <is>
          <t>ImpMatl_SS_AISI-304</t>
        </is>
      </c>
      <c r="I207" s="6" t="inlineStr">
        <is>
          <t>Stainless Steel, AISI-304</t>
        </is>
      </c>
      <c r="J207" s="6" t="inlineStr">
        <is>
          <t>H304</t>
        </is>
      </c>
      <c r="K207" s="6" t="inlineStr">
        <is>
          <t>Coating_Standard</t>
        </is>
      </c>
      <c r="L207" s="6" t="inlineStr">
        <is>
          <t>Stainless Steel, AISI-303</t>
        </is>
      </c>
      <c r="M207" s="6" t="inlineStr">
        <is>
          <t>Stainless Steel, AISI 316</t>
        </is>
      </c>
      <c r="N207" s="96" t="n">
        <v>98876064</v>
      </c>
      <c r="O207" s="94" t="inlineStr">
        <is>
          <t>IMP,L,20709,X3,H304</t>
        </is>
      </c>
      <c r="P207" t="inlineStr">
        <is>
          <t>A101768</t>
        </is>
      </c>
      <c r="Q207" t="n">
        <v>0</v>
      </c>
      <c r="R207" s="6" t="inlineStr">
        <is>
          <t>LT027</t>
        </is>
      </c>
      <c r="S207" s="13" t="n">
        <v>0</v>
      </c>
      <c r="U207" s="80" t="n"/>
    </row>
    <row r="208">
      <c r="B208" s="13">
        <f>IF(I208="Silicon Bronze, ASTM-B584, C87600", IF(K208="Coating_Standard", "Y", "N"), "N")</f>
        <v/>
      </c>
      <c r="C208" t="inlineStr">
        <is>
          <t>Price_BOM_VL_VLS_Imp_379</t>
        </is>
      </c>
      <c r="D208">
        <f>IF(B208="Y", C208, "")</f>
        <v/>
      </c>
      <c r="E208" s="123" t="inlineStr">
        <is>
          <t>:2570-9_VL:2570-9_VLS:</t>
        </is>
      </c>
      <c r="F208" s="123" t="inlineStr">
        <is>
          <t>:2570-9 VL:2570-9 VLS:</t>
        </is>
      </c>
      <c r="G208" s="123" t="inlineStr">
        <is>
          <t>X3</t>
        </is>
      </c>
      <c r="H208" t="inlineStr">
        <is>
          <t>ImpMatl_NiAl-Bronze_ASTM-B148_C95400</t>
        </is>
      </c>
      <c r="I208" s="6" t="inlineStr">
        <is>
          <t>Nickel Aluminum Bronze ASTM B148 UNS C95400</t>
        </is>
      </c>
      <c r="J208" s="6" t="inlineStr">
        <is>
          <t>B22</t>
        </is>
      </c>
      <c r="K208" s="6" t="inlineStr">
        <is>
          <t>Coating_Standard</t>
        </is>
      </c>
      <c r="L208" s="6" t="inlineStr">
        <is>
          <t>Stainless Steel, AISI-303</t>
        </is>
      </c>
      <c r="M208" s="6" t="inlineStr">
        <is>
          <t>Steel, Cold Drawn C1018</t>
        </is>
      </c>
      <c r="N208" t="n">
        <v>97778013</v>
      </c>
      <c r="O208" s="80" t="n"/>
      <c r="P208" t="inlineStr">
        <is>
          <t>A102224</t>
        </is>
      </c>
      <c r="Q208" t="n">
        <v>84</v>
      </c>
      <c r="R208" s="6" t="inlineStr">
        <is>
          <t>LT027</t>
        </is>
      </c>
      <c r="S208" s="13" t="n">
        <v>0</v>
      </c>
      <c r="U208" s="80" t="n"/>
    </row>
    <row r="209">
      <c r="B209" s="13">
        <f>IF(I209="Silicon Bronze, ASTM-B584, C87600", IF(K209="Coating_Standard", "Y", "N"), "N")</f>
        <v/>
      </c>
      <c r="C209" t="inlineStr">
        <is>
          <t>Price_BOM_VL_VLS_Imp_38</t>
        </is>
      </c>
      <c r="D209">
        <f>IF(B209="Y", C209, "")</f>
        <v/>
      </c>
      <c r="E209" s="123" t="inlineStr">
        <is>
          <t>:1012-3_VL:1012-3_VLS:</t>
        </is>
      </c>
      <c r="F209" s="123" t="inlineStr">
        <is>
          <t>:1012-3 VL:1012-3 VLS:</t>
        </is>
      </c>
      <c r="G209" s="123" t="inlineStr">
        <is>
          <t>X5</t>
        </is>
      </c>
      <c r="H209" t="inlineStr">
        <is>
          <t>ImpMatl_NiAl-Bronze_ASTM-B148_C95400</t>
        </is>
      </c>
      <c r="I209" s="6" t="inlineStr">
        <is>
          <t>Nickel Aluminum Bronze ASTM B148 UNS C95400</t>
        </is>
      </c>
      <c r="J209" s="6" t="inlineStr">
        <is>
          <t>B22</t>
        </is>
      </c>
      <c r="K209" s="6" t="inlineStr">
        <is>
          <t>Coating_Scotchkote134_interior_exterior_IncludeImpeller</t>
        </is>
      </c>
      <c r="L209" s="6" t="inlineStr">
        <is>
          <t>Anodized Steel</t>
        </is>
      </c>
      <c r="M209" s="6" t="inlineStr">
        <is>
          <t>Steel, Cold Drawn C1018</t>
        </is>
      </c>
      <c r="N209" s="1" t="inlineStr">
        <is>
          <t>RTF</t>
        </is>
      </c>
      <c r="O209" s="80" t="n"/>
      <c r="P209" t="inlineStr">
        <is>
          <t>A102262</t>
        </is>
      </c>
      <c r="Q209" t="n">
        <v>511</v>
      </c>
      <c r="R209" s="6" t="inlineStr">
        <is>
          <t>LT250</t>
        </is>
      </c>
      <c r="S209" s="13" t="n">
        <v>8</v>
      </c>
      <c r="U209" s="80" t="n"/>
    </row>
    <row r="210">
      <c r="B210" s="13">
        <f>IF(I210="Silicon Bronze, ASTM-B584, C87600", IF(K210="Coating_Standard", "Y", "N"), "N")</f>
        <v/>
      </c>
      <c r="C210" t="inlineStr">
        <is>
          <t>Price_BOM_VL_VLS_Imp_380</t>
        </is>
      </c>
      <c r="D210">
        <f>IF(B210="Y", C210, "")</f>
        <v/>
      </c>
      <c r="E210" s="123" t="inlineStr">
        <is>
          <t>:2570-9_VL:2570-9_VLS:</t>
        </is>
      </c>
      <c r="F210" s="123" t="inlineStr">
        <is>
          <t>:2570-9 VL:2570-9 VLS:</t>
        </is>
      </c>
      <c r="G210" s="123" t="inlineStr">
        <is>
          <t>X3</t>
        </is>
      </c>
      <c r="H210" s="123" t="inlineStr">
        <is>
          <t>ImpMatl_Silicon_Bronze_ASTM-B584_C87600</t>
        </is>
      </c>
      <c r="I210" s="6" t="inlineStr">
        <is>
          <t>Silicon Bronze, ASTM-B584, C87600</t>
        </is>
      </c>
      <c r="J210" s="6" t="inlineStr">
        <is>
          <t>B21</t>
        </is>
      </c>
      <c r="K210" s="6" t="inlineStr">
        <is>
          <t>Coating_Scotchkote134_interior</t>
        </is>
      </c>
      <c r="L210" s="6" t="inlineStr">
        <is>
          <t>Stainless Steel, AISI-303</t>
        </is>
      </c>
      <c r="M210" s="6" t="inlineStr">
        <is>
          <t>Steel, Cold Drawn C1018</t>
        </is>
      </c>
      <c r="N210" s="1" t="inlineStr">
        <is>
          <t>RTF</t>
        </is>
      </c>
      <c r="O210" s="6" t="n"/>
      <c r="P210" s="6" t="inlineStr">
        <is>
          <t>A101764</t>
        </is>
      </c>
      <c r="Q210" s="6" t="n">
        <v>0</v>
      </c>
      <c r="R210" s="6" t="inlineStr">
        <is>
          <t>LT040</t>
        </is>
      </c>
      <c r="S210" s="13" t="n">
        <v>14</v>
      </c>
      <c r="U210" s="80" t="n"/>
    </row>
    <row r="211">
      <c r="B211" s="13">
        <f>IF(I211="Silicon Bronze, ASTM-B584, C87600", IF(K211="Coating_Standard", "Y", "N"), "N")</f>
        <v/>
      </c>
      <c r="C211" t="inlineStr">
        <is>
          <t>Price_BOM_VL_VLS_Imp_381</t>
        </is>
      </c>
      <c r="D211">
        <f>IF(B211="Y", C211, "")</f>
        <v/>
      </c>
      <c r="E211" s="123" t="inlineStr">
        <is>
          <t>:2570-9_VL:2570-9_VLS:</t>
        </is>
      </c>
      <c r="F211" s="123" t="inlineStr">
        <is>
          <t>:2570-9 VL:2570-9 VLS:</t>
        </is>
      </c>
      <c r="G211" s="123" t="inlineStr">
        <is>
          <t>X3</t>
        </is>
      </c>
      <c r="H211" t="inlineStr">
        <is>
          <t>ImpMatl_NiAl-Bronze_ASTM-B148_C95400</t>
        </is>
      </c>
      <c r="I211" s="6" t="inlineStr">
        <is>
          <t>Nickel Aluminum Bronze ASTM B148 UNS C95400</t>
        </is>
      </c>
      <c r="J211" s="6" t="inlineStr">
        <is>
          <t>B22</t>
        </is>
      </c>
      <c r="K211" s="6" t="inlineStr">
        <is>
          <t>Coating_Scotchkote134_interior</t>
        </is>
      </c>
      <c r="L211" s="6" t="inlineStr">
        <is>
          <t>Stainless Steel, AISI-303</t>
        </is>
      </c>
      <c r="M211" s="6" t="inlineStr">
        <is>
          <t>Steel, Cold Drawn C1018</t>
        </is>
      </c>
      <c r="N211" s="1" t="inlineStr">
        <is>
          <t>RTF</t>
        </is>
      </c>
      <c r="O211" s="80" t="n"/>
      <c r="P211" t="inlineStr">
        <is>
          <t>A102224</t>
        </is>
      </c>
      <c r="Q211" t="n">
        <v>84</v>
      </c>
      <c r="R211" s="6" t="inlineStr">
        <is>
          <t>LT250</t>
        </is>
      </c>
      <c r="S211" s="13" t="n">
        <v>8</v>
      </c>
      <c r="U211" s="80" t="n"/>
    </row>
    <row r="212">
      <c r="B212" s="13">
        <f>IF(I212="Silicon Bronze, ASTM-B584, C87600", IF(K212="Coating_Standard", "Y", "N"), "N")</f>
        <v/>
      </c>
      <c r="C212" t="inlineStr">
        <is>
          <t>Price_BOM_VL_VLS_Imp_382</t>
        </is>
      </c>
      <c r="D212">
        <f>IF(B212="Y", C212, "")</f>
        <v/>
      </c>
      <c r="E212" s="123" t="inlineStr">
        <is>
          <t>:2570-9_VL:2570-9_VLS:</t>
        </is>
      </c>
      <c r="F212" s="123" t="inlineStr">
        <is>
          <t>:2570-9 VL:2570-9 VLS:</t>
        </is>
      </c>
      <c r="G212" s="123" t="inlineStr">
        <is>
          <t>X3</t>
        </is>
      </c>
      <c r="H212" s="123" t="inlineStr">
        <is>
          <t>ImpMatl_Silicon_Bronze_ASTM-B584_C87600</t>
        </is>
      </c>
      <c r="I212" s="6" t="inlineStr">
        <is>
          <t>Silicon Bronze, ASTM-B584, C87600</t>
        </is>
      </c>
      <c r="J212" s="6" t="inlineStr">
        <is>
          <t>B21</t>
        </is>
      </c>
      <c r="K212" s="6" t="inlineStr">
        <is>
          <t>Coating_Scotchkote134_interior_exterior</t>
        </is>
      </c>
      <c r="L212" s="6" t="inlineStr">
        <is>
          <t>Stainless Steel, AISI-303</t>
        </is>
      </c>
      <c r="M212" s="6" t="inlineStr">
        <is>
          <t>Steel, Cold Drawn C1018</t>
        </is>
      </c>
      <c r="N212" s="1" t="inlineStr">
        <is>
          <t>RTF</t>
        </is>
      </c>
      <c r="O212" s="6" t="n"/>
      <c r="P212" s="6" t="inlineStr">
        <is>
          <t>A101764</t>
        </is>
      </c>
      <c r="Q212" s="6" t="n">
        <v>0</v>
      </c>
      <c r="R212" s="6" t="inlineStr">
        <is>
          <t>LT040</t>
        </is>
      </c>
      <c r="S212" s="13" t="n">
        <v>14</v>
      </c>
      <c r="U212" s="80" t="n"/>
    </row>
    <row r="213">
      <c r="B213" s="13">
        <f>IF(I213="Silicon Bronze, ASTM-B584, C87600", IF(K213="Coating_Standard", "Y", "N"), "N")</f>
        <v/>
      </c>
      <c r="C213" t="inlineStr">
        <is>
          <t>Price_BOM_VL_VLS_Imp_383</t>
        </is>
      </c>
      <c r="D213">
        <f>IF(B213="Y", C213, "")</f>
        <v/>
      </c>
      <c r="E213" s="123" t="inlineStr">
        <is>
          <t>:2570-9_VL:2570-9_VLS:</t>
        </is>
      </c>
      <c r="F213" s="123" t="inlineStr">
        <is>
          <t>:2570-9 VL:2570-9 VLS:</t>
        </is>
      </c>
      <c r="G213" s="123" t="inlineStr">
        <is>
          <t>X3</t>
        </is>
      </c>
      <c r="H213" t="inlineStr">
        <is>
          <t>ImpMatl_NiAl-Bronze_ASTM-B148_C95400</t>
        </is>
      </c>
      <c r="I213" s="6" t="inlineStr">
        <is>
          <t>Nickel Aluminum Bronze ASTM B148 UNS C95400</t>
        </is>
      </c>
      <c r="J213" s="6" t="inlineStr">
        <is>
          <t>B22</t>
        </is>
      </c>
      <c r="K213" s="6" t="inlineStr">
        <is>
          <t>Coating_Scotchkote134_interior_exterior</t>
        </is>
      </c>
      <c r="L213" s="6" t="inlineStr">
        <is>
          <t>Stainless Steel, AISI-303</t>
        </is>
      </c>
      <c r="M213" s="6" t="inlineStr">
        <is>
          <t>Steel, Cold Drawn C1018</t>
        </is>
      </c>
      <c r="N213" s="1" t="inlineStr">
        <is>
          <t>RTF</t>
        </is>
      </c>
      <c r="O213" s="80" t="n"/>
      <c r="P213" t="inlineStr">
        <is>
          <t>A102224</t>
        </is>
      </c>
      <c r="Q213" t="n">
        <v>84</v>
      </c>
      <c r="R213" s="6" t="inlineStr">
        <is>
          <t>LT250</t>
        </is>
      </c>
      <c r="S213" s="13" t="n">
        <v>8</v>
      </c>
      <c r="U213" s="80" t="n"/>
    </row>
    <row r="214">
      <c r="B214" s="13">
        <f>IF(I214="Silicon Bronze, ASTM-B584, C87600", IF(K214="Coating_Standard", "Y", "N"), "N")</f>
        <v/>
      </c>
      <c r="C214" t="inlineStr">
        <is>
          <t>Price_BOM_VL_VLS_Imp_384</t>
        </is>
      </c>
      <c r="D214">
        <f>IF(B214="Y", C214, "")</f>
        <v/>
      </c>
      <c r="E214" s="123" t="inlineStr">
        <is>
          <t>:2570-9_VL:2570-9_VLS:</t>
        </is>
      </c>
      <c r="F214" s="123" t="inlineStr">
        <is>
          <t>:2570-9 VL:2570-9 VLS:</t>
        </is>
      </c>
      <c r="G214" s="123" t="inlineStr">
        <is>
          <t>X3</t>
        </is>
      </c>
      <c r="H214" s="123" t="inlineStr">
        <is>
          <t>ImpMatl_Silicon_Bronze_ASTM-B584_C87600</t>
        </is>
      </c>
      <c r="I214" s="6" t="inlineStr">
        <is>
          <t>Silicon Bronze, ASTM-B584, C87600</t>
        </is>
      </c>
      <c r="J214" s="6" t="inlineStr">
        <is>
          <t>B21</t>
        </is>
      </c>
      <c r="K214" s="6" t="inlineStr">
        <is>
          <t>Coating_Scotchkote134_interior_exterior_IncludeImpeller</t>
        </is>
      </c>
      <c r="L214" s="6" t="inlineStr">
        <is>
          <t>Stainless Steel, AISI-303</t>
        </is>
      </c>
      <c r="M214" s="6" t="inlineStr">
        <is>
          <t>Steel, Cold Drawn C1018</t>
        </is>
      </c>
      <c r="N214" s="1" t="inlineStr">
        <is>
          <t>RTF</t>
        </is>
      </c>
      <c r="O214" s="6" t="n"/>
      <c r="P214" s="6" t="inlineStr">
        <is>
          <t>A101764</t>
        </is>
      </c>
      <c r="Q214" s="6" t="n">
        <v>0</v>
      </c>
      <c r="R214" s="6" t="inlineStr">
        <is>
          <t>LT040</t>
        </is>
      </c>
      <c r="S214" s="13" t="n">
        <v>14</v>
      </c>
      <c r="U214" s="80" t="n"/>
    </row>
    <row r="215">
      <c r="B215" s="13">
        <f>IF(I215="Silicon Bronze, ASTM-B584, C87600", IF(K215="Coating_Standard", "Y", "N"), "N")</f>
        <v/>
      </c>
      <c r="C215" t="inlineStr">
        <is>
          <t>Price_BOM_VL_VLS_Imp_385</t>
        </is>
      </c>
      <c r="D215">
        <f>IF(B215="Y", C215, "")</f>
        <v/>
      </c>
      <c r="E215" s="123" t="inlineStr">
        <is>
          <t>:2570-9_VL:2570-9_VLS:</t>
        </is>
      </c>
      <c r="F215" s="123" t="inlineStr">
        <is>
          <t>:2570-9 VL:2570-9 VLS:</t>
        </is>
      </c>
      <c r="G215" s="123" t="inlineStr">
        <is>
          <t>X3</t>
        </is>
      </c>
      <c r="H215" t="inlineStr">
        <is>
          <t>ImpMatl_NiAl-Bronze_ASTM-B148_C95400</t>
        </is>
      </c>
      <c r="I215" s="6" t="inlineStr">
        <is>
          <t>Nickel Aluminum Bronze ASTM B148 UNS C95400</t>
        </is>
      </c>
      <c r="J215" s="6" t="inlineStr">
        <is>
          <t>B22</t>
        </is>
      </c>
      <c r="K215" s="6" t="inlineStr">
        <is>
          <t>Coating_Scotchkote134_interior_exterior_IncludeImpeller</t>
        </is>
      </c>
      <c r="L215" s="6" t="inlineStr">
        <is>
          <t>Stainless Steel, AISI-303</t>
        </is>
      </c>
      <c r="M215" s="6" t="inlineStr">
        <is>
          <t>Steel, Cold Drawn C1018</t>
        </is>
      </c>
      <c r="N215" s="1" t="inlineStr">
        <is>
          <t>RTF</t>
        </is>
      </c>
      <c r="O215" s="80" t="n"/>
      <c r="P215" t="inlineStr">
        <is>
          <t>A102224</t>
        </is>
      </c>
      <c r="Q215" t="n">
        <v>84</v>
      </c>
      <c r="R215" s="6" t="inlineStr">
        <is>
          <t>LT250</t>
        </is>
      </c>
      <c r="S215" s="13" t="n">
        <v>8</v>
      </c>
      <c r="U215" s="80" t="n"/>
    </row>
    <row r="216">
      <c r="B216" s="13">
        <f>IF(I216="Silicon Bronze, ASTM-B584, C87600", IF(K216="Coating_Standard", "Y", "N"), "N")</f>
        <v/>
      </c>
      <c r="C216" t="inlineStr">
        <is>
          <t>Price_BOM_VL_VLS_Imp_386</t>
        </is>
      </c>
      <c r="D216">
        <f>IF(B216="Y", C216, "")</f>
        <v/>
      </c>
      <c r="E216" s="123" t="inlineStr">
        <is>
          <t>:2570-9_VL:2570-9_VLS:</t>
        </is>
      </c>
      <c r="F216" s="123" t="inlineStr">
        <is>
          <t>:2570-9 VL:2570-9 VLS:</t>
        </is>
      </c>
      <c r="G216" s="123" t="inlineStr">
        <is>
          <t>X3</t>
        </is>
      </c>
      <c r="H216" s="123" t="inlineStr">
        <is>
          <t>ImpMatl_Silicon_Bronze_ASTM-B584_C87600</t>
        </is>
      </c>
      <c r="I216" s="6" t="inlineStr">
        <is>
          <t>Silicon Bronze, ASTM-B584, C87600</t>
        </is>
      </c>
      <c r="J216" s="6" t="inlineStr">
        <is>
          <t>B21</t>
        </is>
      </c>
      <c r="K216" s="6" t="inlineStr">
        <is>
          <t>Coating_Scotchkote134_interior_IncludeImpeller</t>
        </is>
      </c>
      <c r="L216" s="6" t="inlineStr">
        <is>
          <t>Stainless Steel, AISI-303</t>
        </is>
      </c>
      <c r="M216" s="6" t="inlineStr">
        <is>
          <t>Steel, Cold Drawn C1018</t>
        </is>
      </c>
      <c r="N216" s="1" t="inlineStr">
        <is>
          <t>RTF</t>
        </is>
      </c>
      <c r="O216" s="6" t="n"/>
      <c r="P216" s="6" t="inlineStr">
        <is>
          <t>A101764</t>
        </is>
      </c>
      <c r="Q216" s="6" t="n">
        <v>0</v>
      </c>
      <c r="R216" s="6" t="inlineStr">
        <is>
          <t>LT040</t>
        </is>
      </c>
      <c r="S216" s="13" t="n">
        <v>14</v>
      </c>
      <c r="U216" s="80" t="n"/>
    </row>
    <row r="217">
      <c r="B217" s="13">
        <f>IF(I217="Silicon Bronze, ASTM-B584, C87600", IF(K217="Coating_Standard", "Y", "N"), "N")</f>
        <v/>
      </c>
      <c r="C217" t="inlineStr">
        <is>
          <t>Price_BOM_VL_VLS_Imp_387</t>
        </is>
      </c>
      <c r="D217">
        <f>IF(B217="Y", C217, "")</f>
        <v/>
      </c>
      <c r="E217" s="123" t="inlineStr">
        <is>
          <t>:2570-9_VL:2570-9_VLS:</t>
        </is>
      </c>
      <c r="F217" s="123" t="inlineStr">
        <is>
          <t>:2570-9 VL:2570-9 VLS:</t>
        </is>
      </c>
      <c r="G217" s="123" t="inlineStr">
        <is>
          <t>X3</t>
        </is>
      </c>
      <c r="H217" t="inlineStr">
        <is>
          <t>ImpMatl_NiAl-Bronze_ASTM-B148_C95400</t>
        </is>
      </c>
      <c r="I217" s="6" t="inlineStr">
        <is>
          <t>Nickel Aluminum Bronze ASTM B148 UNS C95400</t>
        </is>
      </c>
      <c r="J217" s="6" t="inlineStr">
        <is>
          <t>B22</t>
        </is>
      </c>
      <c r="K217" s="6" t="inlineStr">
        <is>
          <t>Coating_Scotchkote134_interior_IncludeImpeller</t>
        </is>
      </c>
      <c r="L217" s="6" t="inlineStr">
        <is>
          <t>Stainless Steel, AISI-303</t>
        </is>
      </c>
      <c r="M217" s="6" t="inlineStr">
        <is>
          <t>Steel, Cold Drawn C1018</t>
        </is>
      </c>
      <c r="N217" s="1" t="inlineStr">
        <is>
          <t>RTF</t>
        </is>
      </c>
      <c r="O217" s="80" t="n"/>
      <c r="P217" t="inlineStr">
        <is>
          <t>A102224</t>
        </is>
      </c>
      <c r="Q217" t="n">
        <v>84</v>
      </c>
      <c r="R217" s="6" t="inlineStr">
        <is>
          <t>LT250</t>
        </is>
      </c>
      <c r="S217" s="13" t="n">
        <v>8</v>
      </c>
      <c r="U217" s="80" t="n"/>
    </row>
    <row r="218">
      <c r="B218" s="13">
        <f>IF(I218="Silicon Bronze, ASTM-B584, C87600", IF(K218="Coating_Standard", "Y", "N"), "N")</f>
        <v/>
      </c>
      <c r="C218" t="inlineStr">
        <is>
          <t>Price_BOM_VL_VLS_Imp_388</t>
        </is>
      </c>
      <c r="D218">
        <f>IF(B218="Y", C218, "")</f>
        <v/>
      </c>
      <c r="E218" s="123" t="inlineStr">
        <is>
          <t>:2570-9_VL:2570-9_VLS:</t>
        </is>
      </c>
      <c r="F218" s="123" t="inlineStr">
        <is>
          <t>:2570-9 VL:2570-9 VLS:</t>
        </is>
      </c>
      <c r="G218" s="123" t="inlineStr">
        <is>
          <t>X3</t>
        </is>
      </c>
      <c r="H218" s="123" t="inlineStr">
        <is>
          <t>ImpMatl_Silicon_Bronze_ASTM-B584_C87600</t>
        </is>
      </c>
      <c r="I218" s="6" t="inlineStr">
        <is>
          <t>Silicon Bronze, ASTM-B584, C87600</t>
        </is>
      </c>
      <c r="J218" s="6" t="inlineStr">
        <is>
          <t>B21</t>
        </is>
      </c>
      <c r="K218" s="6" t="inlineStr">
        <is>
          <t>Coating_Special</t>
        </is>
      </c>
      <c r="L218" s="6" t="inlineStr">
        <is>
          <t>Stainless Steel, AISI-303</t>
        </is>
      </c>
      <c r="M218" s="6" t="inlineStr">
        <is>
          <t>Steel, Cold Drawn C1018</t>
        </is>
      </c>
      <c r="N218" s="1" t="inlineStr">
        <is>
          <t>RTF</t>
        </is>
      </c>
      <c r="O218" s="6" t="n"/>
      <c r="P218" s="6" t="inlineStr">
        <is>
          <t>A101764</t>
        </is>
      </c>
      <c r="Q218" s="6" t="n">
        <v>0</v>
      </c>
      <c r="R218" s="6" t="inlineStr">
        <is>
          <t>LT040</t>
        </is>
      </c>
      <c r="S218" s="13" t="n">
        <v>14</v>
      </c>
      <c r="U218" s="80" t="n"/>
    </row>
    <row r="219">
      <c r="B219" s="13">
        <f>IF(I219="Silicon Bronze, ASTM-B584, C87600", IF(K219="Coating_Standard", "Y", "N"), "N")</f>
        <v/>
      </c>
      <c r="C219" t="inlineStr">
        <is>
          <t>Price_BOM_VL_VLS_Imp_389</t>
        </is>
      </c>
      <c r="D219">
        <f>IF(B219="Y", C219, "")</f>
        <v/>
      </c>
      <c r="E219" s="123" t="inlineStr">
        <is>
          <t>:2570-9_VL:2570-9_VLS:</t>
        </is>
      </c>
      <c r="F219" s="123" t="inlineStr">
        <is>
          <t>:2570-9 VL:2570-9 VLS:</t>
        </is>
      </c>
      <c r="G219" s="123" t="inlineStr">
        <is>
          <t>X3</t>
        </is>
      </c>
      <c r="H219" t="inlineStr">
        <is>
          <t>ImpMatl_NiAl-Bronze_ASTM-B148_C95400</t>
        </is>
      </c>
      <c r="I219" s="6" t="inlineStr">
        <is>
          <t>Nickel Aluminum Bronze ASTM B148 UNS C95400</t>
        </is>
      </c>
      <c r="J219" s="6" t="inlineStr">
        <is>
          <t>B22</t>
        </is>
      </c>
      <c r="K219" s="6" t="inlineStr">
        <is>
          <t>Coating_Special</t>
        </is>
      </c>
      <c r="L219" s="6" t="inlineStr">
        <is>
          <t>Stainless Steel, AISI-303</t>
        </is>
      </c>
      <c r="M219" s="6" t="inlineStr">
        <is>
          <t>Steel, Cold Drawn C1018</t>
        </is>
      </c>
      <c r="N219" s="1" t="inlineStr">
        <is>
          <t>RTF</t>
        </is>
      </c>
      <c r="O219" s="80" t="n"/>
      <c r="P219" t="inlineStr">
        <is>
          <t>A102224</t>
        </is>
      </c>
      <c r="Q219" t="n">
        <v>84</v>
      </c>
      <c r="R219" s="6" t="inlineStr">
        <is>
          <t>LT250</t>
        </is>
      </c>
      <c r="S219" s="13" t="n">
        <v>8</v>
      </c>
      <c r="U219" s="80" t="n"/>
    </row>
    <row r="220">
      <c r="B220" s="13">
        <f>IF(I220="Silicon Bronze, ASTM-B584, C87600", IF(K220="Coating_Standard", "Y", "N"), "N")</f>
        <v/>
      </c>
      <c r="C220" t="inlineStr">
        <is>
          <t>Price_BOM_VL_VLS_Imp_390</t>
        </is>
      </c>
      <c r="D220">
        <f>IF(B220="Y", C220, "")</f>
        <v/>
      </c>
      <c r="E220" s="123" t="inlineStr">
        <is>
          <t>:2570-9_VL:2570-9_VLS:</t>
        </is>
      </c>
      <c r="F220" s="123" t="inlineStr">
        <is>
          <t>:2570-9 VL:2570-9 VLS:</t>
        </is>
      </c>
      <c r="G220" s="123" t="inlineStr">
        <is>
          <t>X3</t>
        </is>
      </c>
      <c r="H220" s="123" t="inlineStr">
        <is>
          <t>ImpMatl_Silicon_Bronze_ASTM-B584_C87600</t>
        </is>
      </c>
      <c r="I220" s="6" t="inlineStr">
        <is>
          <t>Silicon Bronze, ASTM-B584, C87600</t>
        </is>
      </c>
      <c r="J220" s="6" t="inlineStr">
        <is>
          <t>B21</t>
        </is>
      </c>
      <c r="K220" s="6" t="inlineStr">
        <is>
          <t>Coating_Epoxy</t>
        </is>
      </c>
      <c r="L220" s="6" t="inlineStr">
        <is>
          <t>Stainless Steel, AISI-303</t>
        </is>
      </c>
      <c r="M220" s="6" t="inlineStr">
        <is>
          <t>Steel, Cold Drawn C1018</t>
        </is>
      </c>
      <c r="N220" s="1" t="inlineStr">
        <is>
          <t>RTF</t>
        </is>
      </c>
      <c r="O220" s="6" t="n"/>
      <c r="P220" s="6" t="inlineStr">
        <is>
          <t>A101764</t>
        </is>
      </c>
      <c r="Q220" s="6" t="n">
        <v>0</v>
      </c>
      <c r="R220" s="6" t="inlineStr">
        <is>
          <t>LT040</t>
        </is>
      </c>
      <c r="S220" s="13" t="n">
        <v>14</v>
      </c>
      <c r="U220" s="80" t="n"/>
    </row>
    <row r="221">
      <c r="B221" s="13">
        <f>IF(I221="Silicon Bronze, ASTM-B584, C87600", IF(K221="Coating_Standard", "Y", "N"), "N")</f>
        <v/>
      </c>
      <c r="C221" t="inlineStr">
        <is>
          <t>Price_BOM_VL_VLS_Imp_391</t>
        </is>
      </c>
      <c r="D221">
        <f>IF(B221="Y", C221, "")</f>
        <v/>
      </c>
      <c r="E221" s="123" t="inlineStr">
        <is>
          <t>:2570-9_VL:2570-9_VLS:</t>
        </is>
      </c>
      <c r="F221" s="123" t="inlineStr">
        <is>
          <t>:2570-9 VL:2570-9 VLS:</t>
        </is>
      </c>
      <c r="G221" s="123" t="inlineStr">
        <is>
          <t>X3</t>
        </is>
      </c>
      <c r="H221" t="inlineStr">
        <is>
          <t>ImpMatl_NiAl-Bronze_ASTM-B148_C95400</t>
        </is>
      </c>
      <c r="I221" s="6" t="inlineStr">
        <is>
          <t>Nickel Aluminum Bronze ASTM B148 UNS C95400</t>
        </is>
      </c>
      <c r="J221" s="6" t="inlineStr">
        <is>
          <t>B22</t>
        </is>
      </c>
      <c r="K221" s="6" t="inlineStr">
        <is>
          <t>Coating_Epoxy</t>
        </is>
      </c>
      <c r="L221" s="6" t="inlineStr">
        <is>
          <t>Stainless Steel, AISI-303</t>
        </is>
      </c>
      <c r="M221" s="6" t="inlineStr">
        <is>
          <t>Steel, Cold Drawn C1018</t>
        </is>
      </c>
      <c r="N221" s="1" t="inlineStr">
        <is>
          <t>RTF</t>
        </is>
      </c>
      <c r="O221" s="80" t="n"/>
      <c r="P221" t="inlineStr">
        <is>
          <t>A102224</t>
        </is>
      </c>
      <c r="Q221" t="n">
        <v>84</v>
      </c>
      <c r="R221" s="6" t="inlineStr">
        <is>
          <t>LT250</t>
        </is>
      </c>
      <c r="S221" s="13" t="n">
        <v>8</v>
      </c>
      <c r="U221" s="80" t="n"/>
    </row>
    <row r="222">
      <c r="B222" s="13">
        <f>IF(I222="Silicon Bronze, ASTM-B584, C87600", IF(K222="Coating_Standard", "Y", "N"), "N")</f>
        <v/>
      </c>
      <c r="C222" t="inlineStr">
        <is>
          <t>Price_BOM_VL_VLS_Imp_392</t>
        </is>
      </c>
      <c r="D222">
        <f>IF(B222="Y", C222, "")</f>
        <v/>
      </c>
      <c r="E222" s="123" t="inlineStr">
        <is>
          <t>:2570-9_VL:2570-9_VLS:</t>
        </is>
      </c>
      <c r="F222" s="123" t="inlineStr">
        <is>
          <t>:2570-9 VL:2570-9 VLS:</t>
        </is>
      </c>
      <c r="G222" s="123" t="inlineStr">
        <is>
          <t>X4</t>
        </is>
      </c>
      <c r="H222" s="123" t="inlineStr">
        <is>
          <t>ImpMatl_Silicon_Bronze_ASTM-B584_C87600</t>
        </is>
      </c>
      <c r="I222" s="6" t="inlineStr">
        <is>
          <t>Silicon Bronze, ASTM-B584, C87600</t>
        </is>
      </c>
      <c r="J222" s="6" t="inlineStr">
        <is>
          <t>B21</t>
        </is>
      </c>
      <c r="K222" s="6" t="inlineStr">
        <is>
          <t>Coating_Standard</t>
        </is>
      </c>
      <c r="L222" s="6" t="inlineStr">
        <is>
          <t>Stainless Steel, AISI-303</t>
        </is>
      </c>
      <c r="M222" s="6" t="inlineStr">
        <is>
          <t>Steel, Cold Drawn C1018</t>
        </is>
      </c>
      <c r="N222" s="6" t="n">
        <v>96732776</v>
      </c>
      <c r="O222" s="6" t="inlineStr">
        <is>
          <t>IMP,L,20709,X4,B21</t>
        </is>
      </c>
      <c r="P222" s="6" t="inlineStr">
        <is>
          <t>A101770</t>
        </is>
      </c>
      <c r="Q222" s="6" t="n">
        <v>0</v>
      </c>
      <c r="R222" s="6" t="inlineStr">
        <is>
          <t>LT027</t>
        </is>
      </c>
      <c r="S222" s="13" t="n">
        <v>0</v>
      </c>
      <c r="U222" s="80" t="n"/>
    </row>
    <row r="223">
      <c r="B223" s="13">
        <f>IF(I223="Silicon Bronze, ASTM-B584, C87600", IF(K223="Coating_Standard", "Y", "N"), "N")</f>
        <v/>
      </c>
      <c r="C223" t="inlineStr">
        <is>
          <t>Price_BOM_VL_VLS_Imp_394</t>
        </is>
      </c>
      <c r="D223">
        <f>IF(B223="Y", C223, "")</f>
        <v/>
      </c>
      <c r="E223" s="123" t="inlineStr">
        <is>
          <t>:2570-9_VL:2570-9_VLS:</t>
        </is>
      </c>
      <c r="F223" s="123" t="inlineStr">
        <is>
          <t>:2570-9 VL:2570-9 VLS:</t>
        </is>
      </c>
      <c r="G223" s="123" t="inlineStr">
        <is>
          <t>X4</t>
        </is>
      </c>
      <c r="H223" s="123" t="inlineStr">
        <is>
          <t>ImpMatl_SS_AISI-304</t>
        </is>
      </c>
      <c r="I223" s="6" t="inlineStr">
        <is>
          <t>Stainless Steel, AISI-304</t>
        </is>
      </c>
      <c r="J223" s="6" t="inlineStr">
        <is>
          <t>H304</t>
        </is>
      </c>
      <c r="K223" s="6" t="inlineStr">
        <is>
          <t>Coating_Standard</t>
        </is>
      </c>
      <c r="L223" s="6" t="inlineStr">
        <is>
          <t>Stainless Steel, AISI-303</t>
        </is>
      </c>
      <c r="M223" s="6" t="inlineStr">
        <is>
          <t>Stainless Steel, AISI 316</t>
        </is>
      </c>
      <c r="N223" s="96" t="n">
        <v>98876066</v>
      </c>
      <c r="O223" s="94" t="inlineStr">
        <is>
          <t>IMP,L,20709,X4,H304</t>
        </is>
      </c>
      <c r="P223" t="inlineStr">
        <is>
          <t>A101775</t>
        </is>
      </c>
      <c r="Q223" t="n">
        <v>0</v>
      </c>
      <c r="R223" s="6" t="inlineStr">
        <is>
          <t>LT027</t>
        </is>
      </c>
      <c r="S223" s="13" t="n">
        <v>0</v>
      </c>
      <c r="U223" s="80" t="n"/>
    </row>
    <row r="224">
      <c r="B224" s="13">
        <f>IF(I224="Silicon Bronze, ASTM-B584, C87600", IF(K224="Coating_Standard", "Y", "N"), "N")</f>
        <v/>
      </c>
      <c r="C224" t="inlineStr">
        <is>
          <t>Price_BOM_VL_VLS_Imp_396</t>
        </is>
      </c>
      <c r="D224">
        <f>IF(B224="Y", C224, "")</f>
        <v/>
      </c>
      <c r="E224" s="123" t="inlineStr">
        <is>
          <t>:2570-9_VL:2570-9_VLS:</t>
        </is>
      </c>
      <c r="F224" s="123" t="inlineStr">
        <is>
          <t>:2570-9 VL:2570-9 VLS:</t>
        </is>
      </c>
      <c r="G224" s="123" t="inlineStr">
        <is>
          <t>X4</t>
        </is>
      </c>
      <c r="H224" t="inlineStr">
        <is>
          <t>ImpMatl_NiAl-Bronze_ASTM-B148_C95400</t>
        </is>
      </c>
      <c r="I224" s="6" t="inlineStr">
        <is>
          <t>Nickel Aluminum Bronze ASTM B148 UNS C95400</t>
        </is>
      </c>
      <c r="J224" s="6" t="inlineStr">
        <is>
          <t>B22</t>
        </is>
      </c>
      <c r="K224" s="6" t="inlineStr">
        <is>
          <t>Coating_Standard</t>
        </is>
      </c>
      <c r="L224" s="6" t="inlineStr">
        <is>
          <t>Stainless Steel, AISI-303</t>
        </is>
      </c>
      <c r="M224" s="6" t="inlineStr">
        <is>
          <t>Steel, Cold Drawn C1018</t>
        </is>
      </c>
      <c r="N224" t="n">
        <v>97775275</v>
      </c>
      <c r="O224" s="80" t="n"/>
      <c r="P224" t="inlineStr">
        <is>
          <t>A102225</t>
        </is>
      </c>
      <c r="Q224" t="n">
        <v>84</v>
      </c>
      <c r="R224" s="6" t="inlineStr">
        <is>
          <t>LT027</t>
        </is>
      </c>
      <c r="S224" s="13" t="n">
        <v>0</v>
      </c>
      <c r="U224" s="80" t="n"/>
    </row>
    <row r="225">
      <c r="B225" s="13">
        <f>IF(I225="Silicon Bronze, ASTM-B584, C87600", IF(K225="Coating_Standard", "Y", "N"), "N")</f>
        <v/>
      </c>
      <c r="C225" t="inlineStr">
        <is>
          <t>Price_BOM_VL_VLS_Imp_397</t>
        </is>
      </c>
      <c r="D225">
        <f>IF(B225="Y", C225, "")</f>
        <v/>
      </c>
      <c r="E225" s="123" t="inlineStr">
        <is>
          <t>:2570-9_VL:2570-9_VLS:</t>
        </is>
      </c>
      <c r="F225" s="123" t="inlineStr">
        <is>
          <t>:2570-9 VL:2570-9 VLS:</t>
        </is>
      </c>
      <c r="G225" s="123" t="inlineStr">
        <is>
          <t>X4</t>
        </is>
      </c>
      <c r="H225" s="123" t="inlineStr">
        <is>
          <t>ImpMatl_Silicon_Bronze_ASTM-B584_C87600</t>
        </is>
      </c>
      <c r="I225" s="6" t="inlineStr">
        <is>
          <t>Silicon Bronze, ASTM-B584, C87600</t>
        </is>
      </c>
      <c r="J225" s="6" t="inlineStr">
        <is>
          <t>B21</t>
        </is>
      </c>
      <c r="K225" s="6" t="inlineStr">
        <is>
          <t>Coating_Scotchkote134_interior</t>
        </is>
      </c>
      <c r="L225" s="6" t="inlineStr">
        <is>
          <t>Stainless Steel, AISI-303</t>
        </is>
      </c>
      <c r="M225" s="6" t="inlineStr">
        <is>
          <t>Steel, Cold Drawn C1018</t>
        </is>
      </c>
      <c r="N225" s="1" t="inlineStr">
        <is>
          <t>RTF</t>
        </is>
      </c>
      <c r="O225" s="6" t="n"/>
      <c r="P225" s="6" t="inlineStr">
        <is>
          <t>A101770</t>
        </is>
      </c>
      <c r="Q225" s="6" t="n">
        <v>0</v>
      </c>
      <c r="R225" s="6" t="inlineStr">
        <is>
          <t>LT040</t>
        </is>
      </c>
      <c r="S225" s="13" t="n">
        <v>14</v>
      </c>
      <c r="U225" s="80" t="n"/>
    </row>
    <row r="226">
      <c r="B226" s="13">
        <f>IF(I226="Silicon Bronze, ASTM-B584, C87600", IF(K226="Coating_Standard", "Y", "N"), "N")</f>
        <v/>
      </c>
      <c r="C226" t="inlineStr">
        <is>
          <t>Price_BOM_VL_VLS_Imp_398</t>
        </is>
      </c>
      <c r="D226">
        <f>IF(B226="Y", C226, "")</f>
        <v/>
      </c>
      <c r="E226" s="123" t="inlineStr">
        <is>
          <t>:2570-9_VL:2570-9_VLS:</t>
        </is>
      </c>
      <c r="F226" s="123" t="inlineStr">
        <is>
          <t>:2570-9 VL:2570-9 VLS:</t>
        </is>
      </c>
      <c r="G226" s="123" t="inlineStr">
        <is>
          <t>X4</t>
        </is>
      </c>
      <c r="H226" t="inlineStr">
        <is>
          <t>ImpMatl_NiAl-Bronze_ASTM-B148_C95400</t>
        </is>
      </c>
      <c r="I226" s="6" t="inlineStr">
        <is>
          <t>Nickel Aluminum Bronze ASTM B148 UNS C95400</t>
        </is>
      </c>
      <c r="J226" s="6" t="inlineStr">
        <is>
          <t>B22</t>
        </is>
      </c>
      <c r="K226" s="6" t="inlineStr">
        <is>
          <t>Coating_Scotchkote134_interior</t>
        </is>
      </c>
      <c r="L226" s="6" t="inlineStr">
        <is>
          <t>Stainless Steel, AISI-303</t>
        </is>
      </c>
      <c r="M226" s="6" t="inlineStr">
        <is>
          <t>Steel, Cold Drawn C1018</t>
        </is>
      </c>
      <c r="N226" s="1" t="inlineStr">
        <is>
          <t>RTF</t>
        </is>
      </c>
      <c r="O226" s="80" t="n"/>
      <c r="P226" t="inlineStr">
        <is>
          <t>A102225</t>
        </is>
      </c>
      <c r="Q226" t="n">
        <v>84</v>
      </c>
      <c r="R226" s="6" t="inlineStr">
        <is>
          <t>LT250</t>
        </is>
      </c>
      <c r="S226" s="13" t="n">
        <v>8</v>
      </c>
      <c r="U226" s="80" t="n"/>
    </row>
    <row r="227">
      <c r="B227" s="13">
        <f>IF(I227="Silicon Bronze, ASTM-B584, C87600", IF(K227="Coating_Standard", "Y", "N"), "N")</f>
        <v/>
      </c>
      <c r="C227" t="inlineStr">
        <is>
          <t>Price_BOM_VL_VLS_Imp_399</t>
        </is>
      </c>
      <c r="D227">
        <f>IF(B227="Y", C227, "")</f>
        <v/>
      </c>
      <c r="E227" s="123" t="inlineStr">
        <is>
          <t>:2570-9_VL:2570-9_VLS:</t>
        </is>
      </c>
      <c r="F227" s="123" t="inlineStr">
        <is>
          <t>:2570-9 VL:2570-9 VLS:</t>
        </is>
      </c>
      <c r="G227" s="123" t="inlineStr">
        <is>
          <t>X4</t>
        </is>
      </c>
      <c r="H227" s="123" t="inlineStr">
        <is>
          <t>ImpMatl_Silicon_Bronze_ASTM-B584_C87600</t>
        </is>
      </c>
      <c r="I227" s="6" t="inlineStr">
        <is>
          <t>Silicon Bronze, ASTM-B584, C87600</t>
        </is>
      </c>
      <c r="J227" s="6" t="inlineStr">
        <is>
          <t>B21</t>
        </is>
      </c>
      <c r="K227" s="6" t="inlineStr">
        <is>
          <t>Coating_Scotchkote134_interior_exterior</t>
        </is>
      </c>
      <c r="L227" s="6" t="inlineStr">
        <is>
          <t>Stainless Steel, AISI-303</t>
        </is>
      </c>
      <c r="M227" s="6" t="inlineStr">
        <is>
          <t>Steel, Cold Drawn C1018</t>
        </is>
      </c>
      <c r="N227" s="1" t="inlineStr">
        <is>
          <t>RTF</t>
        </is>
      </c>
      <c r="O227" s="6" t="n"/>
      <c r="P227" s="6" t="inlineStr">
        <is>
          <t>A101770</t>
        </is>
      </c>
      <c r="Q227" s="6" t="n">
        <v>0</v>
      </c>
      <c r="R227" s="6" t="inlineStr">
        <is>
          <t>LT040</t>
        </is>
      </c>
      <c r="S227" s="13" t="n">
        <v>14</v>
      </c>
      <c r="U227" s="80" t="n"/>
    </row>
    <row r="228">
      <c r="B228" s="13">
        <f>IF(I228="Silicon Bronze, ASTM-B584, C87600", IF(K228="Coating_Standard", "Y", "N"), "N")</f>
        <v/>
      </c>
      <c r="C228" t="inlineStr">
        <is>
          <t>Price_BOM_VL_VLS_Imp_400</t>
        </is>
      </c>
      <c r="D228">
        <f>IF(B228="Y", C228, "")</f>
        <v/>
      </c>
      <c r="E228" s="123" t="inlineStr">
        <is>
          <t>:2570-9_VL:2570-9_VLS:</t>
        </is>
      </c>
      <c r="F228" s="123" t="inlineStr">
        <is>
          <t>:2570-9 VL:2570-9 VLS:</t>
        </is>
      </c>
      <c r="G228" s="123" t="inlineStr">
        <is>
          <t>X4</t>
        </is>
      </c>
      <c r="H228" t="inlineStr">
        <is>
          <t>ImpMatl_NiAl-Bronze_ASTM-B148_C95400</t>
        </is>
      </c>
      <c r="I228" s="6" t="inlineStr">
        <is>
          <t>Nickel Aluminum Bronze ASTM B148 UNS C95400</t>
        </is>
      </c>
      <c r="J228" s="6" t="inlineStr">
        <is>
          <t>B22</t>
        </is>
      </c>
      <c r="K228" s="6" t="inlineStr">
        <is>
          <t>Coating_Scotchkote134_interior_exterior</t>
        </is>
      </c>
      <c r="L228" s="6" t="inlineStr">
        <is>
          <t>Stainless Steel, AISI-303</t>
        </is>
      </c>
      <c r="M228" s="6" t="inlineStr">
        <is>
          <t>Steel, Cold Drawn C1018</t>
        </is>
      </c>
      <c r="N228" s="1" t="inlineStr">
        <is>
          <t>RTF</t>
        </is>
      </c>
      <c r="O228" s="80" t="n"/>
      <c r="P228" t="inlineStr">
        <is>
          <t>A102225</t>
        </is>
      </c>
      <c r="Q228" t="n">
        <v>84</v>
      </c>
      <c r="R228" s="6" t="inlineStr">
        <is>
          <t>LT250</t>
        </is>
      </c>
      <c r="S228" s="13" t="n">
        <v>8</v>
      </c>
      <c r="U228" s="80" t="n"/>
    </row>
    <row r="229">
      <c r="B229" s="13">
        <f>IF(I229="Silicon Bronze, ASTM-B584, C87600", IF(K229="Coating_Standard", "Y", "N"), "N")</f>
        <v/>
      </c>
      <c r="C229" t="inlineStr">
        <is>
          <t>Price_BOM_VL_VLS_Imp_401</t>
        </is>
      </c>
      <c r="D229">
        <f>IF(B229="Y", C229, "")</f>
        <v/>
      </c>
      <c r="E229" s="123" t="inlineStr">
        <is>
          <t>:2570-9_VL:2570-9_VLS:</t>
        </is>
      </c>
      <c r="F229" s="123" t="inlineStr">
        <is>
          <t>:2570-9 VL:2570-9 VLS:</t>
        </is>
      </c>
      <c r="G229" s="123" t="inlineStr">
        <is>
          <t>X4</t>
        </is>
      </c>
      <c r="H229" s="123" t="inlineStr">
        <is>
          <t>ImpMatl_Silicon_Bronze_ASTM-B584_C87600</t>
        </is>
      </c>
      <c r="I229" s="6" t="inlineStr">
        <is>
          <t>Silicon Bronze, ASTM-B584, C87600</t>
        </is>
      </c>
      <c r="J229" s="6" t="inlineStr">
        <is>
          <t>B21</t>
        </is>
      </c>
      <c r="K229" s="6" t="inlineStr">
        <is>
          <t>Coating_Scotchkote134_interior_exterior_IncludeImpeller</t>
        </is>
      </c>
      <c r="L229" s="6" t="inlineStr">
        <is>
          <t>Stainless Steel, AISI-303</t>
        </is>
      </c>
      <c r="M229" s="6" t="inlineStr">
        <is>
          <t>Steel, Cold Drawn C1018</t>
        </is>
      </c>
      <c r="N229" s="1" t="inlineStr">
        <is>
          <t>RTF</t>
        </is>
      </c>
      <c r="O229" s="6" t="n"/>
      <c r="P229" s="6" t="inlineStr">
        <is>
          <t>A101770</t>
        </is>
      </c>
      <c r="Q229" s="6" t="n">
        <v>0</v>
      </c>
      <c r="R229" s="6" t="inlineStr">
        <is>
          <t>LT040</t>
        </is>
      </c>
      <c r="S229" s="13" t="n">
        <v>14</v>
      </c>
      <c r="U229" s="80" t="n"/>
    </row>
    <row r="230">
      <c r="B230" s="13">
        <f>IF(I230="Silicon Bronze, ASTM-B584, C87600", IF(K230="Coating_Standard", "Y", "N"), "N")</f>
        <v/>
      </c>
      <c r="C230" t="inlineStr">
        <is>
          <t>Price_BOM_VL_VLS_Imp_402</t>
        </is>
      </c>
      <c r="D230">
        <f>IF(B230="Y", C230, "")</f>
        <v/>
      </c>
      <c r="E230" s="123" t="inlineStr">
        <is>
          <t>:2570-9_VL:2570-9_VLS:</t>
        </is>
      </c>
      <c r="F230" s="123" t="inlineStr">
        <is>
          <t>:2570-9 VL:2570-9 VLS:</t>
        </is>
      </c>
      <c r="G230" s="123" t="inlineStr">
        <is>
          <t>X4</t>
        </is>
      </c>
      <c r="H230" t="inlineStr">
        <is>
          <t>ImpMatl_NiAl-Bronze_ASTM-B148_C95400</t>
        </is>
      </c>
      <c r="I230" s="6" t="inlineStr">
        <is>
          <t>Nickel Aluminum Bronze ASTM B148 UNS C95400</t>
        </is>
      </c>
      <c r="J230" s="6" t="inlineStr">
        <is>
          <t>B22</t>
        </is>
      </c>
      <c r="K230" s="6" t="inlineStr">
        <is>
          <t>Coating_Scotchkote134_interior_exterior_IncludeImpeller</t>
        </is>
      </c>
      <c r="L230" s="6" t="inlineStr">
        <is>
          <t>Stainless Steel, AISI-303</t>
        </is>
      </c>
      <c r="M230" s="6" t="inlineStr">
        <is>
          <t>Steel, Cold Drawn C1018</t>
        </is>
      </c>
      <c r="N230" s="1" t="inlineStr">
        <is>
          <t>RTF</t>
        </is>
      </c>
      <c r="O230" s="80" t="n"/>
      <c r="P230" t="inlineStr">
        <is>
          <t>A102225</t>
        </is>
      </c>
      <c r="Q230" t="n">
        <v>84</v>
      </c>
      <c r="R230" s="6" t="inlineStr">
        <is>
          <t>LT250</t>
        </is>
      </c>
      <c r="S230" s="13" t="n">
        <v>8</v>
      </c>
      <c r="U230" s="80" t="n"/>
    </row>
    <row r="231">
      <c r="B231" s="13">
        <f>IF(I231="Silicon Bronze, ASTM-B584, C87600", IF(K231="Coating_Standard", "Y", "N"), "N")</f>
        <v/>
      </c>
      <c r="C231" t="inlineStr">
        <is>
          <t>Price_BOM_VL_VLS_Imp_403</t>
        </is>
      </c>
      <c r="D231">
        <f>IF(B231="Y", C231, "")</f>
        <v/>
      </c>
      <c r="E231" s="123" t="inlineStr">
        <is>
          <t>:2570-9_VL:2570-9_VLS:</t>
        </is>
      </c>
      <c r="F231" s="123" t="inlineStr">
        <is>
          <t>:2570-9 VL:2570-9 VLS:</t>
        </is>
      </c>
      <c r="G231" s="123" t="inlineStr">
        <is>
          <t>X4</t>
        </is>
      </c>
      <c r="H231" s="123" t="inlineStr">
        <is>
          <t>ImpMatl_Silicon_Bronze_ASTM-B584_C87600</t>
        </is>
      </c>
      <c r="I231" s="6" t="inlineStr">
        <is>
          <t>Silicon Bronze, ASTM-B584, C87600</t>
        </is>
      </c>
      <c r="J231" s="6" t="inlineStr">
        <is>
          <t>B21</t>
        </is>
      </c>
      <c r="K231" s="6" t="inlineStr">
        <is>
          <t>Coating_Scotchkote134_interior_IncludeImpeller</t>
        </is>
      </c>
      <c r="L231" s="6" t="inlineStr">
        <is>
          <t>Stainless Steel, AISI-303</t>
        </is>
      </c>
      <c r="M231" s="6" t="inlineStr">
        <is>
          <t>Steel, Cold Drawn C1018</t>
        </is>
      </c>
      <c r="N231" s="1" t="inlineStr">
        <is>
          <t>RTF</t>
        </is>
      </c>
      <c r="O231" s="6" t="n"/>
      <c r="P231" s="6" t="inlineStr">
        <is>
          <t>A101770</t>
        </is>
      </c>
      <c r="Q231" s="6" t="n">
        <v>0</v>
      </c>
      <c r="R231" s="6" t="inlineStr">
        <is>
          <t>LT040</t>
        </is>
      </c>
      <c r="S231" s="13" t="n">
        <v>14</v>
      </c>
      <c r="U231" s="80" t="n"/>
    </row>
    <row r="232">
      <c r="B232" s="13">
        <f>IF(I232="Silicon Bronze, ASTM-B584, C87600", IF(K232="Coating_Standard", "Y", "N"), "N")</f>
        <v/>
      </c>
      <c r="C232" t="inlineStr">
        <is>
          <t>Price_BOM_VL_VLS_Imp_404</t>
        </is>
      </c>
      <c r="D232">
        <f>IF(B232="Y", C232, "")</f>
        <v/>
      </c>
      <c r="E232" s="123" t="inlineStr">
        <is>
          <t>:2570-9_VL:2570-9_VLS:</t>
        </is>
      </c>
      <c r="F232" s="123" t="inlineStr">
        <is>
          <t>:2570-9 VL:2570-9 VLS:</t>
        </is>
      </c>
      <c r="G232" s="123" t="inlineStr">
        <is>
          <t>X4</t>
        </is>
      </c>
      <c r="H232" t="inlineStr">
        <is>
          <t>ImpMatl_NiAl-Bronze_ASTM-B148_C95400</t>
        </is>
      </c>
      <c r="I232" s="6" t="inlineStr">
        <is>
          <t>Nickel Aluminum Bronze ASTM B148 UNS C95400</t>
        </is>
      </c>
      <c r="J232" s="6" t="inlineStr">
        <is>
          <t>B22</t>
        </is>
      </c>
      <c r="K232" s="6" t="inlineStr">
        <is>
          <t>Coating_Scotchkote134_interior_IncludeImpeller</t>
        </is>
      </c>
      <c r="L232" s="6" t="inlineStr">
        <is>
          <t>Stainless Steel, AISI-303</t>
        </is>
      </c>
      <c r="M232" s="6" t="inlineStr">
        <is>
          <t>Steel, Cold Drawn C1018</t>
        </is>
      </c>
      <c r="N232" s="1" t="inlineStr">
        <is>
          <t>RTF</t>
        </is>
      </c>
      <c r="O232" s="80" t="n"/>
      <c r="P232" t="inlineStr">
        <is>
          <t>A102225</t>
        </is>
      </c>
      <c r="Q232" t="n">
        <v>84</v>
      </c>
      <c r="R232" s="6" t="inlineStr">
        <is>
          <t>LT250</t>
        </is>
      </c>
      <c r="S232" s="13" t="n">
        <v>8</v>
      </c>
      <c r="U232" s="80" t="n"/>
    </row>
    <row r="233">
      <c r="B233" s="13">
        <f>IF(I233="Silicon Bronze, ASTM-B584, C87600", IF(K233="Coating_Standard", "Y", "N"), "N")</f>
        <v/>
      </c>
      <c r="C233" t="inlineStr">
        <is>
          <t>Price_BOM_VL_VLS_Imp_405</t>
        </is>
      </c>
      <c r="D233">
        <f>IF(B233="Y", C233, "")</f>
        <v/>
      </c>
      <c r="E233" s="123" t="inlineStr">
        <is>
          <t>:2570-9_VL:2570-9_VLS:</t>
        </is>
      </c>
      <c r="F233" s="123" t="inlineStr">
        <is>
          <t>:2570-9 VL:2570-9 VLS:</t>
        </is>
      </c>
      <c r="G233" s="123" t="inlineStr">
        <is>
          <t>X4</t>
        </is>
      </c>
      <c r="H233" s="123" t="inlineStr">
        <is>
          <t>ImpMatl_Silicon_Bronze_ASTM-B584_C87600</t>
        </is>
      </c>
      <c r="I233" s="6" t="inlineStr">
        <is>
          <t>Silicon Bronze, ASTM-B584, C87600</t>
        </is>
      </c>
      <c r="J233" s="6" t="inlineStr">
        <is>
          <t>B21</t>
        </is>
      </c>
      <c r="K233" s="6" t="inlineStr">
        <is>
          <t>Coating_Special</t>
        </is>
      </c>
      <c r="L233" s="6" t="inlineStr">
        <is>
          <t>Stainless Steel, AISI-303</t>
        </is>
      </c>
      <c r="M233" s="6" t="inlineStr">
        <is>
          <t>Steel, Cold Drawn C1018</t>
        </is>
      </c>
      <c r="N233" s="1" t="inlineStr">
        <is>
          <t>RTF</t>
        </is>
      </c>
      <c r="O233" s="6" t="n"/>
      <c r="P233" s="6" t="inlineStr">
        <is>
          <t>A101770</t>
        </is>
      </c>
      <c r="Q233" s="6" t="n">
        <v>0</v>
      </c>
      <c r="R233" s="6" t="inlineStr">
        <is>
          <t>LT040</t>
        </is>
      </c>
      <c r="S233" s="13" t="n">
        <v>14</v>
      </c>
      <c r="U233" s="80" t="n"/>
    </row>
    <row r="234">
      <c r="B234" s="13">
        <f>IF(I234="Silicon Bronze, ASTM-B584, C87600", IF(K234="Coating_Standard", "Y", "N"), "N")</f>
        <v/>
      </c>
      <c r="C234" t="inlineStr">
        <is>
          <t>Price_BOM_VL_VLS_Imp_406</t>
        </is>
      </c>
      <c r="D234">
        <f>IF(B234="Y", C234, "")</f>
        <v/>
      </c>
      <c r="E234" s="123" t="inlineStr">
        <is>
          <t>:2570-9_VL:2570-9_VLS:</t>
        </is>
      </c>
      <c r="F234" s="123" t="inlineStr">
        <is>
          <t>:2570-9 VL:2570-9 VLS:</t>
        </is>
      </c>
      <c r="G234" s="123" t="inlineStr">
        <is>
          <t>X4</t>
        </is>
      </c>
      <c r="H234" t="inlineStr">
        <is>
          <t>ImpMatl_NiAl-Bronze_ASTM-B148_C95400</t>
        </is>
      </c>
      <c r="I234" s="6" t="inlineStr">
        <is>
          <t>Nickel Aluminum Bronze ASTM B148 UNS C95400</t>
        </is>
      </c>
      <c r="J234" s="6" t="inlineStr">
        <is>
          <t>B22</t>
        </is>
      </c>
      <c r="K234" s="6" t="inlineStr">
        <is>
          <t>Coating_Special</t>
        </is>
      </c>
      <c r="L234" s="6" t="inlineStr">
        <is>
          <t>Stainless Steel, AISI-303</t>
        </is>
      </c>
      <c r="M234" s="6" t="inlineStr">
        <is>
          <t>Steel, Cold Drawn C1018</t>
        </is>
      </c>
      <c r="N234" s="1" t="inlineStr">
        <is>
          <t>RTF</t>
        </is>
      </c>
      <c r="O234" s="80" t="n"/>
      <c r="P234" t="inlineStr">
        <is>
          <t>A102225</t>
        </is>
      </c>
      <c r="Q234" t="n">
        <v>84</v>
      </c>
      <c r="R234" s="6" t="inlineStr">
        <is>
          <t>LT250</t>
        </is>
      </c>
      <c r="S234" s="13" t="n">
        <v>8</v>
      </c>
      <c r="U234" s="80" t="n"/>
    </row>
    <row r="235">
      <c r="B235" s="13">
        <f>IF(I235="Silicon Bronze, ASTM-B584, C87600", IF(K235="Coating_Standard", "Y", "N"), "N")</f>
        <v/>
      </c>
      <c r="C235" t="inlineStr">
        <is>
          <t>Price_BOM_VL_VLS_Imp_407</t>
        </is>
      </c>
      <c r="D235">
        <f>IF(B235="Y", C235, "")</f>
        <v/>
      </c>
      <c r="E235" s="123" t="inlineStr">
        <is>
          <t>:2570-9_VL:2570-9_VLS:</t>
        </is>
      </c>
      <c r="F235" s="123" t="inlineStr">
        <is>
          <t>:2570-9 VL:2570-9 VLS:</t>
        </is>
      </c>
      <c r="G235" s="123" t="inlineStr">
        <is>
          <t>X4</t>
        </is>
      </c>
      <c r="H235" s="123" t="inlineStr">
        <is>
          <t>ImpMatl_Silicon_Bronze_ASTM-B584_C87600</t>
        </is>
      </c>
      <c r="I235" s="6" t="inlineStr">
        <is>
          <t>Silicon Bronze, ASTM-B584, C87600</t>
        </is>
      </c>
      <c r="J235" s="6" t="inlineStr">
        <is>
          <t>B21</t>
        </is>
      </c>
      <c r="K235" s="6" t="inlineStr">
        <is>
          <t>Coating_Epoxy</t>
        </is>
      </c>
      <c r="L235" s="6" t="inlineStr">
        <is>
          <t>Stainless Steel, AISI-303</t>
        </is>
      </c>
      <c r="M235" s="6" t="inlineStr">
        <is>
          <t>Steel, Cold Drawn C1018</t>
        </is>
      </c>
      <c r="N235" s="1" t="inlineStr">
        <is>
          <t>RTF</t>
        </is>
      </c>
      <c r="O235" s="6" t="n"/>
      <c r="P235" s="6" t="inlineStr">
        <is>
          <t>A101770</t>
        </is>
      </c>
      <c r="Q235" s="6" t="n">
        <v>0</v>
      </c>
      <c r="R235" s="6" t="inlineStr">
        <is>
          <t>LT040</t>
        </is>
      </c>
      <c r="S235" s="13" t="n">
        <v>14</v>
      </c>
      <c r="U235" s="80" t="n"/>
    </row>
    <row r="236">
      <c r="B236" s="13">
        <f>IF(I236="Silicon Bronze, ASTM-B584, C87600", IF(K236="Coating_Standard", "Y", "N"), "N")</f>
        <v/>
      </c>
      <c r="C236" t="inlineStr">
        <is>
          <t>Price_BOM_VL_VLS_Imp_408</t>
        </is>
      </c>
      <c r="D236">
        <f>IF(B236="Y", C236, "")</f>
        <v/>
      </c>
      <c r="E236" s="123" t="inlineStr">
        <is>
          <t>:2570-9_VL:2570-9_VLS:</t>
        </is>
      </c>
      <c r="F236" s="123" t="inlineStr">
        <is>
          <t>:2570-9 VL:2570-9 VLS:</t>
        </is>
      </c>
      <c r="G236" s="123" t="inlineStr">
        <is>
          <t>X4</t>
        </is>
      </c>
      <c r="H236" t="inlineStr">
        <is>
          <t>ImpMatl_NiAl-Bronze_ASTM-B148_C95400</t>
        </is>
      </c>
      <c r="I236" s="6" t="inlineStr">
        <is>
          <t>Nickel Aluminum Bronze ASTM B148 UNS C95400</t>
        </is>
      </c>
      <c r="J236" s="6" t="inlineStr">
        <is>
          <t>B22</t>
        </is>
      </c>
      <c r="K236" s="6" t="inlineStr">
        <is>
          <t>Coating_Epoxy</t>
        </is>
      </c>
      <c r="L236" s="6" t="inlineStr">
        <is>
          <t>Stainless Steel, AISI-303</t>
        </is>
      </c>
      <c r="M236" s="6" t="inlineStr">
        <is>
          <t>Steel, Cold Drawn C1018</t>
        </is>
      </c>
      <c r="N236" s="1" t="inlineStr">
        <is>
          <t>RTF</t>
        </is>
      </c>
      <c r="O236" s="80" t="n"/>
      <c r="P236" t="inlineStr">
        <is>
          <t>A102225</t>
        </is>
      </c>
      <c r="Q236" t="n">
        <v>84</v>
      </c>
      <c r="R236" s="6" t="inlineStr">
        <is>
          <t>LT250</t>
        </is>
      </c>
      <c r="S236" s="13" t="n">
        <v>8</v>
      </c>
      <c r="U236" s="80" t="n"/>
    </row>
    <row r="237">
      <c r="B237" s="13">
        <f>IF(I237="Silicon Bronze, ASTM-B584, C87600", IF(K237="Coating_Standard", "Y", "N"), "N")</f>
        <v/>
      </c>
      <c r="C237" t="inlineStr">
        <is>
          <t>Price_BOM_VL_VLS_Imp_409</t>
        </is>
      </c>
      <c r="D237">
        <f>IF(B237="Y", C237, "")</f>
        <v/>
      </c>
      <c r="E237" s="123" t="inlineStr">
        <is>
          <t>:2595-3_VL:2595-3_VLS:</t>
        </is>
      </c>
      <c r="F237" s="123" t="inlineStr">
        <is>
          <t>:2595-3 VL:2595-3 VLS:</t>
        </is>
      </c>
      <c r="G237" s="123" t="inlineStr">
        <is>
          <t>X3</t>
        </is>
      </c>
      <c r="H237" s="123" t="inlineStr">
        <is>
          <t>ImpMatl_Silicon_Bronze_ASTM-B584_C87600</t>
        </is>
      </c>
      <c r="I237" s="6" t="inlineStr">
        <is>
          <t>Silicon Bronze, ASTM-B584, C87600</t>
        </is>
      </c>
      <c r="J237" s="6" t="inlineStr">
        <is>
          <t>B21</t>
        </is>
      </c>
      <c r="K237" s="6" t="inlineStr">
        <is>
          <t>Coating_Standard</t>
        </is>
      </c>
      <c r="L237" s="6" t="inlineStr">
        <is>
          <t>Stainless Steel, AISI-303</t>
        </is>
      </c>
      <c r="M237" s="6" t="inlineStr">
        <is>
          <t>Steel, Cold Drawn C1018</t>
        </is>
      </c>
      <c r="N237" s="1" t="inlineStr">
        <is>
          <t>96699335</t>
        </is>
      </c>
      <c r="O237" s="6" t="inlineStr">
        <is>
          <t>IMP,L,20953,X3,B21</t>
        </is>
      </c>
      <c r="P237" s="6" t="inlineStr">
        <is>
          <t>A101777</t>
        </is>
      </c>
      <c r="Q237" s="6" t="n">
        <v>0</v>
      </c>
      <c r="R237" s="6" t="inlineStr">
        <is>
          <t>LT027</t>
        </is>
      </c>
      <c r="S237" s="13" t="n">
        <v>0</v>
      </c>
      <c r="U237" s="80" t="n"/>
    </row>
    <row r="238">
      <c r="B238" s="13">
        <f>IF(I238="Silicon Bronze, ASTM-B584, C87600", IF(K238="Coating_Standard", "Y", "N"), "N")</f>
        <v/>
      </c>
      <c r="C238" t="inlineStr">
        <is>
          <t>Price_BOM_VL_VLS_Imp_411</t>
        </is>
      </c>
      <c r="D238">
        <f>IF(B238="Y", C238, "")</f>
        <v/>
      </c>
      <c r="E238" s="123" t="inlineStr">
        <is>
          <t>:2595-3_VL:2595-3_VLS:</t>
        </is>
      </c>
      <c r="F238" s="123" t="inlineStr">
        <is>
          <t>:2595-3 VL:2595-3 VLS:</t>
        </is>
      </c>
      <c r="G238" s="123" t="inlineStr">
        <is>
          <t>X3</t>
        </is>
      </c>
      <c r="H238" s="123" t="inlineStr">
        <is>
          <t>ImpMatl_SS_AISI-304</t>
        </is>
      </c>
      <c r="I238" s="6" t="inlineStr">
        <is>
          <t>Stainless Steel, AISI-304</t>
        </is>
      </c>
      <c r="J238" s="6" t="inlineStr">
        <is>
          <t>H304</t>
        </is>
      </c>
      <c r="K238" s="6" t="inlineStr">
        <is>
          <t>Coating_Standard</t>
        </is>
      </c>
      <c r="L238" s="6" t="inlineStr">
        <is>
          <t>Stainless Steel, AISI-303</t>
        </is>
      </c>
      <c r="M238" s="6" t="inlineStr">
        <is>
          <t>Stainless Steel, AISI 316</t>
        </is>
      </c>
      <c r="N238" s="96" t="n">
        <v>98876067</v>
      </c>
      <c r="O238" s="94" t="inlineStr">
        <is>
          <t>IMP,L,20953,X3,H304</t>
        </is>
      </c>
      <c r="P238" t="inlineStr">
        <is>
          <t>A101782</t>
        </is>
      </c>
      <c r="Q238" t="n">
        <v>0</v>
      </c>
      <c r="R238" s="6" t="inlineStr">
        <is>
          <t>LT027</t>
        </is>
      </c>
      <c r="S238" s="13" t="n">
        <v>0</v>
      </c>
      <c r="U238" s="80" t="n"/>
    </row>
    <row r="239">
      <c r="B239" s="13">
        <f>IF(I239="Silicon Bronze, ASTM-B584, C87600", IF(K239="Coating_Standard", "Y", "N"), "N")</f>
        <v/>
      </c>
      <c r="C239" t="inlineStr">
        <is>
          <t>Price_BOM_VL_VLS_Imp_413</t>
        </is>
      </c>
      <c r="D239">
        <f>IF(B239="Y", C239, "")</f>
        <v/>
      </c>
      <c r="E239" s="123" t="inlineStr">
        <is>
          <t>:2595-3_VL:2595-3_VLS:</t>
        </is>
      </c>
      <c r="F239" s="123" t="inlineStr">
        <is>
          <t>:2595-3 VL:2595-3 VLS:</t>
        </is>
      </c>
      <c r="G239" s="123" t="inlineStr">
        <is>
          <t>X3</t>
        </is>
      </c>
      <c r="H239" t="inlineStr">
        <is>
          <t>ImpMatl_NiAl-Bronze_ASTM-B148_C95400</t>
        </is>
      </c>
      <c r="I239" s="6" t="inlineStr">
        <is>
          <t>Nickel Aluminum Bronze ASTM B148 UNS C95400</t>
        </is>
      </c>
      <c r="J239" s="6" t="inlineStr">
        <is>
          <t>B22</t>
        </is>
      </c>
      <c r="K239" s="6" t="inlineStr">
        <is>
          <t>Coating_Standard</t>
        </is>
      </c>
      <c r="L239" s="6" t="inlineStr">
        <is>
          <t>Stainless Steel, AISI-303</t>
        </is>
      </c>
      <c r="M239" s="6" t="inlineStr">
        <is>
          <t>Steel, Cold Drawn C1018</t>
        </is>
      </c>
      <c r="N239" t="n">
        <v>97775276</v>
      </c>
      <c r="O239" s="1" t="n"/>
      <c r="P239" t="inlineStr">
        <is>
          <t>A102226</t>
        </is>
      </c>
      <c r="Q239" t="n">
        <v>142</v>
      </c>
      <c r="R239" s="6" t="inlineStr">
        <is>
          <t>LT027</t>
        </is>
      </c>
      <c r="S239" s="13" t="n">
        <v>0</v>
      </c>
      <c r="U239" s="80" t="n"/>
    </row>
    <row r="240">
      <c r="B240" s="13">
        <f>IF(I240="Silicon Bronze, ASTM-B584, C87600", IF(K240="Coating_Standard", "Y", "N"), "N")</f>
        <v/>
      </c>
      <c r="C240" t="inlineStr">
        <is>
          <t>Price_BOM_VL_VLS_Imp_414</t>
        </is>
      </c>
      <c r="D240">
        <f>IF(B240="Y", C240, "")</f>
        <v/>
      </c>
      <c r="E240" s="123" t="inlineStr">
        <is>
          <t>:2595-3_VL:2595-3_VLS:</t>
        </is>
      </c>
      <c r="F240" s="123" t="inlineStr">
        <is>
          <t>:2595-3 VL:2595-3 VLS:</t>
        </is>
      </c>
      <c r="G240" s="123" t="inlineStr">
        <is>
          <t>X3</t>
        </is>
      </c>
      <c r="H240" s="123" t="inlineStr">
        <is>
          <t>ImpMatl_Silicon_Bronze_ASTM-B584_C87600</t>
        </is>
      </c>
      <c r="I240" s="6" t="inlineStr">
        <is>
          <t>Silicon Bronze, ASTM-B584, C87600</t>
        </is>
      </c>
      <c r="J240" s="6" t="inlineStr">
        <is>
          <t>B21</t>
        </is>
      </c>
      <c r="K240" s="6" t="inlineStr">
        <is>
          <t>Coating_Scotchkote134_interior</t>
        </is>
      </c>
      <c r="L240" s="6" t="inlineStr">
        <is>
          <t>Stainless Steel, AISI-303</t>
        </is>
      </c>
      <c r="M240" s="6" t="inlineStr">
        <is>
          <t>Steel, Cold Drawn C1018</t>
        </is>
      </c>
      <c r="N240" s="1" t="inlineStr">
        <is>
          <t>RTF</t>
        </is>
      </c>
      <c r="O240" s="6" t="n"/>
      <c r="P240" s="6" t="inlineStr">
        <is>
          <t>A101777</t>
        </is>
      </c>
      <c r="Q240" s="6" t="n">
        <v>0</v>
      </c>
      <c r="R240" s="6" t="inlineStr">
        <is>
          <t>LT040</t>
        </is>
      </c>
      <c r="S240" s="13" t="n">
        <v>14</v>
      </c>
      <c r="U240" s="80" t="n"/>
    </row>
    <row r="241">
      <c r="B241" s="13">
        <f>IF(I241="Silicon Bronze, ASTM-B584, C87600", IF(K241="Coating_Standard", "Y", "N"), "N")</f>
        <v/>
      </c>
      <c r="C241" t="inlineStr">
        <is>
          <t>Price_BOM_VL_VLS_Imp_415</t>
        </is>
      </c>
      <c r="D241">
        <f>IF(B241="Y", C241, "")</f>
        <v/>
      </c>
      <c r="E241" s="123" t="inlineStr">
        <is>
          <t>:2595-3_VL:2595-3_VLS:</t>
        </is>
      </c>
      <c r="F241" s="123" t="inlineStr">
        <is>
          <t>:2595-3 VL:2595-3 VLS:</t>
        </is>
      </c>
      <c r="G241" s="123" t="inlineStr">
        <is>
          <t>X3</t>
        </is>
      </c>
      <c r="H241" t="inlineStr">
        <is>
          <t>ImpMatl_NiAl-Bronze_ASTM-B148_C95400</t>
        </is>
      </c>
      <c r="I241" s="6" t="inlineStr">
        <is>
          <t>Nickel Aluminum Bronze ASTM B148 UNS C95400</t>
        </is>
      </c>
      <c r="J241" s="6" t="inlineStr">
        <is>
          <t>B22</t>
        </is>
      </c>
      <c r="K241" s="6" t="inlineStr">
        <is>
          <t>Coating_Scotchkote134_interior</t>
        </is>
      </c>
      <c r="L241" s="6" t="inlineStr">
        <is>
          <t>Stainless Steel, AISI-303</t>
        </is>
      </c>
      <c r="M241" s="6" t="inlineStr">
        <is>
          <t>Steel, Cold Drawn C1018</t>
        </is>
      </c>
      <c r="N241" s="1" t="inlineStr">
        <is>
          <t>RTF</t>
        </is>
      </c>
      <c r="O241" s="1" t="n"/>
      <c r="P241" t="inlineStr">
        <is>
          <t>A102226</t>
        </is>
      </c>
      <c r="Q241" t="n">
        <v>142</v>
      </c>
      <c r="R241" s="6" t="inlineStr">
        <is>
          <t>LT250</t>
        </is>
      </c>
      <c r="S241" s="13" t="n">
        <v>8</v>
      </c>
      <c r="U241" s="80" t="n"/>
    </row>
    <row r="242">
      <c r="B242" s="13">
        <f>IF(I242="Silicon Bronze, ASTM-B584, C87600", IF(K242="Coating_Standard", "Y", "N"), "N")</f>
        <v/>
      </c>
      <c r="C242" t="inlineStr">
        <is>
          <t>Price_BOM_VL_VLS_Imp_416</t>
        </is>
      </c>
      <c r="D242">
        <f>IF(B242="Y", C242, "")</f>
        <v/>
      </c>
      <c r="E242" s="123" t="inlineStr">
        <is>
          <t>:2595-3_VL:2595-3_VLS:</t>
        </is>
      </c>
      <c r="F242" s="123" t="inlineStr">
        <is>
          <t>:2595-3 VL:2595-3 VLS:</t>
        </is>
      </c>
      <c r="G242" s="123" t="inlineStr">
        <is>
          <t>X3</t>
        </is>
      </c>
      <c r="H242" s="123" t="inlineStr">
        <is>
          <t>ImpMatl_Silicon_Bronze_ASTM-B584_C87600</t>
        </is>
      </c>
      <c r="I242" s="6" t="inlineStr">
        <is>
          <t>Silicon Bronze, ASTM-B584, C87600</t>
        </is>
      </c>
      <c r="J242" s="6" t="inlineStr">
        <is>
          <t>B21</t>
        </is>
      </c>
      <c r="K242" s="6" t="inlineStr">
        <is>
          <t>Coating_Scotchkote134_interior_exterior</t>
        </is>
      </c>
      <c r="L242" s="6" t="inlineStr">
        <is>
          <t>Stainless Steel, AISI-303</t>
        </is>
      </c>
      <c r="M242" s="6" t="inlineStr">
        <is>
          <t>Steel, Cold Drawn C1018</t>
        </is>
      </c>
      <c r="N242" s="1" t="inlineStr">
        <is>
          <t>RTF</t>
        </is>
      </c>
      <c r="O242" s="6" t="n"/>
      <c r="P242" s="6" t="inlineStr">
        <is>
          <t>A101777</t>
        </is>
      </c>
      <c r="Q242" s="6" t="n">
        <v>0</v>
      </c>
      <c r="R242" s="6" t="inlineStr">
        <is>
          <t>LT040</t>
        </is>
      </c>
      <c r="S242" s="13" t="n">
        <v>14</v>
      </c>
      <c r="U242" s="80" t="n"/>
    </row>
    <row r="243">
      <c r="B243" s="13">
        <f>IF(I243="Silicon Bronze, ASTM-B584, C87600", IF(K243="Coating_Standard", "Y", "N"), "N")</f>
        <v/>
      </c>
      <c r="C243" t="inlineStr">
        <is>
          <t>Price_BOM_VL_VLS_Imp_417</t>
        </is>
      </c>
      <c r="D243">
        <f>IF(B243="Y", C243, "")</f>
        <v/>
      </c>
      <c r="E243" s="123" t="inlineStr">
        <is>
          <t>:2595-3_VL:2595-3_VLS:</t>
        </is>
      </c>
      <c r="F243" s="123" t="inlineStr">
        <is>
          <t>:2595-3 VL:2595-3 VLS:</t>
        </is>
      </c>
      <c r="G243" s="123" t="inlineStr">
        <is>
          <t>X3</t>
        </is>
      </c>
      <c r="H243" t="inlineStr">
        <is>
          <t>ImpMatl_NiAl-Bronze_ASTM-B148_C95400</t>
        </is>
      </c>
      <c r="I243" s="6" t="inlineStr">
        <is>
          <t>Nickel Aluminum Bronze ASTM B148 UNS C95400</t>
        </is>
      </c>
      <c r="J243" s="6" t="inlineStr">
        <is>
          <t>B22</t>
        </is>
      </c>
      <c r="K243" s="6" t="inlineStr">
        <is>
          <t>Coating_Scotchkote134_interior_exterior</t>
        </is>
      </c>
      <c r="L243" s="6" t="inlineStr">
        <is>
          <t>Stainless Steel, AISI-303</t>
        </is>
      </c>
      <c r="M243" s="6" t="inlineStr">
        <is>
          <t>Steel, Cold Drawn C1018</t>
        </is>
      </c>
      <c r="N243" s="1" t="inlineStr">
        <is>
          <t>RTF</t>
        </is>
      </c>
      <c r="O243" s="1" t="n"/>
      <c r="P243" t="inlineStr">
        <is>
          <t>A102226</t>
        </is>
      </c>
      <c r="Q243" t="n">
        <v>142</v>
      </c>
      <c r="R243" s="6" t="inlineStr">
        <is>
          <t>LT250</t>
        </is>
      </c>
      <c r="S243" s="13" t="n">
        <v>8</v>
      </c>
      <c r="U243" s="80" t="n"/>
    </row>
    <row r="244">
      <c r="B244" s="13">
        <f>IF(I244="Silicon Bronze, ASTM-B584, C87600", IF(K244="Coating_Standard", "Y", "N"), "N")</f>
        <v/>
      </c>
      <c r="C244" t="inlineStr">
        <is>
          <t>Price_BOM_VL_VLS_Imp_418</t>
        </is>
      </c>
      <c r="D244">
        <f>IF(B244="Y", C244, "")</f>
        <v/>
      </c>
      <c r="E244" s="123" t="inlineStr">
        <is>
          <t>:2595-3_VL:2595-3_VLS:</t>
        </is>
      </c>
      <c r="F244" s="123" t="inlineStr">
        <is>
          <t>:2595-3 VL:2595-3 VLS:</t>
        </is>
      </c>
      <c r="G244" s="123" t="inlineStr">
        <is>
          <t>X3</t>
        </is>
      </c>
      <c r="H244" s="123" t="inlineStr">
        <is>
          <t>ImpMatl_Silicon_Bronze_ASTM-B584_C87600</t>
        </is>
      </c>
      <c r="I244" s="6" t="inlineStr">
        <is>
          <t>Silicon Bronze, ASTM-B584, C87600</t>
        </is>
      </c>
      <c r="J244" s="6" t="inlineStr">
        <is>
          <t>B21</t>
        </is>
      </c>
      <c r="K244" s="6" t="inlineStr">
        <is>
          <t>Coating_Scotchkote134_interior_exterior_IncludeImpeller</t>
        </is>
      </c>
      <c r="L244" s="6" t="inlineStr">
        <is>
          <t>Stainless Steel, AISI-303</t>
        </is>
      </c>
      <c r="M244" s="6" t="inlineStr">
        <is>
          <t>Steel, Cold Drawn C1018</t>
        </is>
      </c>
      <c r="N244" s="1" t="inlineStr">
        <is>
          <t>RTF</t>
        </is>
      </c>
      <c r="O244" s="6" t="n"/>
      <c r="P244" s="6" t="inlineStr">
        <is>
          <t>A101777</t>
        </is>
      </c>
      <c r="Q244" s="6" t="n">
        <v>0</v>
      </c>
      <c r="R244" s="6" t="inlineStr">
        <is>
          <t>LT040</t>
        </is>
      </c>
      <c r="S244" s="13" t="n">
        <v>14</v>
      </c>
      <c r="U244" s="80" t="n"/>
    </row>
    <row r="245">
      <c r="B245" s="13">
        <f>IF(I245="Silicon Bronze, ASTM-B584, C87600", IF(K245="Coating_Standard", "Y", "N"), "N")</f>
        <v/>
      </c>
      <c r="C245" t="inlineStr">
        <is>
          <t>Price_BOM_VL_VLS_Imp_419</t>
        </is>
      </c>
      <c r="D245">
        <f>IF(B245="Y", C245, "")</f>
        <v/>
      </c>
      <c r="E245" s="123" t="inlineStr">
        <is>
          <t>:2595-3_VL:2595-3_VLS:</t>
        </is>
      </c>
      <c r="F245" s="123" t="inlineStr">
        <is>
          <t>:2595-3 VL:2595-3 VLS:</t>
        </is>
      </c>
      <c r="G245" s="123" t="inlineStr">
        <is>
          <t>X3</t>
        </is>
      </c>
      <c r="H245" t="inlineStr">
        <is>
          <t>ImpMatl_NiAl-Bronze_ASTM-B148_C95400</t>
        </is>
      </c>
      <c r="I245" s="6" t="inlineStr">
        <is>
          <t>Nickel Aluminum Bronze ASTM B148 UNS C95400</t>
        </is>
      </c>
      <c r="J245" s="6" t="inlineStr">
        <is>
          <t>B22</t>
        </is>
      </c>
      <c r="K245" s="6" t="inlineStr">
        <is>
          <t>Coating_Scotchkote134_interior_exterior_IncludeImpeller</t>
        </is>
      </c>
      <c r="L245" s="6" t="inlineStr">
        <is>
          <t>Stainless Steel, AISI-303</t>
        </is>
      </c>
      <c r="M245" s="6" t="inlineStr">
        <is>
          <t>Steel, Cold Drawn C1018</t>
        </is>
      </c>
      <c r="N245" s="1" t="inlineStr">
        <is>
          <t>RTF</t>
        </is>
      </c>
      <c r="O245" s="1" t="n"/>
      <c r="P245" t="inlineStr">
        <is>
          <t>A102226</t>
        </is>
      </c>
      <c r="Q245" t="n">
        <v>142</v>
      </c>
      <c r="R245" s="6" t="inlineStr">
        <is>
          <t>LT250</t>
        </is>
      </c>
      <c r="S245" s="13" t="n">
        <v>8</v>
      </c>
      <c r="U245" s="80" t="n"/>
    </row>
    <row r="246">
      <c r="B246" s="13">
        <f>IF(I246="Silicon Bronze, ASTM-B584, C87600", IF(K246="Coating_Standard", "Y", "N"), "N")</f>
        <v/>
      </c>
      <c r="C246" t="inlineStr">
        <is>
          <t>Price_BOM_VL_VLS_Imp_42</t>
        </is>
      </c>
      <c r="D246">
        <f>IF(B246="Y", C246, "")</f>
        <v/>
      </c>
      <c r="E246" s="123" t="inlineStr">
        <is>
          <t>:1012-3_VL:1012-3_VLS:</t>
        </is>
      </c>
      <c r="F246" s="123" t="inlineStr">
        <is>
          <t>:1012-3 VL:1012-3 VLS:</t>
        </is>
      </c>
      <c r="G246" s="123" t="inlineStr">
        <is>
          <t>X5</t>
        </is>
      </c>
      <c r="H246" s="123" t="inlineStr">
        <is>
          <t>ImpMatl_Silicon_Bronze_ASTM-B584_C87600</t>
        </is>
      </c>
      <c r="I246" s="6" t="inlineStr">
        <is>
          <t>Silicon Bronze, ASTM-B584, C87600</t>
        </is>
      </c>
      <c r="J246" s="6" t="inlineStr">
        <is>
          <t>B21</t>
        </is>
      </c>
      <c r="K246" s="6" t="inlineStr">
        <is>
          <t>Coating_Scotchkote134_interior_IncludeImpeller</t>
        </is>
      </c>
      <c r="L246" s="6" t="inlineStr">
        <is>
          <t>Anodized Steel</t>
        </is>
      </c>
      <c r="M246" s="6" t="inlineStr">
        <is>
          <t>Steel, Cold Drawn C1018</t>
        </is>
      </c>
      <c r="N246" s="1" t="inlineStr">
        <is>
          <t>RTF</t>
        </is>
      </c>
      <c r="O246" s="6" t="n"/>
      <c r="P246" s="6" t="inlineStr">
        <is>
          <t>A102029</t>
        </is>
      </c>
      <c r="Q246" s="6" t="n">
        <v>0</v>
      </c>
      <c r="R246" s="6" t="inlineStr">
        <is>
          <t>LT040</t>
        </is>
      </c>
      <c r="S246" s="13" t="n">
        <v>14</v>
      </c>
      <c r="U246" s="80" t="n"/>
    </row>
    <row r="247">
      <c r="B247" s="13">
        <f>IF(I247="Silicon Bronze, ASTM-B584, C87600", IF(K247="Coating_Standard", "Y", "N"), "N")</f>
        <v/>
      </c>
      <c r="C247" t="inlineStr">
        <is>
          <t>Price_BOM_VL_VLS_Imp_420</t>
        </is>
      </c>
      <c r="D247">
        <f>IF(B247="Y", C247, "")</f>
        <v/>
      </c>
      <c r="E247" s="123" t="inlineStr">
        <is>
          <t>:2595-3_VL:2595-3_VLS:</t>
        </is>
      </c>
      <c r="F247" s="123" t="inlineStr">
        <is>
          <t>:2595-3 VL:2595-3 VLS:</t>
        </is>
      </c>
      <c r="G247" s="123" t="inlineStr">
        <is>
          <t>X3</t>
        </is>
      </c>
      <c r="H247" s="123" t="inlineStr">
        <is>
          <t>ImpMatl_Silicon_Bronze_ASTM-B584_C87600</t>
        </is>
      </c>
      <c r="I247" s="6" t="inlineStr">
        <is>
          <t>Silicon Bronze, ASTM-B584, C87600</t>
        </is>
      </c>
      <c r="J247" s="6" t="inlineStr">
        <is>
          <t>B21</t>
        </is>
      </c>
      <c r="K247" s="6" t="inlineStr">
        <is>
          <t>Coating_Scotchkote134_interior_IncludeImpeller</t>
        </is>
      </c>
      <c r="L247" s="6" t="inlineStr">
        <is>
          <t>Stainless Steel, AISI-303</t>
        </is>
      </c>
      <c r="M247" s="6" t="inlineStr">
        <is>
          <t>Steel, Cold Drawn C1018</t>
        </is>
      </c>
      <c r="N247" s="1" t="inlineStr">
        <is>
          <t>RTF</t>
        </is>
      </c>
      <c r="O247" s="6" t="n"/>
      <c r="P247" s="6" t="inlineStr">
        <is>
          <t>A101777</t>
        </is>
      </c>
      <c r="Q247" s="6" t="n">
        <v>0</v>
      </c>
      <c r="R247" s="6" t="inlineStr">
        <is>
          <t>LT040</t>
        </is>
      </c>
      <c r="S247" s="13" t="n">
        <v>14</v>
      </c>
      <c r="U247" s="80" t="n"/>
    </row>
    <row r="248">
      <c r="B248" s="13">
        <f>IF(I248="Silicon Bronze, ASTM-B584, C87600", IF(K248="Coating_Standard", "Y", "N"), "N")</f>
        <v/>
      </c>
      <c r="C248" t="inlineStr">
        <is>
          <t>Price_BOM_VL_VLS_Imp_421</t>
        </is>
      </c>
      <c r="D248">
        <f>IF(B248="Y", C248, "")</f>
        <v/>
      </c>
      <c r="E248" s="123" t="inlineStr">
        <is>
          <t>:2595-3_VL:2595-3_VLS:</t>
        </is>
      </c>
      <c r="F248" s="123" t="inlineStr">
        <is>
          <t>:2595-3 VL:2595-3 VLS:</t>
        </is>
      </c>
      <c r="G248" s="123" t="inlineStr">
        <is>
          <t>X3</t>
        </is>
      </c>
      <c r="H248" t="inlineStr">
        <is>
          <t>ImpMatl_NiAl-Bronze_ASTM-B148_C95400</t>
        </is>
      </c>
      <c r="I248" s="6" t="inlineStr">
        <is>
          <t>Nickel Aluminum Bronze ASTM B148 UNS C95400</t>
        </is>
      </c>
      <c r="J248" s="6" t="inlineStr">
        <is>
          <t>B22</t>
        </is>
      </c>
      <c r="K248" s="6" t="inlineStr">
        <is>
          <t>Coating_Scotchkote134_interior_IncludeImpeller</t>
        </is>
      </c>
      <c r="L248" s="6" t="inlineStr">
        <is>
          <t>Stainless Steel, AISI-303</t>
        </is>
      </c>
      <c r="M248" s="6" t="inlineStr">
        <is>
          <t>Steel, Cold Drawn C1018</t>
        </is>
      </c>
      <c r="N248" s="1" t="inlineStr">
        <is>
          <t>RTF</t>
        </is>
      </c>
      <c r="O248" s="1" t="n"/>
      <c r="P248" t="inlineStr">
        <is>
          <t>A102226</t>
        </is>
      </c>
      <c r="Q248" t="n">
        <v>142</v>
      </c>
      <c r="R248" s="6" t="inlineStr">
        <is>
          <t>LT250</t>
        </is>
      </c>
      <c r="S248" s="13" t="n">
        <v>8</v>
      </c>
      <c r="U248" s="80" t="n"/>
    </row>
    <row r="249">
      <c r="B249" s="13">
        <f>IF(I249="Silicon Bronze, ASTM-B584, C87600", IF(K249="Coating_Standard", "Y", "N"), "N")</f>
        <v/>
      </c>
      <c r="C249" t="inlineStr">
        <is>
          <t>Price_BOM_VL_VLS_Imp_422</t>
        </is>
      </c>
      <c r="D249">
        <f>IF(B249="Y", C249, "")</f>
        <v/>
      </c>
      <c r="E249" s="123" t="inlineStr">
        <is>
          <t>:2595-3_VL:2595-3_VLS:</t>
        </is>
      </c>
      <c r="F249" s="123" t="inlineStr">
        <is>
          <t>:2595-3 VL:2595-3 VLS:</t>
        </is>
      </c>
      <c r="G249" s="123" t="inlineStr">
        <is>
          <t>X3</t>
        </is>
      </c>
      <c r="H249" s="123" t="inlineStr">
        <is>
          <t>ImpMatl_Silicon_Bronze_ASTM-B584_C87600</t>
        </is>
      </c>
      <c r="I249" s="6" t="inlineStr">
        <is>
          <t>Silicon Bronze, ASTM-B584, C87600</t>
        </is>
      </c>
      <c r="J249" s="6" t="inlineStr">
        <is>
          <t>B21</t>
        </is>
      </c>
      <c r="K249" s="6" t="inlineStr">
        <is>
          <t>Coating_Special</t>
        </is>
      </c>
      <c r="L249" s="6" t="inlineStr">
        <is>
          <t>Stainless Steel, AISI-303</t>
        </is>
      </c>
      <c r="M249" s="6" t="inlineStr">
        <is>
          <t>Steel, Cold Drawn C1018</t>
        </is>
      </c>
      <c r="N249" s="1" t="inlineStr">
        <is>
          <t>RTF</t>
        </is>
      </c>
      <c r="O249" s="6" t="n"/>
      <c r="P249" s="6" t="inlineStr">
        <is>
          <t>A101777</t>
        </is>
      </c>
      <c r="Q249" s="6" t="n">
        <v>0</v>
      </c>
      <c r="R249" s="6" t="inlineStr">
        <is>
          <t>LT040</t>
        </is>
      </c>
      <c r="S249" s="13" t="n">
        <v>14</v>
      </c>
      <c r="U249" s="80" t="n"/>
    </row>
    <row r="250">
      <c r="B250" s="13">
        <f>IF(I250="Silicon Bronze, ASTM-B584, C87600", IF(K250="Coating_Standard", "Y", "N"), "N")</f>
        <v/>
      </c>
      <c r="C250" t="inlineStr">
        <is>
          <t>Price_BOM_VL_VLS_Imp_423</t>
        </is>
      </c>
      <c r="D250">
        <f>IF(B250="Y", C250, "")</f>
        <v/>
      </c>
      <c r="E250" s="123" t="inlineStr">
        <is>
          <t>:2595-3_VL:2595-3_VLS:</t>
        </is>
      </c>
      <c r="F250" s="123" t="inlineStr">
        <is>
          <t>:2595-3 VL:2595-3 VLS:</t>
        </is>
      </c>
      <c r="G250" s="123" t="inlineStr">
        <is>
          <t>X3</t>
        </is>
      </c>
      <c r="H250" t="inlineStr">
        <is>
          <t>ImpMatl_NiAl-Bronze_ASTM-B148_C95400</t>
        </is>
      </c>
      <c r="I250" s="6" t="inlineStr">
        <is>
          <t>Nickel Aluminum Bronze ASTM B148 UNS C95400</t>
        </is>
      </c>
      <c r="J250" s="6" t="inlineStr">
        <is>
          <t>B22</t>
        </is>
      </c>
      <c r="K250" s="6" t="inlineStr">
        <is>
          <t>Coating_Special</t>
        </is>
      </c>
      <c r="L250" s="6" t="inlineStr">
        <is>
          <t>Stainless Steel, AISI-303</t>
        </is>
      </c>
      <c r="M250" s="6" t="inlineStr">
        <is>
          <t>Steel, Cold Drawn C1018</t>
        </is>
      </c>
      <c r="N250" s="1" t="inlineStr">
        <is>
          <t>RTF</t>
        </is>
      </c>
      <c r="O250" s="1" t="n"/>
      <c r="P250" t="inlineStr">
        <is>
          <t>A102226</t>
        </is>
      </c>
      <c r="Q250" t="n">
        <v>142</v>
      </c>
      <c r="R250" s="6" t="inlineStr">
        <is>
          <t>LT250</t>
        </is>
      </c>
      <c r="S250" s="13" t="n">
        <v>8</v>
      </c>
      <c r="U250" s="80" t="n"/>
    </row>
    <row r="251">
      <c r="B251" s="13">
        <f>IF(I251="Silicon Bronze, ASTM-B584, C87600", IF(K251="Coating_Standard", "Y", "N"), "N")</f>
        <v/>
      </c>
      <c r="C251" t="inlineStr">
        <is>
          <t>Price_BOM_VL_VLS_Imp_424</t>
        </is>
      </c>
      <c r="D251">
        <f>IF(B251="Y", C251, "")</f>
        <v/>
      </c>
      <c r="E251" s="123" t="inlineStr">
        <is>
          <t>:2595-3_VL:2595-3_VLS:</t>
        </is>
      </c>
      <c r="F251" s="123" t="inlineStr">
        <is>
          <t>:2595-3 VL:2595-3 VLS:</t>
        </is>
      </c>
      <c r="G251" s="123" t="inlineStr">
        <is>
          <t>X3</t>
        </is>
      </c>
      <c r="H251" s="123" t="inlineStr">
        <is>
          <t>ImpMatl_Silicon_Bronze_ASTM-B584_C87600</t>
        </is>
      </c>
      <c r="I251" s="6" t="inlineStr">
        <is>
          <t>Silicon Bronze, ASTM-B584, C87600</t>
        </is>
      </c>
      <c r="J251" s="6" t="inlineStr">
        <is>
          <t>B21</t>
        </is>
      </c>
      <c r="K251" s="6" t="inlineStr">
        <is>
          <t>Coating_Epoxy</t>
        </is>
      </c>
      <c r="L251" s="6" t="inlineStr">
        <is>
          <t>Stainless Steel, AISI-303</t>
        </is>
      </c>
      <c r="M251" s="6" t="inlineStr">
        <is>
          <t>Steel, Cold Drawn C1018</t>
        </is>
      </c>
      <c r="N251" s="1" t="inlineStr">
        <is>
          <t>RTF</t>
        </is>
      </c>
      <c r="O251" s="6" t="n"/>
      <c r="P251" s="6" t="inlineStr">
        <is>
          <t>A101777</t>
        </is>
      </c>
      <c r="Q251" s="6" t="n">
        <v>0</v>
      </c>
      <c r="R251" s="6" t="inlineStr">
        <is>
          <t>LT040</t>
        </is>
      </c>
      <c r="S251" s="13" t="n">
        <v>14</v>
      </c>
      <c r="U251" s="80" t="n"/>
    </row>
    <row r="252">
      <c r="B252" s="13">
        <f>IF(I252="Silicon Bronze, ASTM-B584, C87600", IF(K252="Coating_Standard", "Y", "N"), "N")</f>
        <v/>
      </c>
      <c r="C252" t="inlineStr">
        <is>
          <t>Price_BOM_VL_VLS_Imp_425</t>
        </is>
      </c>
      <c r="D252">
        <f>IF(B252="Y", C252, "")</f>
        <v/>
      </c>
      <c r="E252" s="123" t="inlineStr">
        <is>
          <t>:2595-3_VL:2595-3_VLS:</t>
        </is>
      </c>
      <c r="F252" s="123" t="inlineStr">
        <is>
          <t>:2595-3 VL:2595-3 VLS:</t>
        </is>
      </c>
      <c r="G252" s="123" t="inlineStr">
        <is>
          <t>X3</t>
        </is>
      </c>
      <c r="H252" t="inlineStr">
        <is>
          <t>ImpMatl_NiAl-Bronze_ASTM-B148_C95400</t>
        </is>
      </c>
      <c r="I252" s="6" t="inlineStr">
        <is>
          <t>Nickel Aluminum Bronze ASTM B148 UNS C95400</t>
        </is>
      </c>
      <c r="J252" s="6" t="inlineStr">
        <is>
          <t>B22</t>
        </is>
      </c>
      <c r="K252" s="6" t="inlineStr">
        <is>
          <t>Coating_Epoxy</t>
        </is>
      </c>
      <c r="L252" s="6" t="inlineStr">
        <is>
          <t>Stainless Steel, AISI-303</t>
        </is>
      </c>
      <c r="M252" s="6" t="inlineStr">
        <is>
          <t>Steel, Cold Drawn C1018</t>
        </is>
      </c>
      <c r="N252" s="1" t="inlineStr">
        <is>
          <t>RTF</t>
        </is>
      </c>
      <c r="O252" s="1" t="n"/>
      <c r="P252" t="inlineStr">
        <is>
          <t>A102226</t>
        </is>
      </c>
      <c r="Q252" t="n">
        <v>142</v>
      </c>
      <c r="R252" s="6" t="inlineStr">
        <is>
          <t>LT250</t>
        </is>
      </c>
      <c r="S252" s="13" t="n">
        <v>8</v>
      </c>
      <c r="U252" s="80" t="n"/>
    </row>
    <row r="253">
      <c r="B253" s="13">
        <f>IF(I253="Silicon Bronze, ASTM-B584, C87600", IF(K253="Coating_Standard", "Y", "N"), "N")</f>
        <v/>
      </c>
      <c r="C253" t="inlineStr">
        <is>
          <t>Price_BOM_VL_VLS_Imp_426</t>
        </is>
      </c>
      <c r="D253">
        <f>IF(B253="Y", C253, "")</f>
        <v/>
      </c>
      <c r="E253" s="123" t="inlineStr">
        <is>
          <t>:2595-3_VL:2595-3_VLS:</t>
        </is>
      </c>
      <c r="F253" s="123" t="inlineStr">
        <is>
          <t>:2595-3 VL:2595-3 VLS:</t>
        </is>
      </c>
      <c r="G253" s="123" t="inlineStr">
        <is>
          <t>X4</t>
        </is>
      </c>
      <c r="H253" s="123" t="inlineStr">
        <is>
          <t>ImpMatl_Silicon_Bronze_ASTM-B584_C87600</t>
        </is>
      </c>
      <c r="I253" s="6" t="inlineStr">
        <is>
          <t>Silicon Bronze, ASTM-B584, C87600</t>
        </is>
      </c>
      <c r="J253" s="6" t="inlineStr">
        <is>
          <t>B21</t>
        </is>
      </c>
      <c r="K253" s="6" t="inlineStr">
        <is>
          <t>Coating_Standard</t>
        </is>
      </c>
      <c r="L253" s="6" t="inlineStr">
        <is>
          <t>Stainless Steel, AISI-303</t>
        </is>
      </c>
      <c r="M253" s="6" t="inlineStr">
        <is>
          <t>Steel, Cold Drawn C1018</t>
        </is>
      </c>
      <c r="N253" s="6" t="n">
        <v>96769175</v>
      </c>
      <c r="O253" s="6" t="inlineStr">
        <is>
          <t>IMP,L,20953,X4,B21</t>
        </is>
      </c>
      <c r="P253" s="6" t="inlineStr">
        <is>
          <t>A101784</t>
        </is>
      </c>
      <c r="Q253" s="6" t="n">
        <v>0</v>
      </c>
      <c r="R253" s="6" t="inlineStr">
        <is>
          <t>LT027</t>
        </is>
      </c>
      <c r="S253" s="13" t="n">
        <v>0</v>
      </c>
      <c r="U253" s="80" t="n"/>
    </row>
    <row r="254">
      <c r="B254" s="13">
        <f>IF(I254="Silicon Bronze, ASTM-B584, C87600", IF(K254="Coating_Standard", "Y", "N"), "N")</f>
        <v/>
      </c>
      <c r="C254" t="inlineStr">
        <is>
          <t>Price_BOM_VL_VLS_Imp_428</t>
        </is>
      </c>
      <c r="D254">
        <f>IF(B254="Y", C254, "")</f>
        <v/>
      </c>
      <c r="E254" s="123" t="inlineStr">
        <is>
          <t>:2595-3_VL:2595-3_VLS:</t>
        </is>
      </c>
      <c r="F254" s="123" t="inlineStr">
        <is>
          <t>:2595-3 VL:2595-3 VLS:</t>
        </is>
      </c>
      <c r="G254" s="123" t="inlineStr">
        <is>
          <t>X4</t>
        </is>
      </c>
      <c r="H254" s="123" t="inlineStr">
        <is>
          <t>ImpMatl_SS_AISI-304</t>
        </is>
      </c>
      <c r="I254" s="6" t="inlineStr">
        <is>
          <t>Stainless Steel, AISI-304</t>
        </is>
      </c>
      <c r="J254" s="6" t="inlineStr">
        <is>
          <t>H304</t>
        </is>
      </c>
      <c r="K254" s="6" t="inlineStr">
        <is>
          <t>Coating_Standard</t>
        </is>
      </c>
      <c r="L254" s="6" t="inlineStr">
        <is>
          <t>Stainless Steel, AISI-303</t>
        </is>
      </c>
      <c r="M254" s="6" t="inlineStr">
        <is>
          <t>Stainless Steel, AISI 316</t>
        </is>
      </c>
      <c r="N254" s="96" t="n">
        <v>98876069</v>
      </c>
      <c r="O254" s="94" t="inlineStr">
        <is>
          <t>IMP,L,20953,X4,H304</t>
        </is>
      </c>
      <c r="P254" t="inlineStr">
        <is>
          <t>A101789</t>
        </is>
      </c>
      <c r="Q254" t="n">
        <v>0</v>
      </c>
      <c r="R254" s="6" t="inlineStr">
        <is>
          <t>LT027</t>
        </is>
      </c>
      <c r="S254" s="13" t="n">
        <v>0</v>
      </c>
      <c r="U254" s="80" t="n"/>
    </row>
    <row r="255">
      <c r="B255" s="13">
        <f>IF(I255="Silicon Bronze, ASTM-B584, C87600", IF(K255="Coating_Standard", "Y", "N"), "N")</f>
        <v/>
      </c>
      <c r="C255" t="inlineStr">
        <is>
          <t>Price_BOM_VL_VLS_Imp_430</t>
        </is>
      </c>
      <c r="D255">
        <f>IF(B255="Y", C255, "")</f>
        <v/>
      </c>
      <c r="E255" s="123" t="inlineStr">
        <is>
          <t>:2595-3_VL:2595-3_VLS:</t>
        </is>
      </c>
      <c r="F255" s="123" t="inlineStr">
        <is>
          <t>:2595-3 VL:2595-3 VLS:</t>
        </is>
      </c>
      <c r="G255" s="123" t="inlineStr">
        <is>
          <t>X4</t>
        </is>
      </c>
      <c r="H255" t="inlineStr">
        <is>
          <t>ImpMatl_NiAl-Bronze_ASTM-B148_C95400</t>
        </is>
      </c>
      <c r="I255" s="6" t="inlineStr">
        <is>
          <t>Nickel Aluminum Bronze ASTM B148 UNS C95400</t>
        </is>
      </c>
      <c r="J255" s="6" t="inlineStr">
        <is>
          <t>B22</t>
        </is>
      </c>
      <c r="K255" s="6" t="inlineStr">
        <is>
          <t>Coating_Standard</t>
        </is>
      </c>
      <c r="L255" s="6" t="inlineStr">
        <is>
          <t>Stainless Steel, AISI-303</t>
        </is>
      </c>
      <c r="M255" s="6" t="inlineStr">
        <is>
          <t>Steel, Cold Drawn C1018</t>
        </is>
      </c>
      <c r="N255" t="n">
        <v>97775278</v>
      </c>
      <c r="O255" s="80" t="n"/>
      <c r="P255" t="inlineStr">
        <is>
          <t>A102227</t>
        </is>
      </c>
      <c r="Q255" t="n">
        <v>142</v>
      </c>
      <c r="R255" s="6" t="inlineStr">
        <is>
          <t>LT027</t>
        </is>
      </c>
      <c r="S255" s="13" t="n">
        <v>0</v>
      </c>
      <c r="U255" s="80" t="n"/>
    </row>
    <row r="256">
      <c r="B256" s="13">
        <f>IF(I256="Silicon Bronze, ASTM-B584, C87600", IF(K256="Coating_Standard", "Y", "N"), "N")</f>
        <v/>
      </c>
      <c r="C256" t="inlineStr">
        <is>
          <t>Price_BOM_VL_VLS_Imp_431</t>
        </is>
      </c>
      <c r="D256">
        <f>IF(B256="Y", C256, "")</f>
        <v/>
      </c>
      <c r="E256" s="123" t="inlineStr">
        <is>
          <t>:2595-3_VL:2595-3_VLS:</t>
        </is>
      </c>
      <c r="F256" s="123" t="inlineStr">
        <is>
          <t>:2595-3 VL:2595-3 VLS:</t>
        </is>
      </c>
      <c r="G256" s="123" t="inlineStr">
        <is>
          <t>X4</t>
        </is>
      </c>
      <c r="H256" s="123" t="inlineStr">
        <is>
          <t>ImpMatl_Silicon_Bronze_ASTM-B584_C87600</t>
        </is>
      </c>
      <c r="I256" s="6" t="inlineStr">
        <is>
          <t>Silicon Bronze, ASTM-B584, C87600</t>
        </is>
      </c>
      <c r="J256" s="6" t="inlineStr">
        <is>
          <t>B21</t>
        </is>
      </c>
      <c r="K256" s="6" t="inlineStr">
        <is>
          <t>Coating_Scotchkote134_interior</t>
        </is>
      </c>
      <c r="L256" s="6" t="inlineStr">
        <is>
          <t>Stainless Steel, AISI-303</t>
        </is>
      </c>
      <c r="M256" s="6" t="inlineStr">
        <is>
          <t>Steel, Cold Drawn C1018</t>
        </is>
      </c>
      <c r="N256" s="1" t="inlineStr">
        <is>
          <t>RTF</t>
        </is>
      </c>
      <c r="O256" s="6" t="n"/>
      <c r="P256" s="6" t="inlineStr">
        <is>
          <t>A101784</t>
        </is>
      </c>
      <c r="Q256" s="6" t="n">
        <v>0</v>
      </c>
      <c r="R256" s="6" t="inlineStr">
        <is>
          <t>LT040</t>
        </is>
      </c>
      <c r="S256" s="13" t="n">
        <v>14</v>
      </c>
      <c r="U256" s="80" t="n"/>
    </row>
    <row r="257">
      <c r="B257" s="13">
        <f>IF(I257="Silicon Bronze, ASTM-B584, C87600", IF(K257="Coating_Standard", "Y", "N"), "N")</f>
        <v/>
      </c>
      <c r="C257" t="inlineStr">
        <is>
          <t>Price_BOM_VL_VLS_Imp_432</t>
        </is>
      </c>
      <c r="D257">
        <f>IF(B257="Y", C257, "")</f>
        <v/>
      </c>
      <c r="E257" s="123" t="inlineStr">
        <is>
          <t>:2595-3_VL:2595-3_VLS:</t>
        </is>
      </c>
      <c r="F257" s="123" t="inlineStr">
        <is>
          <t>:2595-3 VL:2595-3 VLS:</t>
        </is>
      </c>
      <c r="G257" s="123" t="inlineStr">
        <is>
          <t>X4</t>
        </is>
      </c>
      <c r="H257" t="inlineStr">
        <is>
          <t>ImpMatl_NiAl-Bronze_ASTM-B148_C95400</t>
        </is>
      </c>
      <c r="I257" s="6" t="inlineStr">
        <is>
          <t>Nickel Aluminum Bronze ASTM B148 UNS C95400</t>
        </is>
      </c>
      <c r="J257" s="6" t="inlineStr">
        <is>
          <t>B22</t>
        </is>
      </c>
      <c r="K257" s="6" t="inlineStr">
        <is>
          <t>Coating_Scotchkote134_interior</t>
        </is>
      </c>
      <c r="L257" s="6" t="inlineStr">
        <is>
          <t>Stainless Steel, AISI-303</t>
        </is>
      </c>
      <c r="M257" s="6" t="inlineStr">
        <is>
          <t>Steel, Cold Drawn C1018</t>
        </is>
      </c>
      <c r="N257" s="1" t="inlineStr">
        <is>
          <t>RTF</t>
        </is>
      </c>
      <c r="O257" s="80" t="n"/>
      <c r="P257" t="inlineStr">
        <is>
          <t>A102227</t>
        </is>
      </c>
      <c r="Q257" t="n">
        <v>142</v>
      </c>
      <c r="R257" s="6" t="inlineStr">
        <is>
          <t>LT250</t>
        </is>
      </c>
      <c r="S257" s="13" t="n">
        <v>8</v>
      </c>
      <c r="U257" s="80" t="n"/>
    </row>
    <row r="258">
      <c r="B258" s="13">
        <f>IF(I258="Silicon Bronze, ASTM-B584, C87600", IF(K258="Coating_Standard", "Y", "N"), "N")</f>
        <v/>
      </c>
      <c r="C258" t="inlineStr">
        <is>
          <t>Price_BOM_VL_VLS_Imp_433</t>
        </is>
      </c>
      <c r="D258">
        <f>IF(B258="Y", C258, "")</f>
        <v/>
      </c>
      <c r="E258" s="123" t="inlineStr">
        <is>
          <t>:2595-3_VL:2595-3_VLS:</t>
        </is>
      </c>
      <c r="F258" s="123" t="inlineStr">
        <is>
          <t>:2595-3 VL:2595-3 VLS:</t>
        </is>
      </c>
      <c r="G258" s="123" t="inlineStr">
        <is>
          <t>X4</t>
        </is>
      </c>
      <c r="H258" s="123" t="inlineStr">
        <is>
          <t>ImpMatl_Silicon_Bronze_ASTM-B584_C87600</t>
        </is>
      </c>
      <c r="I258" s="6" t="inlineStr">
        <is>
          <t>Silicon Bronze, ASTM-B584, C87600</t>
        </is>
      </c>
      <c r="J258" s="6" t="inlineStr">
        <is>
          <t>B21</t>
        </is>
      </c>
      <c r="K258" s="6" t="inlineStr">
        <is>
          <t>Coating_Scotchkote134_interior_exterior</t>
        </is>
      </c>
      <c r="L258" s="6" t="inlineStr">
        <is>
          <t>Stainless Steel, AISI-303</t>
        </is>
      </c>
      <c r="M258" s="6" t="inlineStr">
        <is>
          <t>Steel, Cold Drawn C1018</t>
        </is>
      </c>
      <c r="N258" s="1" t="inlineStr">
        <is>
          <t>RTF</t>
        </is>
      </c>
      <c r="O258" s="6" t="n"/>
      <c r="P258" s="6" t="inlineStr">
        <is>
          <t>A101784</t>
        </is>
      </c>
      <c r="Q258" s="6" t="n">
        <v>0</v>
      </c>
      <c r="R258" s="6" t="inlineStr">
        <is>
          <t>LT040</t>
        </is>
      </c>
      <c r="S258" s="13" t="n">
        <v>14</v>
      </c>
      <c r="U258" s="80" t="n"/>
    </row>
    <row r="259">
      <c r="B259" s="13">
        <f>IF(I259="Silicon Bronze, ASTM-B584, C87600", IF(K259="Coating_Standard", "Y", "N"), "N")</f>
        <v/>
      </c>
      <c r="C259" t="inlineStr">
        <is>
          <t>Price_BOM_VL_VLS_Imp_434</t>
        </is>
      </c>
      <c r="D259">
        <f>IF(B259="Y", C259, "")</f>
        <v/>
      </c>
      <c r="E259" s="123" t="inlineStr">
        <is>
          <t>:2595-3_VL:2595-3_VLS:</t>
        </is>
      </c>
      <c r="F259" s="123" t="inlineStr">
        <is>
          <t>:2595-3 VL:2595-3 VLS:</t>
        </is>
      </c>
      <c r="G259" s="123" t="inlineStr">
        <is>
          <t>X4</t>
        </is>
      </c>
      <c r="H259" t="inlineStr">
        <is>
          <t>ImpMatl_NiAl-Bronze_ASTM-B148_C95400</t>
        </is>
      </c>
      <c r="I259" s="6" t="inlineStr">
        <is>
          <t>Nickel Aluminum Bronze ASTM B148 UNS C95400</t>
        </is>
      </c>
      <c r="J259" s="6" t="inlineStr">
        <is>
          <t>B22</t>
        </is>
      </c>
      <c r="K259" s="6" t="inlineStr">
        <is>
          <t>Coating_Scotchkote134_interior_exterior</t>
        </is>
      </c>
      <c r="L259" s="6" t="inlineStr">
        <is>
          <t>Stainless Steel, AISI-303</t>
        </is>
      </c>
      <c r="M259" s="6" t="inlineStr">
        <is>
          <t>Steel, Cold Drawn C1018</t>
        </is>
      </c>
      <c r="N259" s="1" t="inlineStr">
        <is>
          <t>RTF</t>
        </is>
      </c>
      <c r="O259" s="80" t="n"/>
      <c r="P259" t="inlineStr">
        <is>
          <t>A102227</t>
        </is>
      </c>
      <c r="Q259" t="n">
        <v>142</v>
      </c>
      <c r="R259" s="6" t="inlineStr">
        <is>
          <t>LT250</t>
        </is>
      </c>
      <c r="S259" s="13" t="n">
        <v>8</v>
      </c>
      <c r="U259" s="80" t="n"/>
    </row>
    <row r="260">
      <c r="B260" s="13">
        <f>IF(I260="Silicon Bronze, ASTM-B584, C87600", IF(K260="Coating_Standard", "Y", "N"), "N")</f>
        <v/>
      </c>
      <c r="C260" t="inlineStr">
        <is>
          <t>Price_BOM_VL_VLS_Imp_435</t>
        </is>
      </c>
      <c r="D260">
        <f>IF(B260="Y", C260, "")</f>
        <v/>
      </c>
      <c r="E260" s="123" t="inlineStr">
        <is>
          <t>:2595-3_VL:2595-3_VLS:</t>
        </is>
      </c>
      <c r="F260" s="123" t="inlineStr">
        <is>
          <t>:2595-3 VL:2595-3 VLS:</t>
        </is>
      </c>
      <c r="G260" s="123" t="inlineStr">
        <is>
          <t>X4</t>
        </is>
      </c>
      <c r="H260" s="123" t="inlineStr">
        <is>
          <t>ImpMatl_Silicon_Bronze_ASTM-B584_C87600</t>
        </is>
      </c>
      <c r="I260" s="6" t="inlineStr">
        <is>
          <t>Silicon Bronze, ASTM-B584, C87600</t>
        </is>
      </c>
      <c r="J260" s="6" t="inlineStr">
        <is>
          <t>B21</t>
        </is>
      </c>
      <c r="K260" s="6" t="inlineStr">
        <is>
          <t>Coating_Scotchkote134_interior_exterior_IncludeImpeller</t>
        </is>
      </c>
      <c r="L260" s="6" t="inlineStr">
        <is>
          <t>Stainless Steel, AISI-303</t>
        </is>
      </c>
      <c r="M260" s="6" t="inlineStr">
        <is>
          <t>Steel, Cold Drawn C1018</t>
        </is>
      </c>
      <c r="N260" s="1" t="inlineStr">
        <is>
          <t>RTF</t>
        </is>
      </c>
      <c r="O260" s="6" t="n"/>
      <c r="P260" s="6" t="inlineStr">
        <is>
          <t>A101784</t>
        </is>
      </c>
      <c r="Q260" s="6" t="n">
        <v>0</v>
      </c>
      <c r="R260" s="6" t="inlineStr">
        <is>
          <t>LT040</t>
        </is>
      </c>
      <c r="S260" s="13" t="n">
        <v>14</v>
      </c>
      <c r="U260" s="80" t="n"/>
    </row>
    <row r="261">
      <c r="B261" s="13">
        <f>IF(I261="Silicon Bronze, ASTM-B584, C87600", IF(K261="Coating_Standard", "Y", "N"), "N")</f>
        <v/>
      </c>
      <c r="C261" t="inlineStr">
        <is>
          <t>Price_BOM_VL_VLS_Imp_436</t>
        </is>
      </c>
      <c r="D261">
        <f>IF(B261="Y", C261, "")</f>
        <v/>
      </c>
      <c r="E261" s="123" t="inlineStr">
        <is>
          <t>:2595-3_VL:2595-3_VLS:</t>
        </is>
      </c>
      <c r="F261" s="123" t="inlineStr">
        <is>
          <t>:2595-3 VL:2595-3 VLS:</t>
        </is>
      </c>
      <c r="G261" s="123" t="inlineStr">
        <is>
          <t>X4</t>
        </is>
      </c>
      <c r="H261" t="inlineStr">
        <is>
          <t>ImpMatl_NiAl-Bronze_ASTM-B148_C95400</t>
        </is>
      </c>
      <c r="I261" s="6" t="inlineStr">
        <is>
          <t>Nickel Aluminum Bronze ASTM B148 UNS C95400</t>
        </is>
      </c>
      <c r="J261" s="6" t="inlineStr">
        <is>
          <t>B22</t>
        </is>
      </c>
      <c r="K261" s="6" t="inlineStr">
        <is>
          <t>Coating_Scotchkote134_interior_exterior_IncludeImpeller</t>
        </is>
      </c>
      <c r="L261" s="6" t="inlineStr">
        <is>
          <t>Stainless Steel, AISI-303</t>
        </is>
      </c>
      <c r="M261" s="6" t="inlineStr">
        <is>
          <t>Steel, Cold Drawn C1018</t>
        </is>
      </c>
      <c r="N261" s="1" t="inlineStr">
        <is>
          <t>RTF</t>
        </is>
      </c>
      <c r="O261" s="80" t="n"/>
      <c r="P261" t="inlineStr">
        <is>
          <t>A102227</t>
        </is>
      </c>
      <c r="Q261" t="n">
        <v>142</v>
      </c>
      <c r="R261" s="6" t="inlineStr">
        <is>
          <t>LT250</t>
        </is>
      </c>
      <c r="S261" s="13" t="n">
        <v>8</v>
      </c>
      <c r="U261" s="80" t="n"/>
    </row>
    <row r="262">
      <c r="B262" s="13">
        <f>IF(I262="Silicon Bronze, ASTM-B584, C87600", IF(K262="Coating_Standard", "Y", "N"), "N")</f>
        <v/>
      </c>
      <c r="C262" t="inlineStr">
        <is>
          <t>Price_BOM_VL_VLS_Imp_437</t>
        </is>
      </c>
      <c r="D262">
        <f>IF(B262="Y", C262, "")</f>
        <v/>
      </c>
      <c r="E262" s="123" t="inlineStr">
        <is>
          <t>:2595-3_VL:2595-3_VLS:</t>
        </is>
      </c>
      <c r="F262" s="123" t="inlineStr">
        <is>
          <t>:2595-3 VL:2595-3 VLS:</t>
        </is>
      </c>
      <c r="G262" s="123" t="inlineStr">
        <is>
          <t>X4</t>
        </is>
      </c>
      <c r="H262" s="123" t="inlineStr">
        <is>
          <t>ImpMatl_Silicon_Bronze_ASTM-B584_C87600</t>
        </is>
      </c>
      <c r="I262" s="6" t="inlineStr">
        <is>
          <t>Silicon Bronze, ASTM-B584, C87600</t>
        </is>
      </c>
      <c r="J262" s="6" t="inlineStr">
        <is>
          <t>B21</t>
        </is>
      </c>
      <c r="K262" s="6" t="inlineStr">
        <is>
          <t>Coating_Scotchkote134_interior_IncludeImpeller</t>
        </is>
      </c>
      <c r="L262" s="6" t="inlineStr">
        <is>
          <t>Stainless Steel, AISI-303</t>
        </is>
      </c>
      <c r="M262" s="6" t="inlineStr">
        <is>
          <t>Steel, Cold Drawn C1018</t>
        </is>
      </c>
      <c r="N262" s="1" t="inlineStr">
        <is>
          <t>RTF</t>
        </is>
      </c>
      <c r="O262" s="6" t="n"/>
      <c r="P262" s="6" t="inlineStr">
        <is>
          <t>A101784</t>
        </is>
      </c>
      <c r="Q262" s="6" t="n">
        <v>0</v>
      </c>
      <c r="R262" s="6" t="inlineStr">
        <is>
          <t>LT040</t>
        </is>
      </c>
      <c r="S262" s="13" t="n">
        <v>14</v>
      </c>
      <c r="U262" s="80" t="n"/>
    </row>
    <row r="263">
      <c r="B263" s="13">
        <f>IF(I263="Silicon Bronze, ASTM-B584, C87600", IF(K263="Coating_Standard", "Y", "N"), "N")</f>
        <v/>
      </c>
      <c r="C263" t="inlineStr">
        <is>
          <t>Price_BOM_VL_VLS_Imp_438</t>
        </is>
      </c>
      <c r="D263">
        <f>IF(B263="Y", C263, "")</f>
        <v/>
      </c>
      <c r="E263" s="123" t="inlineStr">
        <is>
          <t>:2595-3_VL:2595-3_VLS:</t>
        </is>
      </c>
      <c r="F263" s="123" t="inlineStr">
        <is>
          <t>:2595-3 VL:2595-3 VLS:</t>
        </is>
      </c>
      <c r="G263" s="123" t="inlineStr">
        <is>
          <t>X4</t>
        </is>
      </c>
      <c r="H263" t="inlineStr">
        <is>
          <t>ImpMatl_NiAl-Bronze_ASTM-B148_C95400</t>
        </is>
      </c>
      <c r="I263" s="6" t="inlineStr">
        <is>
          <t>Nickel Aluminum Bronze ASTM B148 UNS C95400</t>
        </is>
      </c>
      <c r="J263" s="6" t="inlineStr">
        <is>
          <t>B22</t>
        </is>
      </c>
      <c r="K263" s="6" t="inlineStr">
        <is>
          <t>Coating_Scotchkote134_interior_IncludeImpeller</t>
        </is>
      </c>
      <c r="L263" s="6" t="inlineStr">
        <is>
          <t>Stainless Steel, AISI-303</t>
        </is>
      </c>
      <c r="M263" s="6" t="inlineStr">
        <is>
          <t>Steel, Cold Drawn C1018</t>
        </is>
      </c>
      <c r="N263" s="1" t="inlineStr">
        <is>
          <t>RTF</t>
        </is>
      </c>
      <c r="O263" s="80" t="n"/>
      <c r="P263" t="inlineStr">
        <is>
          <t>A102227</t>
        </is>
      </c>
      <c r="Q263" t="n">
        <v>142</v>
      </c>
      <c r="R263" s="6" t="inlineStr">
        <is>
          <t>LT250</t>
        </is>
      </c>
      <c r="S263" s="13" t="n">
        <v>8</v>
      </c>
      <c r="U263" s="80" t="n"/>
    </row>
    <row r="264">
      <c r="B264" s="13">
        <f>IF(I264="Silicon Bronze, ASTM-B584, C87600", IF(K264="Coating_Standard", "Y", "N"), "N")</f>
        <v/>
      </c>
      <c r="C264" t="inlineStr">
        <is>
          <t>Price_BOM_VL_VLS_Imp_439</t>
        </is>
      </c>
      <c r="D264">
        <f>IF(B264="Y", C264, "")</f>
        <v/>
      </c>
      <c r="E264" s="123" t="inlineStr">
        <is>
          <t>:2595-3_VL:2595-3_VLS:</t>
        </is>
      </c>
      <c r="F264" s="123" t="inlineStr">
        <is>
          <t>:2595-3 VL:2595-3 VLS:</t>
        </is>
      </c>
      <c r="G264" s="123" t="inlineStr">
        <is>
          <t>X4</t>
        </is>
      </c>
      <c r="H264" s="123" t="inlineStr">
        <is>
          <t>ImpMatl_Silicon_Bronze_ASTM-B584_C87600</t>
        </is>
      </c>
      <c r="I264" s="6" t="inlineStr">
        <is>
          <t>Silicon Bronze, ASTM-B584, C87600</t>
        </is>
      </c>
      <c r="J264" s="6" t="inlineStr">
        <is>
          <t>B21</t>
        </is>
      </c>
      <c r="K264" s="6" t="inlineStr">
        <is>
          <t>Coating_Special</t>
        </is>
      </c>
      <c r="L264" s="6" t="inlineStr">
        <is>
          <t>Stainless Steel, AISI-303</t>
        </is>
      </c>
      <c r="M264" s="6" t="inlineStr">
        <is>
          <t>Steel, Cold Drawn C1018</t>
        </is>
      </c>
      <c r="N264" s="1" t="inlineStr">
        <is>
          <t>RTF</t>
        </is>
      </c>
      <c r="O264" s="6" t="n"/>
      <c r="P264" s="6" t="inlineStr">
        <is>
          <t>A101784</t>
        </is>
      </c>
      <c r="Q264" s="6" t="n">
        <v>0</v>
      </c>
      <c r="R264" s="6" t="inlineStr">
        <is>
          <t>LT040</t>
        </is>
      </c>
      <c r="S264" s="13" t="n">
        <v>14</v>
      </c>
      <c r="U264" s="80" t="n"/>
    </row>
    <row r="265">
      <c r="B265" s="13">
        <f>IF(I265="Silicon Bronze, ASTM-B584, C87600", IF(K265="Coating_Standard", "Y", "N"), "N")</f>
        <v/>
      </c>
      <c r="C265" t="inlineStr">
        <is>
          <t>Price_BOM_VL_VLS_Imp_440</t>
        </is>
      </c>
      <c r="D265">
        <f>IF(B265="Y", C265, "")</f>
        <v/>
      </c>
      <c r="E265" s="123" t="inlineStr">
        <is>
          <t>:2595-3_VL:2595-3_VLS:</t>
        </is>
      </c>
      <c r="F265" s="123" t="inlineStr">
        <is>
          <t>:2595-3 VL:2595-3 VLS:</t>
        </is>
      </c>
      <c r="G265" s="123" t="inlineStr">
        <is>
          <t>X4</t>
        </is>
      </c>
      <c r="H265" t="inlineStr">
        <is>
          <t>ImpMatl_NiAl-Bronze_ASTM-B148_C95400</t>
        </is>
      </c>
      <c r="I265" s="6" t="inlineStr">
        <is>
          <t>Nickel Aluminum Bronze ASTM B148 UNS C95400</t>
        </is>
      </c>
      <c r="J265" s="6" t="inlineStr">
        <is>
          <t>B22</t>
        </is>
      </c>
      <c r="K265" s="6" t="inlineStr">
        <is>
          <t>Coating_Special</t>
        </is>
      </c>
      <c r="L265" s="6" t="inlineStr">
        <is>
          <t>Stainless Steel, AISI-303</t>
        </is>
      </c>
      <c r="M265" s="6" t="inlineStr">
        <is>
          <t>Steel, Cold Drawn C1018</t>
        </is>
      </c>
      <c r="N265" s="1" t="inlineStr">
        <is>
          <t>RTF</t>
        </is>
      </c>
      <c r="O265" s="80" t="n"/>
      <c r="P265" t="inlineStr">
        <is>
          <t>A102227</t>
        </is>
      </c>
      <c r="Q265" t="n">
        <v>142</v>
      </c>
      <c r="R265" s="6" t="inlineStr">
        <is>
          <t>LT250</t>
        </is>
      </c>
      <c r="S265" s="13" t="n">
        <v>8</v>
      </c>
      <c r="U265" s="80" t="n"/>
    </row>
    <row r="266">
      <c r="B266" s="13">
        <f>IF(I266="Silicon Bronze, ASTM-B584, C87600", IF(K266="Coating_Standard", "Y", "N"), "N")</f>
        <v/>
      </c>
      <c r="C266" t="inlineStr">
        <is>
          <t>Price_BOM_VL_VLS_Imp_441</t>
        </is>
      </c>
      <c r="D266">
        <f>IF(B266="Y", C266, "")</f>
        <v/>
      </c>
      <c r="E266" s="123" t="inlineStr">
        <is>
          <t>:2595-3_VL:2595-3_VLS:</t>
        </is>
      </c>
      <c r="F266" s="123" t="inlineStr">
        <is>
          <t>:2595-3 VL:2595-3 VLS:</t>
        </is>
      </c>
      <c r="G266" s="123" t="inlineStr">
        <is>
          <t>X4</t>
        </is>
      </c>
      <c r="H266" s="123" t="inlineStr">
        <is>
          <t>ImpMatl_Silicon_Bronze_ASTM-B584_C87600</t>
        </is>
      </c>
      <c r="I266" s="6" t="inlineStr">
        <is>
          <t>Silicon Bronze, ASTM-B584, C87600</t>
        </is>
      </c>
      <c r="J266" s="6" t="inlineStr">
        <is>
          <t>B21</t>
        </is>
      </c>
      <c r="K266" s="6" t="inlineStr">
        <is>
          <t>Coating_Epoxy</t>
        </is>
      </c>
      <c r="L266" s="6" t="inlineStr">
        <is>
          <t>Stainless Steel, AISI-303</t>
        </is>
      </c>
      <c r="M266" s="6" t="inlineStr">
        <is>
          <t>Steel, Cold Drawn C1018</t>
        </is>
      </c>
      <c r="N266" s="1" t="inlineStr">
        <is>
          <t>RTF</t>
        </is>
      </c>
      <c r="O266" s="6" t="n"/>
      <c r="P266" s="6" t="inlineStr">
        <is>
          <t>A101784</t>
        </is>
      </c>
      <c r="Q266" s="6" t="n">
        <v>0</v>
      </c>
      <c r="R266" s="6" t="inlineStr">
        <is>
          <t>LT040</t>
        </is>
      </c>
      <c r="S266" s="13" t="n">
        <v>14</v>
      </c>
      <c r="U266" s="80" t="n"/>
    </row>
    <row r="267">
      <c r="B267" s="13">
        <f>IF(I267="Silicon Bronze, ASTM-B584, C87600", IF(K267="Coating_Standard", "Y", "N"), "N")</f>
        <v/>
      </c>
      <c r="C267" t="inlineStr">
        <is>
          <t>Price_BOM_VL_VLS_Imp_442</t>
        </is>
      </c>
      <c r="D267">
        <f>IF(B267="Y", C267, "")</f>
        <v/>
      </c>
      <c r="E267" s="123" t="inlineStr">
        <is>
          <t>:2595-3_VL:2595-3_VLS:</t>
        </is>
      </c>
      <c r="F267" s="123" t="inlineStr">
        <is>
          <t>:2595-3 VL:2595-3 VLS:</t>
        </is>
      </c>
      <c r="G267" s="123" t="inlineStr">
        <is>
          <t>X4</t>
        </is>
      </c>
      <c r="H267" t="inlineStr">
        <is>
          <t>ImpMatl_NiAl-Bronze_ASTM-B148_C95400</t>
        </is>
      </c>
      <c r="I267" s="6" t="inlineStr">
        <is>
          <t>Nickel Aluminum Bronze ASTM B148 UNS C95400</t>
        </is>
      </c>
      <c r="J267" s="6" t="inlineStr">
        <is>
          <t>B22</t>
        </is>
      </c>
      <c r="K267" s="6" t="inlineStr">
        <is>
          <t>Coating_Epoxy</t>
        </is>
      </c>
      <c r="L267" s="6" t="inlineStr">
        <is>
          <t>Stainless Steel, AISI-303</t>
        </is>
      </c>
      <c r="M267" s="6" t="inlineStr">
        <is>
          <t>Steel, Cold Drawn C1018</t>
        </is>
      </c>
      <c r="N267" s="1" t="inlineStr">
        <is>
          <t>RTF</t>
        </is>
      </c>
      <c r="O267" s="80" t="n"/>
      <c r="P267" t="inlineStr">
        <is>
          <t>A102227</t>
        </is>
      </c>
      <c r="Q267" t="n">
        <v>142</v>
      </c>
      <c r="R267" s="6" t="inlineStr">
        <is>
          <t>LT250</t>
        </is>
      </c>
      <c r="S267" s="13" t="n">
        <v>8</v>
      </c>
      <c r="U267" s="80" t="n"/>
    </row>
    <row r="268">
      <c r="B268" s="13">
        <f>IF(I268="Silicon Bronze, ASTM-B584, C87600", IF(K268="Coating_Standard", "Y", "N"), "N")</f>
        <v/>
      </c>
      <c r="C268" t="inlineStr">
        <is>
          <t>Price_BOM_VL_VLS_Imp_443</t>
        </is>
      </c>
      <c r="D268">
        <f>IF(B268="Y", C268, "")</f>
        <v/>
      </c>
      <c r="E268" s="123" t="inlineStr">
        <is>
          <t>:3012-5_VL:3012-3_VL:3012-5_VLS:3012-3_VLS:</t>
        </is>
      </c>
      <c r="F268" s="123" t="inlineStr">
        <is>
          <t>:3012-5 VL:3012-5 VLS:</t>
        </is>
      </c>
      <c r="G268" s="123" t="inlineStr">
        <is>
          <t>X3</t>
        </is>
      </c>
      <c r="H268" s="123" t="inlineStr">
        <is>
          <t>ImpMatl_Silicon_Bronze_ASTM-B584_C87600</t>
        </is>
      </c>
      <c r="I268" s="6" t="inlineStr">
        <is>
          <t>Silicon Bronze, ASTM-B584, C87600</t>
        </is>
      </c>
      <c r="J268" s="6" t="inlineStr">
        <is>
          <t>B21</t>
        </is>
      </c>
      <c r="K268" s="6" t="inlineStr">
        <is>
          <t>Coating_Standard</t>
        </is>
      </c>
      <c r="L268" s="6" t="inlineStr">
        <is>
          <t>Stainless Steel, AISI-303</t>
        </is>
      </c>
      <c r="M268" s="6" t="inlineStr">
        <is>
          <t>Steel, Cold Drawn C1018</t>
        </is>
      </c>
      <c r="N268" s="6" t="n">
        <v>96769196</v>
      </c>
      <c r="O268" s="6" t="inlineStr">
        <is>
          <t>IMP,L,25123,X3,B21</t>
        </is>
      </c>
      <c r="P268" s="6" t="inlineStr">
        <is>
          <t>A101833</t>
        </is>
      </c>
      <c r="Q268" s="6" t="n">
        <v>0</v>
      </c>
      <c r="R268" s="6" t="inlineStr">
        <is>
          <t>LT027</t>
        </is>
      </c>
      <c r="S268" s="13" t="n">
        <v>0</v>
      </c>
      <c r="U268" s="80" t="n"/>
    </row>
    <row r="269">
      <c r="B269" s="13">
        <f>IF(I269="Silicon Bronze, ASTM-B584, C87600", IF(K269="Coating_Standard", "Y", "N"), "N")</f>
        <v/>
      </c>
      <c r="C269" t="inlineStr">
        <is>
          <t>Price_BOM_VL_VLS_Imp_445</t>
        </is>
      </c>
      <c r="D269">
        <f>IF(B269="Y", C269, "")</f>
        <v/>
      </c>
      <c r="E269" s="123" t="inlineStr">
        <is>
          <t>:3012-5_VL:3012-3_VL:3012-5_VLS:3012-3_VLS:</t>
        </is>
      </c>
      <c r="F269" s="123" t="inlineStr">
        <is>
          <t>:3012-5 VL:3012-5 VLS:</t>
        </is>
      </c>
      <c r="G269" s="123" t="inlineStr">
        <is>
          <t>X3</t>
        </is>
      </c>
      <c r="H269" s="123" t="inlineStr">
        <is>
          <t>ImpMatl_SS_AISI-304</t>
        </is>
      </c>
      <c r="I269" s="6" t="inlineStr">
        <is>
          <t>Stainless Steel, AISI-304</t>
        </is>
      </c>
      <c r="J269" s="6" t="inlineStr">
        <is>
          <t>H304</t>
        </is>
      </c>
      <c r="K269" s="6" t="inlineStr">
        <is>
          <t>Coating_Standard</t>
        </is>
      </c>
      <c r="L269" s="6" t="inlineStr">
        <is>
          <t>Stainless Steel, AISI-303</t>
        </is>
      </c>
      <c r="M269" s="6" t="inlineStr">
        <is>
          <t>Stainless Steel, AISI 316</t>
        </is>
      </c>
      <c r="N269" s="96" t="n">
        <v>98876151</v>
      </c>
      <c r="O269" s="94" t="inlineStr">
        <is>
          <t>IMP,L,25123,X3,H304</t>
        </is>
      </c>
      <c r="P269" t="inlineStr">
        <is>
          <t>A101838</t>
        </is>
      </c>
      <c r="Q269" t="n">
        <v>0</v>
      </c>
      <c r="R269" s="6" t="inlineStr">
        <is>
          <t>LT027</t>
        </is>
      </c>
      <c r="S269" s="13" t="n">
        <v>0</v>
      </c>
      <c r="U269" s="80" t="n"/>
    </row>
    <row r="270">
      <c r="B270" s="13">
        <f>IF(I270="Silicon Bronze, ASTM-B584, C87600", IF(K270="Coating_Standard", "Y", "N"), "N")</f>
        <v/>
      </c>
      <c r="C270" t="inlineStr">
        <is>
          <t>Price_BOM_VL_VLS_Imp_447</t>
        </is>
      </c>
      <c r="D270">
        <f>IF(B270="Y", C270, "")</f>
        <v/>
      </c>
      <c r="E270" s="123" t="inlineStr">
        <is>
          <t>:3012-5_VL:3012-3_VL:3012-5_VLS:3012-3_VLS:</t>
        </is>
      </c>
      <c r="F270" s="123" t="inlineStr">
        <is>
          <t>:3012-5 VL:3012-5 VLS:</t>
        </is>
      </c>
      <c r="G270" s="123" t="inlineStr">
        <is>
          <t>X3</t>
        </is>
      </c>
      <c r="H270" t="inlineStr">
        <is>
          <t>ImpMatl_NiAl-Bronze_ASTM-B148_C95400</t>
        </is>
      </c>
      <c r="I270" s="6" t="inlineStr">
        <is>
          <t>Nickel Aluminum Bronze ASTM B148 UNS C95400</t>
        </is>
      </c>
      <c r="J270" s="6" t="inlineStr">
        <is>
          <t>B22</t>
        </is>
      </c>
      <c r="K270" s="6" t="inlineStr">
        <is>
          <t>Coating_Standard</t>
        </is>
      </c>
      <c r="L270" s="6" t="inlineStr">
        <is>
          <t>Stainless Steel, AISI-303</t>
        </is>
      </c>
      <c r="M270" s="6" t="inlineStr">
        <is>
          <t>Steel, Cold Drawn C1018</t>
        </is>
      </c>
      <c r="N270" t="n">
        <v>97778037</v>
      </c>
      <c r="O270" s="80" t="n"/>
      <c r="P270" t="inlineStr">
        <is>
          <t>A102234</t>
        </is>
      </c>
      <c r="Q270" t="n">
        <v>207</v>
      </c>
      <c r="R270" s="6" t="inlineStr">
        <is>
          <t>LT027</t>
        </is>
      </c>
      <c r="S270" s="13" t="n">
        <v>0</v>
      </c>
      <c r="U270" s="80" t="n"/>
    </row>
    <row r="271">
      <c r="B271" s="13">
        <f>IF(I271="Silicon Bronze, ASTM-B584, C87600", IF(K271="Coating_Standard", "Y", "N"), "N")</f>
        <v/>
      </c>
      <c r="C271" t="inlineStr">
        <is>
          <t>Price_BOM_VL_VLS_Imp_448</t>
        </is>
      </c>
      <c r="D271">
        <f>IF(B271="Y", C271, "")</f>
        <v/>
      </c>
      <c r="E271" s="123" t="inlineStr">
        <is>
          <t>:3012-5_VL:3012-3_VL:3012-5_VLS:3012-3_VLS:</t>
        </is>
      </c>
      <c r="F271" s="123" t="inlineStr">
        <is>
          <t>:3012-5 VL:3012-5 VLS:</t>
        </is>
      </c>
      <c r="G271" s="123" t="inlineStr">
        <is>
          <t>X3</t>
        </is>
      </c>
      <c r="H271" s="123" t="inlineStr">
        <is>
          <t>ImpMatl_Silicon_Bronze_ASTM-B584_C87600</t>
        </is>
      </c>
      <c r="I271" s="6" t="inlineStr">
        <is>
          <t>Silicon Bronze, ASTM-B584, C87600</t>
        </is>
      </c>
      <c r="J271" s="6" t="inlineStr">
        <is>
          <t>B21</t>
        </is>
      </c>
      <c r="K271" s="6" t="inlineStr">
        <is>
          <t>Coating_Scotchkote134_interior</t>
        </is>
      </c>
      <c r="L271" s="6" t="inlineStr">
        <is>
          <t>Stainless Steel, AISI-303</t>
        </is>
      </c>
      <c r="M271" s="6" t="inlineStr">
        <is>
          <t>Steel, Cold Drawn C1018</t>
        </is>
      </c>
      <c r="N271" s="1" t="inlineStr">
        <is>
          <t>RTF</t>
        </is>
      </c>
      <c r="O271" s="6" t="n"/>
      <c r="P271" s="6" t="inlineStr">
        <is>
          <t>A101833</t>
        </is>
      </c>
      <c r="Q271" s="6" t="n">
        <v>0</v>
      </c>
      <c r="R271" s="6" t="inlineStr">
        <is>
          <t>LT040</t>
        </is>
      </c>
      <c r="S271" s="13" t="n">
        <v>14</v>
      </c>
      <c r="U271" s="80" t="n"/>
    </row>
    <row r="272">
      <c r="B272" s="13">
        <f>IF(I272="Silicon Bronze, ASTM-B584, C87600", IF(K272="Coating_Standard", "Y", "N"), "N")</f>
        <v/>
      </c>
      <c r="C272" t="inlineStr">
        <is>
          <t>Price_BOM_VL_VLS_Imp_449</t>
        </is>
      </c>
      <c r="D272">
        <f>IF(B272="Y", C272, "")</f>
        <v/>
      </c>
      <c r="E272" s="123" t="inlineStr">
        <is>
          <t>:3012-5_VL:3012-3_VL:3012-5_VLS:3012-3_VLS:</t>
        </is>
      </c>
      <c r="F272" s="123" t="inlineStr">
        <is>
          <t>:3012-5 VL:3012-5 VLS:</t>
        </is>
      </c>
      <c r="G272" s="123" t="inlineStr">
        <is>
          <t>X3</t>
        </is>
      </c>
      <c r="H272" t="inlineStr">
        <is>
          <t>ImpMatl_NiAl-Bronze_ASTM-B148_C95400</t>
        </is>
      </c>
      <c r="I272" s="6" t="inlineStr">
        <is>
          <t>Nickel Aluminum Bronze ASTM B148 UNS C95400</t>
        </is>
      </c>
      <c r="J272" s="6" t="inlineStr">
        <is>
          <t>B22</t>
        </is>
      </c>
      <c r="K272" s="6" t="inlineStr">
        <is>
          <t>Coating_Scotchkote134_interior</t>
        </is>
      </c>
      <c r="L272" s="6" t="inlineStr">
        <is>
          <t>Stainless Steel, AISI-303</t>
        </is>
      </c>
      <c r="M272" s="6" t="inlineStr">
        <is>
          <t>Steel, Cold Drawn C1018</t>
        </is>
      </c>
      <c r="N272" s="1" t="inlineStr">
        <is>
          <t>RTF</t>
        </is>
      </c>
      <c r="O272" s="80" t="n"/>
      <c r="P272" t="inlineStr">
        <is>
          <t>A102234</t>
        </is>
      </c>
      <c r="Q272" t="n">
        <v>207</v>
      </c>
      <c r="R272" s="6" t="inlineStr">
        <is>
          <t>LT250</t>
        </is>
      </c>
      <c r="S272" s="13" t="n">
        <v>8</v>
      </c>
      <c r="U272" s="80" t="n"/>
    </row>
    <row r="273">
      <c r="B273" s="13">
        <f>IF(I273="Silicon Bronze, ASTM-B584, C87600", IF(K273="Coating_Standard", "Y", "N"), "N")</f>
        <v/>
      </c>
      <c r="C273" t="inlineStr">
        <is>
          <t>Price_BOM_VL_VLS_Imp_450</t>
        </is>
      </c>
      <c r="D273">
        <f>IF(B273="Y", C273, "")</f>
        <v/>
      </c>
      <c r="E273" s="123" t="inlineStr">
        <is>
          <t>:3012-5_VL:3012-3_VL:3012-5_VLS:3012-3_VLS:</t>
        </is>
      </c>
      <c r="F273" s="123" t="inlineStr">
        <is>
          <t>:3012-5 VL:3012-5 VLS:</t>
        </is>
      </c>
      <c r="G273" s="123" t="inlineStr">
        <is>
          <t>X3</t>
        </is>
      </c>
      <c r="H273" s="123" t="inlineStr">
        <is>
          <t>ImpMatl_Silicon_Bronze_ASTM-B584_C87600</t>
        </is>
      </c>
      <c r="I273" s="6" t="inlineStr">
        <is>
          <t>Silicon Bronze, ASTM-B584, C87600</t>
        </is>
      </c>
      <c r="J273" s="6" t="inlineStr">
        <is>
          <t>B21</t>
        </is>
      </c>
      <c r="K273" s="6" t="inlineStr">
        <is>
          <t>Coating_Scotchkote134_interior_exterior</t>
        </is>
      </c>
      <c r="L273" s="6" t="inlineStr">
        <is>
          <t>Stainless Steel, AISI-303</t>
        </is>
      </c>
      <c r="M273" s="6" t="inlineStr">
        <is>
          <t>Steel, Cold Drawn C1018</t>
        </is>
      </c>
      <c r="N273" s="1" t="inlineStr">
        <is>
          <t>RTF</t>
        </is>
      </c>
      <c r="O273" s="6" t="n"/>
      <c r="P273" s="6" t="inlineStr">
        <is>
          <t>A101833</t>
        </is>
      </c>
      <c r="Q273" s="6" t="n">
        <v>0</v>
      </c>
      <c r="R273" s="6" t="inlineStr">
        <is>
          <t>LT040</t>
        </is>
      </c>
      <c r="S273" s="13" t="n">
        <v>14</v>
      </c>
      <c r="U273" s="80" t="n"/>
    </row>
    <row r="274">
      <c r="B274" s="13">
        <f>IF(I274="Silicon Bronze, ASTM-B584, C87600", IF(K274="Coating_Standard", "Y", "N"), "N")</f>
        <v/>
      </c>
      <c r="C274" t="inlineStr">
        <is>
          <t>Price_BOM_VL_VLS_Imp_451</t>
        </is>
      </c>
      <c r="D274">
        <f>IF(B274="Y", C274, "")</f>
        <v/>
      </c>
      <c r="E274" s="123" t="inlineStr">
        <is>
          <t>:3012-5_VL:3012-3_VL:3012-5_VLS:3012-3_VLS:</t>
        </is>
      </c>
      <c r="F274" s="123" t="inlineStr">
        <is>
          <t>:3012-5 VL:3012-5 VLS:</t>
        </is>
      </c>
      <c r="G274" s="123" t="inlineStr">
        <is>
          <t>X3</t>
        </is>
      </c>
      <c r="H274" t="inlineStr">
        <is>
          <t>ImpMatl_NiAl-Bronze_ASTM-B148_C95400</t>
        </is>
      </c>
      <c r="I274" s="6" t="inlineStr">
        <is>
          <t>Nickel Aluminum Bronze ASTM B148 UNS C95400</t>
        </is>
      </c>
      <c r="J274" s="6" t="inlineStr">
        <is>
          <t>B22</t>
        </is>
      </c>
      <c r="K274" s="6" t="inlineStr">
        <is>
          <t>Coating_Scotchkote134_interior_exterior</t>
        </is>
      </c>
      <c r="L274" s="6" t="inlineStr">
        <is>
          <t>Stainless Steel, AISI-303</t>
        </is>
      </c>
      <c r="M274" s="6" t="inlineStr">
        <is>
          <t>Steel, Cold Drawn C1018</t>
        </is>
      </c>
      <c r="N274" s="1" t="inlineStr">
        <is>
          <t>RTF</t>
        </is>
      </c>
      <c r="O274" s="80" t="n"/>
      <c r="P274" t="inlineStr">
        <is>
          <t>A102234</t>
        </is>
      </c>
      <c r="Q274" t="n">
        <v>207</v>
      </c>
      <c r="R274" s="6" t="inlineStr">
        <is>
          <t>LT250</t>
        </is>
      </c>
      <c r="S274" s="13" t="n">
        <v>8</v>
      </c>
      <c r="U274" s="80" t="n"/>
    </row>
    <row r="275">
      <c r="B275" s="13">
        <f>IF(I275="Silicon Bronze, ASTM-B584, C87600", IF(K275="Coating_Standard", "Y", "N"), "N")</f>
        <v/>
      </c>
      <c r="C275" t="inlineStr">
        <is>
          <t>Price_BOM_VL_VLS_Imp_452</t>
        </is>
      </c>
      <c r="D275">
        <f>IF(B275="Y", C275, "")</f>
        <v/>
      </c>
      <c r="E275" s="123" t="inlineStr">
        <is>
          <t>:3012-5_VL:3012-3_VL:3012-5_VLS:3012-3_VLS:</t>
        </is>
      </c>
      <c r="F275" s="123" t="inlineStr">
        <is>
          <t>:3012-5 VL:3012-5 VLS:</t>
        </is>
      </c>
      <c r="G275" s="123" t="inlineStr">
        <is>
          <t>X3</t>
        </is>
      </c>
      <c r="H275" s="123" t="inlineStr">
        <is>
          <t>ImpMatl_Silicon_Bronze_ASTM-B584_C87600</t>
        </is>
      </c>
      <c r="I275" s="6" t="inlineStr">
        <is>
          <t>Silicon Bronze, ASTM-B584, C87600</t>
        </is>
      </c>
      <c r="J275" s="6" t="inlineStr">
        <is>
          <t>B21</t>
        </is>
      </c>
      <c r="K275" s="6" t="inlineStr">
        <is>
          <t>Coating_Scotchkote134_interior_exterior_IncludeImpeller</t>
        </is>
      </c>
      <c r="L275" s="6" t="inlineStr">
        <is>
          <t>Stainless Steel, AISI-303</t>
        </is>
      </c>
      <c r="M275" s="6" t="inlineStr">
        <is>
          <t>Steel, Cold Drawn C1018</t>
        </is>
      </c>
      <c r="N275" s="1" t="inlineStr">
        <is>
          <t>RTF</t>
        </is>
      </c>
      <c r="O275" s="6" t="n"/>
      <c r="P275" s="6" t="inlineStr">
        <is>
          <t>A101833</t>
        </is>
      </c>
      <c r="Q275" s="6" t="n">
        <v>0</v>
      </c>
      <c r="R275" s="6" t="inlineStr">
        <is>
          <t>LT040</t>
        </is>
      </c>
      <c r="S275" s="13" t="n">
        <v>14</v>
      </c>
      <c r="U275" s="80" t="n"/>
    </row>
    <row r="276">
      <c r="B276" s="13">
        <f>IF(I276="Silicon Bronze, ASTM-B584, C87600", IF(K276="Coating_Standard", "Y", "N"), "N")</f>
        <v/>
      </c>
      <c r="C276" t="inlineStr">
        <is>
          <t>Price_BOM_VL_VLS_Imp_453</t>
        </is>
      </c>
      <c r="D276">
        <f>IF(B276="Y", C276, "")</f>
        <v/>
      </c>
      <c r="E276" s="123" t="inlineStr">
        <is>
          <t>:3012-5_VL:3012-3_VL:3012-5_VLS:3012-3_VLS:</t>
        </is>
      </c>
      <c r="F276" s="123" t="inlineStr">
        <is>
          <t>:3012-5 VL:3012-5 VLS:</t>
        </is>
      </c>
      <c r="G276" s="123" t="inlineStr">
        <is>
          <t>X3</t>
        </is>
      </c>
      <c r="H276" t="inlineStr">
        <is>
          <t>ImpMatl_NiAl-Bronze_ASTM-B148_C95400</t>
        </is>
      </c>
      <c r="I276" s="6" t="inlineStr">
        <is>
          <t>Nickel Aluminum Bronze ASTM B148 UNS C95400</t>
        </is>
      </c>
      <c r="J276" s="6" t="inlineStr">
        <is>
          <t>B22</t>
        </is>
      </c>
      <c r="K276" s="6" t="inlineStr">
        <is>
          <t>Coating_Scotchkote134_interior_exterior_IncludeImpeller</t>
        </is>
      </c>
      <c r="L276" s="6" t="inlineStr">
        <is>
          <t>Stainless Steel, AISI-303</t>
        </is>
      </c>
      <c r="M276" s="6" t="inlineStr">
        <is>
          <t>Steel, Cold Drawn C1018</t>
        </is>
      </c>
      <c r="N276" s="1" t="inlineStr">
        <is>
          <t>RTF</t>
        </is>
      </c>
      <c r="O276" s="80" t="n"/>
      <c r="P276" t="inlineStr">
        <is>
          <t>A102234</t>
        </is>
      </c>
      <c r="Q276" t="n">
        <v>207</v>
      </c>
      <c r="R276" s="6" t="inlineStr">
        <is>
          <t>LT250</t>
        </is>
      </c>
      <c r="S276" s="13" t="n">
        <v>8</v>
      </c>
      <c r="U276" s="80" t="n"/>
    </row>
    <row r="277">
      <c r="B277" s="13">
        <f>IF(I277="Silicon Bronze, ASTM-B584, C87600", IF(K277="Coating_Standard", "Y", "N"), "N")</f>
        <v/>
      </c>
      <c r="C277" t="inlineStr">
        <is>
          <t>Price_BOM_VL_VLS_Imp_454</t>
        </is>
      </c>
      <c r="D277">
        <f>IF(B277="Y", C277, "")</f>
        <v/>
      </c>
      <c r="E277" s="123" t="inlineStr">
        <is>
          <t>:3012-5_VL:3012-3_VL:3012-5_VLS:3012-3_VLS:</t>
        </is>
      </c>
      <c r="F277" s="123" t="inlineStr">
        <is>
          <t>:3012-5 VL:3012-5 VLS:</t>
        </is>
      </c>
      <c r="G277" s="123" t="inlineStr">
        <is>
          <t>X3</t>
        </is>
      </c>
      <c r="H277" s="123" t="inlineStr">
        <is>
          <t>ImpMatl_Silicon_Bronze_ASTM-B584_C87600</t>
        </is>
      </c>
      <c r="I277" s="6" t="inlineStr">
        <is>
          <t>Silicon Bronze, ASTM-B584, C87600</t>
        </is>
      </c>
      <c r="J277" s="6" t="inlineStr">
        <is>
          <t>B21</t>
        </is>
      </c>
      <c r="K277" s="6" t="inlineStr">
        <is>
          <t>Coating_Scotchkote134_interior_IncludeImpeller</t>
        </is>
      </c>
      <c r="L277" s="6" t="inlineStr">
        <is>
          <t>Stainless Steel, AISI-303</t>
        </is>
      </c>
      <c r="M277" s="6" t="inlineStr">
        <is>
          <t>Steel, Cold Drawn C1018</t>
        </is>
      </c>
      <c r="N277" s="1" t="inlineStr">
        <is>
          <t>RTF</t>
        </is>
      </c>
      <c r="O277" s="6" t="n"/>
      <c r="P277" s="6" t="inlineStr">
        <is>
          <t>A101833</t>
        </is>
      </c>
      <c r="Q277" s="6" t="n">
        <v>0</v>
      </c>
      <c r="R277" s="6" t="inlineStr">
        <is>
          <t>LT040</t>
        </is>
      </c>
      <c r="S277" s="13" t="n">
        <v>14</v>
      </c>
      <c r="U277" s="80" t="n"/>
    </row>
    <row r="278">
      <c r="B278" s="13">
        <f>IF(I278="Silicon Bronze, ASTM-B584, C87600", IF(K278="Coating_Standard", "Y", "N"), "N")</f>
        <v/>
      </c>
      <c r="C278" t="inlineStr">
        <is>
          <t>Price_BOM_VL_VLS_Imp_455</t>
        </is>
      </c>
      <c r="D278">
        <f>IF(B278="Y", C278, "")</f>
        <v/>
      </c>
      <c r="E278" s="123" t="inlineStr">
        <is>
          <t>:3012-5_VL:3012-3_VL:3012-5_VLS:3012-3_VLS:</t>
        </is>
      </c>
      <c r="F278" s="123" t="inlineStr">
        <is>
          <t>:3012-5 VL:3012-5 VLS:</t>
        </is>
      </c>
      <c r="G278" s="123" t="inlineStr">
        <is>
          <t>X3</t>
        </is>
      </c>
      <c r="H278" t="inlineStr">
        <is>
          <t>ImpMatl_NiAl-Bronze_ASTM-B148_C95400</t>
        </is>
      </c>
      <c r="I278" s="6" t="inlineStr">
        <is>
          <t>Nickel Aluminum Bronze ASTM B148 UNS C95400</t>
        </is>
      </c>
      <c r="J278" s="6" t="inlineStr">
        <is>
          <t>B22</t>
        </is>
      </c>
      <c r="K278" s="6" t="inlineStr">
        <is>
          <t>Coating_Scotchkote134_interior_IncludeImpeller</t>
        </is>
      </c>
      <c r="L278" s="6" t="inlineStr">
        <is>
          <t>Stainless Steel, AISI-303</t>
        </is>
      </c>
      <c r="M278" s="6" t="inlineStr">
        <is>
          <t>Steel, Cold Drawn C1018</t>
        </is>
      </c>
      <c r="N278" s="1" t="inlineStr">
        <is>
          <t>RTF</t>
        </is>
      </c>
      <c r="O278" s="80" t="n"/>
      <c r="P278" t="inlineStr">
        <is>
          <t>A102234</t>
        </is>
      </c>
      <c r="Q278" t="n">
        <v>207</v>
      </c>
      <c r="R278" s="6" t="inlineStr">
        <is>
          <t>LT250</t>
        </is>
      </c>
      <c r="S278" s="13" t="n">
        <v>8</v>
      </c>
      <c r="U278" s="80" t="n"/>
    </row>
    <row r="279">
      <c r="B279" s="13">
        <f>IF(I279="Silicon Bronze, ASTM-B584, C87600", IF(K279="Coating_Standard", "Y", "N"), "N")</f>
        <v/>
      </c>
      <c r="C279" t="inlineStr">
        <is>
          <t>Price_BOM_VL_VLS_Imp_456</t>
        </is>
      </c>
      <c r="D279">
        <f>IF(B279="Y", C279, "")</f>
        <v/>
      </c>
      <c r="E279" s="123" t="inlineStr">
        <is>
          <t>:3012-5_VL:3012-3_VL:3012-5_VLS:3012-3_VLS:</t>
        </is>
      </c>
      <c r="F279" s="123" t="inlineStr">
        <is>
          <t>:3012-5 VL:3012-5 VLS:</t>
        </is>
      </c>
      <c r="G279" s="123" t="inlineStr">
        <is>
          <t>X3</t>
        </is>
      </c>
      <c r="H279" s="123" t="inlineStr">
        <is>
          <t>ImpMatl_Silicon_Bronze_ASTM-B584_C87600</t>
        </is>
      </c>
      <c r="I279" s="6" t="inlineStr">
        <is>
          <t>Silicon Bronze, ASTM-B584, C87600</t>
        </is>
      </c>
      <c r="J279" s="6" t="inlineStr">
        <is>
          <t>B21</t>
        </is>
      </c>
      <c r="K279" s="6" t="inlineStr">
        <is>
          <t>Coating_Special</t>
        </is>
      </c>
      <c r="L279" s="6" t="inlineStr">
        <is>
          <t>Stainless Steel, AISI-303</t>
        </is>
      </c>
      <c r="M279" s="6" t="inlineStr">
        <is>
          <t>Steel, Cold Drawn C1018</t>
        </is>
      </c>
      <c r="N279" s="1" t="inlineStr">
        <is>
          <t>RTF</t>
        </is>
      </c>
      <c r="O279" s="6" t="n"/>
      <c r="P279" s="6" t="inlineStr">
        <is>
          <t>A101833</t>
        </is>
      </c>
      <c r="Q279" s="6" t="n">
        <v>0</v>
      </c>
      <c r="R279" s="6" t="inlineStr">
        <is>
          <t>LT040</t>
        </is>
      </c>
      <c r="S279" s="13" t="n">
        <v>14</v>
      </c>
      <c r="U279" s="80" t="n"/>
    </row>
    <row r="280">
      <c r="B280" s="13">
        <f>IF(I280="Silicon Bronze, ASTM-B584, C87600", IF(K280="Coating_Standard", "Y", "N"), "N")</f>
        <v/>
      </c>
      <c r="C280" t="inlineStr">
        <is>
          <t>Price_BOM_VL_VLS_Imp_457</t>
        </is>
      </c>
      <c r="D280">
        <f>IF(B280="Y", C280, "")</f>
        <v/>
      </c>
      <c r="E280" s="123" t="inlineStr">
        <is>
          <t>:3012-5_VL:3012-3_VL:3012-5_VLS:3012-3_VLS:</t>
        </is>
      </c>
      <c r="F280" s="123" t="inlineStr">
        <is>
          <t>:3012-5 VL:3012-5 VLS:</t>
        </is>
      </c>
      <c r="G280" s="123" t="inlineStr">
        <is>
          <t>X3</t>
        </is>
      </c>
      <c r="H280" t="inlineStr">
        <is>
          <t>ImpMatl_NiAl-Bronze_ASTM-B148_C95400</t>
        </is>
      </c>
      <c r="I280" s="6" t="inlineStr">
        <is>
          <t>Nickel Aluminum Bronze ASTM B148 UNS C95400</t>
        </is>
      </c>
      <c r="J280" s="6" t="inlineStr">
        <is>
          <t>B22</t>
        </is>
      </c>
      <c r="K280" s="6" t="inlineStr">
        <is>
          <t>Coating_Special</t>
        </is>
      </c>
      <c r="L280" s="6" t="inlineStr">
        <is>
          <t>Stainless Steel, AISI-303</t>
        </is>
      </c>
      <c r="M280" s="6" t="inlineStr">
        <is>
          <t>Steel, Cold Drawn C1018</t>
        </is>
      </c>
      <c r="N280" s="1" t="inlineStr">
        <is>
          <t>RTF</t>
        </is>
      </c>
      <c r="O280" s="80" t="n"/>
      <c r="P280" t="inlineStr">
        <is>
          <t>A102234</t>
        </is>
      </c>
      <c r="Q280" t="n">
        <v>207</v>
      </c>
      <c r="R280" s="6" t="inlineStr">
        <is>
          <t>LT250</t>
        </is>
      </c>
      <c r="S280" s="13" t="n">
        <v>8</v>
      </c>
      <c r="U280" s="80" t="n"/>
    </row>
    <row r="281">
      <c r="B281" s="13">
        <f>IF(I281="Silicon Bronze, ASTM-B584, C87600", IF(K281="Coating_Standard", "Y", "N"), "N")</f>
        <v/>
      </c>
      <c r="C281" t="inlineStr">
        <is>
          <t>Price_BOM_VL_VLS_Imp_458</t>
        </is>
      </c>
      <c r="D281">
        <f>IF(B281="Y", C281, "")</f>
        <v/>
      </c>
      <c r="E281" s="123" t="inlineStr">
        <is>
          <t>:3012-5_VL:3012-3_VL:3012-5_VLS:3012-3_VLS:</t>
        </is>
      </c>
      <c r="F281" s="123" t="inlineStr">
        <is>
          <t>:3012-5 VL:3012-5 VLS:</t>
        </is>
      </c>
      <c r="G281" s="123" t="inlineStr">
        <is>
          <t>X3</t>
        </is>
      </c>
      <c r="H281" s="123" t="inlineStr">
        <is>
          <t>ImpMatl_Silicon_Bronze_ASTM-B584_C87600</t>
        </is>
      </c>
      <c r="I281" s="6" t="inlineStr">
        <is>
          <t>Silicon Bronze, ASTM-B584, C87600</t>
        </is>
      </c>
      <c r="J281" s="6" t="inlineStr">
        <is>
          <t>B21</t>
        </is>
      </c>
      <c r="K281" s="6" t="inlineStr">
        <is>
          <t>Coating_Epoxy</t>
        </is>
      </c>
      <c r="L281" s="6" t="inlineStr">
        <is>
          <t>Stainless Steel, AISI-303</t>
        </is>
      </c>
      <c r="M281" s="6" t="inlineStr">
        <is>
          <t>Steel, Cold Drawn C1018</t>
        </is>
      </c>
      <c r="N281" s="1" t="inlineStr">
        <is>
          <t>RTF</t>
        </is>
      </c>
      <c r="O281" s="6" t="n"/>
      <c r="P281" s="6" t="inlineStr">
        <is>
          <t>A101833</t>
        </is>
      </c>
      <c r="Q281" s="6" t="n">
        <v>0</v>
      </c>
      <c r="R281" s="6" t="inlineStr">
        <is>
          <t>LT040</t>
        </is>
      </c>
      <c r="S281" s="13" t="n">
        <v>14</v>
      </c>
      <c r="U281" s="80" t="n"/>
    </row>
    <row r="282">
      <c r="B282" s="13">
        <f>IF(I282="Silicon Bronze, ASTM-B584, C87600", IF(K282="Coating_Standard", "Y", "N"), "N")</f>
        <v/>
      </c>
      <c r="C282" t="inlineStr">
        <is>
          <t>Price_BOM_VL_VLS_Imp_459</t>
        </is>
      </c>
      <c r="D282">
        <f>IF(B282="Y", C282, "")</f>
        <v/>
      </c>
      <c r="E282" s="123" t="inlineStr">
        <is>
          <t>:3012-5_VL:3012-3_VL:3012-5_VLS:3012-3_VLS:</t>
        </is>
      </c>
      <c r="F282" s="123" t="inlineStr">
        <is>
          <t>:3012-5 VL:3012-5 VLS:</t>
        </is>
      </c>
      <c r="G282" s="123" t="inlineStr">
        <is>
          <t>X3</t>
        </is>
      </c>
      <c r="H282" t="inlineStr">
        <is>
          <t>ImpMatl_NiAl-Bronze_ASTM-B148_C95400</t>
        </is>
      </c>
      <c r="I282" s="6" t="inlineStr">
        <is>
          <t>Nickel Aluminum Bronze ASTM B148 UNS C95400</t>
        </is>
      </c>
      <c r="J282" s="6" t="inlineStr">
        <is>
          <t>B22</t>
        </is>
      </c>
      <c r="K282" s="6" t="inlineStr">
        <is>
          <t>Coating_Epoxy</t>
        </is>
      </c>
      <c r="L282" s="6" t="inlineStr">
        <is>
          <t>Stainless Steel, AISI-303</t>
        </is>
      </c>
      <c r="M282" s="6" t="inlineStr">
        <is>
          <t>Steel, Cold Drawn C1018</t>
        </is>
      </c>
      <c r="N282" s="1" t="inlineStr">
        <is>
          <t>RTF</t>
        </is>
      </c>
      <c r="O282" s="80" t="n"/>
      <c r="P282" t="inlineStr">
        <is>
          <t>A102234</t>
        </is>
      </c>
      <c r="Q282" t="n">
        <v>207</v>
      </c>
      <c r="R282" s="6" t="inlineStr">
        <is>
          <t>LT250</t>
        </is>
      </c>
      <c r="S282" s="13" t="n">
        <v>8</v>
      </c>
      <c r="U282" s="80" t="n"/>
    </row>
    <row r="283">
      <c r="B283" s="13">
        <f>IF(I283="Silicon Bronze, ASTM-B584, C87600", IF(K283="Coating_Standard", "Y", "N"), "N")</f>
        <v/>
      </c>
      <c r="C283" t="inlineStr">
        <is>
          <t>Price_BOM_VL_VLS_Imp_46</t>
        </is>
      </c>
      <c r="D283">
        <f>IF(B283="Y", C283, "")</f>
        <v/>
      </c>
      <c r="E283" s="123" t="inlineStr">
        <is>
          <t>:1012-3_VL:1012-3_VLS:</t>
        </is>
      </c>
      <c r="F283" s="123" t="inlineStr">
        <is>
          <t>:1012-3 VL:1012-3 VLS:</t>
        </is>
      </c>
      <c r="G283" s="123" t="inlineStr">
        <is>
          <t>X5</t>
        </is>
      </c>
      <c r="H283" t="inlineStr">
        <is>
          <t>ImpMatl_NiAl-Bronze_ASTM-B148_C95400</t>
        </is>
      </c>
      <c r="I283" s="6" t="inlineStr">
        <is>
          <t>Nickel Aluminum Bronze ASTM B148 UNS C95400</t>
        </is>
      </c>
      <c r="J283" s="6" t="inlineStr">
        <is>
          <t>B22</t>
        </is>
      </c>
      <c r="K283" s="6" t="inlineStr">
        <is>
          <t>Coating_Scotchkote134_interior_IncludeImpeller</t>
        </is>
      </c>
      <c r="L283" s="6" t="inlineStr">
        <is>
          <t>Anodized Steel</t>
        </is>
      </c>
      <c r="M283" s="6" t="inlineStr">
        <is>
          <t>Steel, Cold Drawn C1018</t>
        </is>
      </c>
      <c r="N283" s="1" t="inlineStr">
        <is>
          <t>RTF</t>
        </is>
      </c>
      <c r="O283" s="80" t="n"/>
      <c r="P283" t="inlineStr">
        <is>
          <t>A102262</t>
        </is>
      </c>
      <c r="Q283" t="n">
        <v>511</v>
      </c>
      <c r="R283" s="6" t="inlineStr">
        <is>
          <t>LT250</t>
        </is>
      </c>
      <c r="S283" s="13" t="n">
        <v>8</v>
      </c>
      <c r="U283" s="80" t="n"/>
    </row>
    <row r="284">
      <c r="B284" s="13">
        <f>IF(I284="Silicon Bronze, ASTM-B584, C87600", IF(K284="Coating_Standard", "Y", "N"), "N")</f>
        <v/>
      </c>
      <c r="C284" t="inlineStr">
        <is>
          <t>Price_BOM_VL_VLS_Imp_460</t>
        </is>
      </c>
      <c r="D284">
        <f>IF(B284="Y", C284, "")</f>
        <v/>
      </c>
      <c r="E284" s="123" t="inlineStr">
        <is>
          <t>:3012-5_VL:3012-3_VL:3012-5_VLS:3012-3_VLS:</t>
        </is>
      </c>
      <c r="F284" s="123" t="inlineStr">
        <is>
          <t>:3012-5 VL:3012-5 VLS:</t>
        </is>
      </c>
      <c r="G284" s="123" t="inlineStr">
        <is>
          <t>XA</t>
        </is>
      </c>
      <c r="H284" s="123" t="inlineStr">
        <is>
          <t>ImpMatl_Silicon_Bronze_ASTM-B584_C87600</t>
        </is>
      </c>
      <c r="I284" s="6" t="inlineStr">
        <is>
          <t>Silicon Bronze, ASTM-B584, C87600</t>
        </is>
      </c>
      <c r="J284" s="6" t="inlineStr">
        <is>
          <t>B21</t>
        </is>
      </c>
      <c r="K284" s="6" t="inlineStr">
        <is>
          <t>Coating_Standard</t>
        </is>
      </c>
      <c r="L284" s="6" t="inlineStr">
        <is>
          <t>Stainless Steel, AISI-303</t>
        </is>
      </c>
      <c r="M284" s="6" t="inlineStr">
        <is>
          <t>Steel, Cold Drawn C1018</t>
        </is>
      </c>
      <c r="N284" s="6" t="n">
        <v>96769199</v>
      </c>
      <c r="O284" s="6" t="inlineStr">
        <is>
          <t>IMP,L,25123,XA,B21</t>
        </is>
      </c>
      <c r="P284" s="6" t="inlineStr">
        <is>
          <t>A101840</t>
        </is>
      </c>
      <c r="Q284" s="6" t="n">
        <v>0</v>
      </c>
      <c r="R284" s="6" t="inlineStr">
        <is>
          <t>LT027</t>
        </is>
      </c>
      <c r="S284" s="13" t="n">
        <v>0</v>
      </c>
      <c r="U284" s="80" t="n"/>
    </row>
    <row r="285">
      <c r="B285" s="13">
        <f>IF(I285="Silicon Bronze, ASTM-B584, C87600", IF(K285="Coating_Standard", "Y", "N"), "N")</f>
        <v/>
      </c>
      <c r="C285" t="inlineStr">
        <is>
          <t>Price_BOM_VL_VLS_Imp_462</t>
        </is>
      </c>
      <c r="D285">
        <f>IF(B285="Y", C285, "")</f>
        <v/>
      </c>
      <c r="E285" s="123" t="inlineStr">
        <is>
          <t>:3012-5_VL:3012-3_VL:3012-5_VLS:3012-3_VLS:</t>
        </is>
      </c>
      <c r="F285" s="123" t="inlineStr">
        <is>
          <t>:3012-5 VL:3012-5 VLS:</t>
        </is>
      </c>
      <c r="G285" s="123" t="inlineStr">
        <is>
          <t>XA</t>
        </is>
      </c>
      <c r="H285" s="123" t="inlineStr">
        <is>
          <t>ImpMatl_SS_AISI-304</t>
        </is>
      </c>
      <c r="I285" s="6" t="inlineStr">
        <is>
          <t>Stainless Steel, AISI-304</t>
        </is>
      </c>
      <c r="J285" s="6" t="inlineStr">
        <is>
          <t>H304</t>
        </is>
      </c>
      <c r="K285" s="6" t="inlineStr">
        <is>
          <t>Coating_Standard</t>
        </is>
      </c>
      <c r="L285" s="6" t="inlineStr">
        <is>
          <t>Stainless Steel, AISI-303</t>
        </is>
      </c>
      <c r="M285" s="6" t="inlineStr">
        <is>
          <t>Stainless Steel, AISI 316</t>
        </is>
      </c>
      <c r="N285" s="96" t="n">
        <v>98876140</v>
      </c>
      <c r="O285" s="94" t="inlineStr">
        <is>
          <t>IMP,L,25123,XA,H304</t>
        </is>
      </c>
      <c r="P285" t="inlineStr">
        <is>
          <t>A101845</t>
        </is>
      </c>
      <c r="Q285" t="n">
        <v>0</v>
      </c>
      <c r="R285" s="6" t="inlineStr">
        <is>
          <t>LT027</t>
        </is>
      </c>
      <c r="S285" s="13" t="n">
        <v>0</v>
      </c>
      <c r="U285" s="80" t="n"/>
    </row>
    <row r="286">
      <c r="B286" s="13">
        <f>IF(I286="Silicon Bronze, ASTM-B584, C87600", IF(K286="Coating_Standard", "Y", "N"), "N")</f>
        <v/>
      </c>
      <c r="C286" t="inlineStr">
        <is>
          <t>Price_BOM_VL_VLS_Imp_464</t>
        </is>
      </c>
      <c r="D286">
        <f>IF(B286="Y", C286, "")</f>
        <v/>
      </c>
      <c r="E286" s="123" t="inlineStr">
        <is>
          <t>:3012-5_VL:3012-3_VL:3012-5_VLS:3012-3_VLS:</t>
        </is>
      </c>
      <c r="F286" s="123" t="inlineStr">
        <is>
          <t>:3012-5 VL:3012-5 VLS:</t>
        </is>
      </c>
      <c r="G286" s="123" t="inlineStr">
        <is>
          <t>XA</t>
        </is>
      </c>
      <c r="H286" t="inlineStr">
        <is>
          <t>ImpMatl_NiAl-Bronze_ASTM-B148_C95400</t>
        </is>
      </c>
      <c r="I286" s="6" t="inlineStr">
        <is>
          <t>Nickel Aluminum Bronze ASTM B148 UNS C95400</t>
        </is>
      </c>
      <c r="J286" s="6" t="inlineStr">
        <is>
          <t>B22</t>
        </is>
      </c>
      <c r="K286" s="6" t="inlineStr">
        <is>
          <t>Coating_Standard</t>
        </is>
      </c>
      <c r="L286" s="6" t="inlineStr">
        <is>
          <t>Stainless Steel, AISI-303</t>
        </is>
      </c>
      <c r="M286" s="6" t="inlineStr">
        <is>
          <t>Steel, Cold Drawn C1018</t>
        </is>
      </c>
      <c r="N286" t="n">
        <v>97778038</v>
      </c>
      <c r="O286" s="80" t="n"/>
      <c r="P286" t="inlineStr">
        <is>
          <t>A102235</t>
        </is>
      </c>
      <c r="Q286" t="n">
        <v>207</v>
      </c>
      <c r="R286" s="6" t="inlineStr">
        <is>
          <t>LT027</t>
        </is>
      </c>
      <c r="S286" s="13" t="n">
        <v>0</v>
      </c>
      <c r="U286" s="80" t="n"/>
    </row>
    <row r="287">
      <c r="B287" s="13">
        <f>IF(I287="Silicon Bronze, ASTM-B584, C87600", IF(K287="Coating_Standard", "Y", "N"), "N")</f>
        <v/>
      </c>
      <c r="C287" t="inlineStr">
        <is>
          <t>Price_BOM_VL_VLS_Imp_465</t>
        </is>
      </c>
      <c r="D287">
        <f>IF(B287="Y", C287, "")</f>
        <v/>
      </c>
      <c r="E287" s="123" t="inlineStr">
        <is>
          <t>:3012-5_VL:3012-3_VL:3012-5_VLS:3012-3_VLS:</t>
        </is>
      </c>
      <c r="F287" s="123" t="inlineStr">
        <is>
          <t>:3012-5 VL:3012-5 VLS:</t>
        </is>
      </c>
      <c r="G287" s="123" t="inlineStr">
        <is>
          <t>XA</t>
        </is>
      </c>
      <c r="H287" s="123" t="inlineStr">
        <is>
          <t>ImpMatl_Silicon_Bronze_ASTM-B584_C87600</t>
        </is>
      </c>
      <c r="I287" s="6" t="inlineStr">
        <is>
          <t>Silicon Bronze, ASTM-B584, C87600</t>
        </is>
      </c>
      <c r="J287" s="6" t="inlineStr">
        <is>
          <t>B21</t>
        </is>
      </c>
      <c r="K287" s="6" t="inlineStr">
        <is>
          <t>Coating_Scotchkote134_interior</t>
        </is>
      </c>
      <c r="L287" s="6" t="inlineStr">
        <is>
          <t>Stainless Steel, AISI-303</t>
        </is>
      </c>
      <c r="M287" s="6" t="inlineStr">
        <is>
          <t>Steel, Cold Drawn C1018</t>
        </is>
      </c>
      <c r="N287" s="1" t="inlineStr">
        <is>
          <t>RTF</t>
        </is>
      </c>
      <c r="O287" s="6" t="n"/>
      <c r="P287" s="6" t="inlineStr">
        <is>
          <t>A101840</t>
        </is>
      </c>
      <c r="Q287" s="6" t="n">
        <v>0</v>
      </c>
      <c r="R287" s="6" t="inlineStr">
        <is>
          <t>LT040</t>
        </is>
      </c>
      <c r="S287" s="13" t="n">
        <v>14</v>
      </c>
      <c r="U287" s="80" t="n"/>
    </row>
    <row r="288">
      <c r="B288" s="13">
        <f>IF(I288="Silicon Bronze, ASTM-B584, C87600", IF(K288="Coating_Standard", "Y", "N"), "N")</f>
        <v/>
      </c>
      <c r="C288" t="inlineStr">
        <is>
          <t>Price_BOM_VL_VLS_Imp_466</t>
        </is>
      </c>
      <c r="D288">
        <f>IF(B288="Y", C288, "")</f>
        <v/>
      </c>
      <c r="E288" s="123" t="inlineStr">
        <is>
          <t>:3012-5_VL:3012-3_VL:3012-5_VLS:3012-3_VLS:</t>
        </is>
      </c>
      <c r="F288" s="123" t="inlineStr">
        <is>
          <t>:3012-5 VL:3012-5 VLS:</t>
        </is>
      </c>
      <c r="G288" s="123" t="inlineStr">
        <is>
          <t>XA</t>
        </is>
      </c>
      <c r="H288" t="inlineStr">
        <is>
          <t>ImpMatl_NiAl-Bronze_ASTM-B148_C95400</t>
        </is>
      </c>
      <c r="I288" s="6" t="inlineStr">
        <is>
          <t>Nickel Aluminum Bronze ASTM B148 UNS C95400</t>
        </is>
      </c>
      <c r="J288" s="6" t="inlineStr">
        <is>
          <t>B22</t>
        </is>
      </c>
      <c r="K288" s="6" t="inlineStr">
        <is>
          <t>Coating_Scotchkote134_interior</t>
        </is>
      </c>
      <c r="L288" s="6" t="inlineStr">
        <is>
          <t>Stainless Steel, AISI-303</t>
        </is>
      </c>
      <c r="M288" s="6" t="inlineStr">
        <is>
          <t>Steel, Cold Drawn C1018</t>
        </is>
      </c>
      <c r="N288" s="1" t="inlineStr">
        <is>
          <t>RTF</t>
        </is>
      </c>
      <c r="O288" s="80" t="n"/>
      <c r="P288" t="inlineStr">
        <is>
          <t>A102235</t>
        </is>
      </c>
      <c r="Q288" t="n">
        <v>207</v>
      </c>
      <c r="R288" s="6" t="inlineStr">
        <is>
          <t>LT250</t>
        </is>
      </c>
      <c r="S288" s="13" t="n">
        <v>8</v>
      </c>
      <c r="U288" s="80" t="n"/>
    </row>
    <row r="289">
      <c r="B289" s="13">
        <f>IF(I289="Silicon Bronze, ASTM-B584, C87600", IF(K289="Coating_Standard", "Y", "N"), "N")</f>
        <v/>
      </c>
      <c r="C289" t="inlineStr">
        <is>
          <t>Price_BOM_VL_VLS_Imp_467</t>
        </is>
      </c>
      <c r="D289">
        <f>IF(B289="Y", C289, "")</f>
        <v/>
      </c>
      <c r="E289" s="123" t="inlineStr">
        <is>
          <t>:3012-5_VL:3012-3_VL:3012-5_VLS:3012-3_VLS:</t>
        </is>
      </c>
      <c r="F289" s="123" t="inlineStr">
        <is>
          <t>:3012-5 VL:3012-5 VLS:</t>
        </is>
      </c>
      <c r="G289" s="123" t="inlineStr">
        <is>
          <t>XA</t>
        </is>
      </c>
      <c r="H289" s="123" t="inlineStr">
        <is>
          <t>ImpMatl_Silicon_Bronze_ASTM-B584_C87600</t>
        </is>
      </c>
      <c r="I289" s="6" t="inlineStr">
        <is>
          <t>Silicon Bronze, ASTM-B584, C87600</t>
        </is>
      </c>
      <c r="J289" s="6" t="inlineStr">
        <is>
          <t>B21</t>
        </is>
      </c>
      <c r="K289" s="6" t="inlineStr">
        <is>
          <t>Coating_Scotchkote134_interior_exterior</t>
        </is>
      </c>
      <c r="L289" s="6" t="inlineStr">
        <is>
          <t>Stainless Steel, AISI-303</t>
        </is>
      </c>
      <c r="M289" s="6" t="inlineStr">
        <is>
          <t>Steel, Cold Drawn C1018</t>
        </is>
      </c>
      <c r="N289" s="1" t="inlineStr">
        <is>
          <t>RTF</t>
        </is>
      </c>
      <c r="O289" s="6" t="n"/>
      <c r="P289" s="6" t="inlineStr">
        <is>
          <t>A101840</t>
        </is>
      </c>
      <c r="Q289" s="6" t="n">
        <v>0</v>
      </c>
      <c r="R289" s="6" t="inlineStr">
        <is>
          <t>LT040</t>
        </is>
      </c>
      <c r="S289" s="13" t="n">
        <v>14</v>
      </c>
      <c r="U289" s="80" t="n"/>
    </row>
    <row r="290">
      <c r="B290" s="13">
        <f>IF(I290="Silicon Bronze, ASTM-B584, C87600", IF(K290="Coating_Standard", "Y", "N"), "N")</f>
        <v/>
      </c>
      <c r="C290" t="inlineStr">
        <is>
          <t>Price_BOM_VL_VLS_Imp_468</t>
        </is>
      </c>
      <c r="D290">
        <f>IF(B290="Y", C290, "")</f>
        <v/>
      </c>
      <c r="E290" s="123" t="inlineStr">
        <is>
          <t>:3012-5_VL:3012-3_VL:3012-5_VLS:3012-3_VLS:</t>
        </is>
      </c>
      <c r="F290" s="123" t="inlineStr">
        <is>
          <t>:3012-5 VL:3012-5 VLS:</t>
        </is>
      </c>
      <c r="G290" s="123" t="inlineStr">
        <is>
          <t>XA</t>
        </is>
      </c>
      <c r="H290" t="inlineStr">
        <is>
          <t>ImpMatl_NiAl-Bronze_ASTM-B148_C95400</t>
        </is>
      </c>
      <c r="I290" s="6" t="inlineStr">
        <is>
          <t>Nickel Aluminum Bronze ASTM B148 UNS C95400</t>
        </is>
      </c>
      <c r="J290" s="6" t="inlineStr">
        <is>
          <t>B22</t>
        </is>
      </c>
      <c r="K290" s="6" t="inlineStr">
        <is>
          <t>Coating_Scotchkote134_interior_exterior</t>
        </is>
      </c>
      <c r="L290" s="6" t="inlineStr">
        <is>
          <t>Stainless Steel, AISI-303</t>
        </is>
      </c>
      <c r="M290" s="6" t="inlineStr">
        <is>
          <t>Steel, Cold Drawn C1018</t>
        </is>
      </c>
      <c r="N290" s="1" t="inlineStr">
        <is>
          <t>RTF</t>
        </is>
      </c>
      <c r="O290" s="80" t="n"/>
      <c r="P290" t="inlineStr">
        <is>
          <t>A102235</t>
        </is>
      </c>
      <c r="Q290" t="n">
        <v>207</v>
      </c>
      <c r="R290" s="6" t="inlineStr">
        <is>
          <t>LT250</t>
        </is>
      </c>
      <c r="S290" s="13" t="n">
        <v>8</v>
      </c>
      <c r="U290" s="80" t="n"/>
    </row>
    <row r="291">
      <c r="B291" s="13">
        <f>IF(I291="Silicon Bronze, ASTM-B584, C87600", IF(K291="Coating_Standard", "Y", "N"), "N")</f>
        <v/>
      </c>
      <c r="C291" t="inlineStr">
        <is>
          <t>Price_BOM_VL_VLS_Imp_469</t>
        </is>
      </c>
      <c r="D291">
        <f>IF(B291="Y", C291, "")</f>
        <v/>
      </c>
      <c r="E291" s="123" t="inlineStr">
        <is>
          <t>:3012-5_VL:3012-3_VL:3012-5_VLS:3012-3_VLS:</t>
        </is>
      </c>
      <c r="F291" s="123" t="inlineStr">
        <is>
          <t>:3012-5 VL:3012-5 VLS:</t>
        </is>
      </c>
      <c r="G291" s="123" t="inlineStr">
        <is>
          <t>XA</t>
        </is>
      </c>
      <c r="H291" s="123" t="inlineStr">
        <is>
          <t>ImpMatl_Silicon_Bronze_ASTM-B584_C87600</t>
        </is>
      </c>
      <c r="I291" s="6" t="inlineStr">
        <is>
          <t>Silicon Bronze, ASTM-B584, C87600</t>
        </is>
      </c>
      <c r="J291" s="6" t="inlineStr">
        <is>
          <t>B21</t>
        </is>
      </c>
      <c r="K291" s="6" t="inlineStr">
        <is>
          <t>Coating_Scotchkote134_interior_exterior_IncludeImpeller</t>
        </is>
      </c>
      <c r="L291" s="6" t="inlineStr">
        <is>
          <t>Stainless Steel, AISI-303</t>
        </is>
      </c>
      <c r="M291" s="6" t="inlineStr">
        <is>
          <t>Steel, Cold Drawn C1018</t>
        </is>
      </c>
      <c r="N291" s="1" t="inlineStr">
        <is>
          <t>RTF</t>
        </is>
      </c>
      <c r="O291" s="6" t="n"/>
      <c r="P291" s="6" t="inlineStr">
        <is>
          <t>A101840</t>
        </is>
      </c>
      <c r="Q291" s="6" t="n">
        <v>0</v>
      </c>
      <c r="R291" s="6" t="inlineStr">
        <is>
          <t>LT040</t>
        </is>
      </c>
      <c r="S291" s="13" t="n">
        <v>14</v>
      </c>
      <c r="U291" s="80" t="n"/>
    </row>
    <row r="292">
      <c r="B292" s="13">
        <f>IF(I292="Silicon Bronze, ASTM-B584, C87600", IF(K292="Coating_Standard", "Y", "N"), "N")</f>
        <v/>
      </c>
      <c r="C292" t="inlineStr">
        <is>
          <t>Price_BOM_VL_VLS_Imp_470</t>
        </is>
      </c>
      <c r="D292">
        <f>IF(B292="Y", C292, "")</f>
        <v/>
      </c>
      <c r="E292" s="123" t="inlineStr">
        <is>
          <t>:3012-5_VL:3012-3_VL:3012-5_VLS:3012-3_VLS:</t>
        </is>
      </c>
      <c r="F292" s="123" t="inlineStr">
        <is>
          <t>:3012-5 VL:3012-5 VLS:</t>
        </is>
      </c>
      <c r="G292" s="123" t="inlineStr">
        <is>
          <t>XA</t>
        </is>
      </c>
      <c r="H292" t="inlineStr">
        <is>
          <t>ImpMatl_NiAl-Bronze_ASTM-B148_C95400</t>
        </is>
      </c>
      <c r="I292" s="6" t="inlineStr">
        <is>
          <t>Nickel Aluminum Bronze ASTM B148 UNS C95400</t>
        </is>
      </c>
      <c r="J292" s="6" t="inlineStr">
        <is>
          <t>B22</t>
        </is>
      </c>
      <c r="K292" s="6" t="inlineStr">
        <is>
          <t>Coating_Scotchkote134_interior_exterior_IncludeImpeller</t>
        </is>
      </c>
      <c r="L292" s="6" t="inlineStr">
        <is>
          <t>Stainless Steel, AISI-303</t>
        </is>
      </c>
      <c r="M292" s="6" t="inlineStr">
        <is>
          <t>Steel, Cold Drawn C1018</t>
        </is>
      </c>
      <c r="N292" s="1" t="inlineStr">
        <is>
          <t>RTF</t>
        </is>
      </c>
      <c r="O292" s="80" t="n"/>
      <c r="P292" t="inlineStr">
        <is>
          <t>A102235</t>
        </is>
      </c>
      <c r="Q292" t="n">
        <v>207</v>
      </c>
      <c r="R292" s="6" t="inlineStr">
        <is>
          <t>LT250</t>
        </is>
      </c>
      <c r="S292" s="13" t="n">
        <v>8</v>
      </c>
      <c r="U292" s="80" t="n"/>
    </row>
    <row r="293">
      <c r="B293" s="13">
        <f>IF(I293="Silicon Bronze, ASTM-B584, C87600", IF(K293="Coating_Standard", "Y", "N"), "N")</f>
        <v/>
      </c>
      <c r="C293" t="inlineStr">
        <is>
          <t>Price_BOM_VL_VLS_Imp_471</t>
        </is>
      </c>
      <c r="D293">
        <f>IF(B293="Y", C293, "")</f>
        <v/>
      </c>
      <c r="E293" s="123" t="inlineStr">
        <is>
          <t>:3012-5_VL:3012-3_VL:3012-5_VLS:3012-3_VLS:</t>
        </is>
      </c>
      <c r="F293" s="123" t="inlineStr">
        <is>
          <t>:3012-5 VL:3012-5 VLS:</t>
        </is>
      </c>
      <c r="G293" s="123" t="inlineStr">
        <is>
          <t>XA</t>
        </is>
      </c>
      <c r="H293" s="123" t="inlineStr">
        <is>
          <t>ImpMatl_Silicon_Bronze_ASTM-B584_C87600</t>
        </is>
      </c>
      <c r="I293" s="6" t="inlineStr">
        <is>
          <t>Silicon Bronze, ASTM-B584, C87600</t>
        </is>
      </c>
      <c r="J293" s="6" t="inlineStr">
        <is>
          <t>B21</t>
        </is>
      </c>
      <c r="K293" s="6" t="inlineStr">
        <is>
          <t>Coating_Scotchkote134_interior_IncludeImpeller</t>
        </is>
      </c>
      <c r="L293" s="6" t="inlineStr">
        <is>
          <t>Stainless Steel, AISI-303</t>
        </is>
      </c>
      <c r="M293" s="6" t="inlineStr">
        <is>
          <t>Steel, Cold Drawn C1018</t>
        </is>
      </c>
      <c r="N293" s="1" t="inlineStr">
        <is>
          <t>RTF</t>
        </is>
      </c>
      <c r="O293" s="6" t="n"/>
      <c r="P293" s="6" t="inlineStr">
        <is>
          <t>A101840</t>
        </is>
      </c>
      <c r="Q293" s="6" t="n">
        <v>0</v>
      </c>
      <c r="R293" s="6" t="inlineStr">
        <is>
          <t>LT040</t>
        </is>
      </c>
      <c r="S293" s="13" t="n">
        <v>14</v>
      </c>
      <c r="U293" s="80" t="n"/>
    </row>
    <row r="294">
      <c r="B294" s="13">
        <f>IF(I294="Silicon Bronze, ASTM-B584, C87600", IF(K294="Coating_Standard", "Y", "N"), "N")</f>
        <v/>
      </c>
      <c r="C294" t="inlineStr">
        <is>
          <t>Price_BOM_VL_VLS_Imp_472</t>
        </is>
      </c>
      <c r="D294">
        <f>IF(B294="Y", C294, "")</f>
        <v/>
      </c>
      <c r="E294" s="123" t="inlineStr">
        <is>
          <t>:3012-5_VL:3012-3_VL:3012-5_VLS:3012-3_VLS:</t>
        </is>
      </c>
      <c r="F294" s="123" t="inlineStr">
        <is>
          <t>:3012-5 VL:3012-5 VLS:</t>
        </is>
      </c>
      <c r="G294" s="123" t="inlineStr">
        <is>
          <t>XA</t>
        </is>
      </c>
      <c r="H294" t="inlineStr">
        <is>
          <t>ImpMatl_NiAl-Bronze_ASTM-B148_C95400</t>
        </is>
      </c>
      <c r="I294" s="6" t="inlineStr">
        <is>
          <t>Nickel Aluminum Bronze ASTM B148 UNS C95400</t>
        </is>
      </c>
      <c r="J294" s="6" t="inlineStr">
        <is>
          <t>B22</t>
        </is>
      </c>
      <c r="K294" s="6" t="inlineStr">
        <is>
          <t>Coating_Scotchkote134_interior_IncludeImpeller</t>
        </is>
      </c>
      <c r="L294" s="6" t="inlineStr">
        <is>
          <t>Stainless Steel, AISI-303</t>
        </is>
      </c>
      <c r="M294" s="6" t="inlineStr">
        <is>
          <t>Steel, Cold Drawn C1018</t>
        </is>
      </c>
      <c r="N294" s="1" t="inlineStr">
        <is>
          <t>RTF</t>
        </is>
      </c>
      <c r="O294" s="80" t="n"/>
      <c r="P294" t="inlineStr">
        <is>
          <t>A102235</t>
        </is>
      </c>
      <c r="Q294" t="n">
        <v>207</v>
      </c>
      <c r="R294" s="6" t="inlineStr">
        <is>
          <t>LT250</t>
        </is>
      </c>
      <c r="S294" s="13" t="n">
        <v>8</v>
      </c>
      <c r="U294" s="80" t="n"/>
    </row>
    <row r="295">
      <c r="B295" s="13">
        <f>IF(I295="Silicon Bronze, ASTM-B584, C87600", IF(K295="Coating_Standard", "Y", "N"), "N")</f>
        <v/>
      </c>
      <c r="C295" t="inlineStr">
        <is>
          <t>Price_BOM_VL_VLS_Imp_473</t>
        </is>
      </c>
      <c r="D295">
        <f>IF(B295="Y", C295, "")</f>
        <v/>
      </c>
      <c r="E295" s="123" t="inlineStr">
        <is>
          <t>:3012-5_VL:3012-3_VL:3012-5_VLS:3012-3_VLS:</t>
        </is>
      </c>
      <c r="F295" s="123" t="inlineStr">
        <is>
          <t>:3012-5 VL:3012-5 VLS:</t>
        </is>
      </c>
      <c r="G295" s="123" t="inlineStr">
        <is>
          <t>XA</t>
        </is>
      </c>
      <c r="H295" s="123" t="inlineStr">
        <is>
          <t>ImpMatl_Silicon_Bronze_ASTM-B584_C87600</t>
        </is>
      </c>
      <c r="I295" s="6" t="inlineStr">
        <is>
          <t>Silicon Bronze, ASTM-B584, C87600</t>
        </is>
      </c>
      <c r="J295" s="6" t="inlineStr">
        <is>
          <t>B21</t>
        </is>
      </c>
      <c r="K295" s="6" t="inlineStr">
        <is>
          <t>Coating_Special</t>
        </is>
      </c>
      <c r="L295" s="6" t="inlineStr">
        <is>
          <t>Stainless Steel, AISI-303</t>
        </is>
      </c>
      <c r="M295" s="6" t="inlineStr">
        <is>
          <t>Steel, Cold Drawn C1018</t>
        </is>
      </c>
      <c r="N295" s="1" t="inlineStr">
        <is>
          <t>RTF</t>
        </is>
      </c>
      <c r="O295" s="6" t="n"/>
      <c r="P295" s="6" t="inlineStr">
        <is>
          <t>A101840</t>
        </is>
      </c>
      <c r="Q295" s="6" t="n">
        <v>0</v>
      </c>
      <c r="R295" s="6" t="inlineStr">
        <is>
          <t>LT040</t>
        </is>
      </c>
      <c r="S295" s="13" t="n">
        <v>14</v>
      </c>
      <c r="U295" s="80" t="n"/>
    </row>
    <row r="296">
      <c r="B296" s="13">
        <f>IF(I296="Silicon Bronze, ASTM-B584, C87600", IF(K296="Coating_Standard", "Y", "N"), "N")</f>
        <v/>
      </c>
      <c r="C296" t="inlineStr">
        <is>
          <t>Price_BOM_VL_VLS_Imp_474</t>
        </is>
      </c>
      <c r="D296">
        <f>IF(B296="Y", C296, "")</f>
        <v/>
      </c>
      <c r="E296" s="123" t="inlineStr">
        <is>
          <t>:3012-5_VL:3012-3_VL:3012-5_VLS:3012-3_VLS:</t>
        </is>
      </c>
      <c r="F296" s="123" t="inlineStr">
        <is>
          <t>:3012-5 VL:3012-5 VLS:</t>
        </is>
      </c>
      <c r="G296" s="123" t="inlineStr">
        <is>
          <t>XA</t>
        </is>
      </c>
      <c r="H296" t="inlineStr">
        <is>
          <t>ImpMatl_NiAl-Bronze_ASTM-B148_C95400</t>
        </is>
      </c>
      <c r="I296" s="6" t="inlineStr">
        <is>
          <t>Nickel Aluminum Bronze ASTM B148 UNS C95400</t>
        </is>
      </c>
      <c r="J296" s="6" t="inlineStr">
        <is>
          <t>B22</t>
        </is>
      </c>
      <c r="K296" s="6" t="inlineStr">
        <is>
          <t>Coating_Special</t>
        </is>
      </c>
      <c r="L296" s="6" t="inlineStr">
        <is>
          <t>Stainless Steel, AISI-303</t>
        </is>
      </c>
      <c r="M296" s="6" t="inlineStr">
        <is>
          <t>Steel, Cold Drawn C1018</t>
        </is>
      </c>
      <c r="N296" s="1" t="inlineStr">
        <is>
          <t>RTF</t>
        </is>
      </c>
      <c r="O296" s="80" t="n"/>
      <c r="P296" t="inlineStr">
        <is>
          <t>A102235</t>
        </is>
      </c>
      <c r="Q296" t="n">
        <v>207</v>
      </c>
      <c r="R296" s="6" t="inlineStr">
        <is>
          <t>LT250</t>
        </is>
      </c>
      <c r="S296" s="13" t="n">
        <v>8</v>
      </c>
      <c r="U296" s="80" t="n"/>
    </row>
    <row r="297">
      <c r="B297" s="13">
        <f>IF(I297="Silicon Bronze, ASTM-B584, C87600", IF(K297="Coating_Standard", "Y", "N"), "N")</f>
        <v/>
      </c>
      <c r="C297" t="inlineStr">
        <is>
          <t>Price_BOM_VL_VLS_Imp_475</t>
        </is>
      </c>
      <c r="D297">
        <f>IF(B297="Y", C297, "")</f>
        <v/>
      </c>
      <c r="E297" s="123" t="inlineStr">
        <is>
          <t>:3012-5_VL:3012-3_VL:3012-5_VLS:3012-3_VLS:</t>
        </is>
      </c>
      <c r="F297" s="123" t="inlineStr">
        <is>
          <t>:3012-5 VL:3012-5 VLS:</t>
        </is>
      </c>
      <c r="G297" s="123" t="inlineStr">
        <is>
          <t>XA</t>
        </is>
      </c>
      <c r="H297" s="123" t="inlineStr">
        <is>
          <t>ImpMatl_Silicon_Bronze_ASTM-B584_C87600</t>
        </is>
      </c>
      <c r="I297" s="6" t="inlineStr">
        <is>
          <t>Silicon Bronze, ASTM-B584, C87600</t>
        </is>
      </c>
      <c r="J297" s="6" t="inlineStr">
        <is>
          <t>B21</t>
        </is>
      </c>
      <c r="K297" s="6" t="inlineStr">
        <is>
          <t>Coating_Epoxy</t>
        </is>
      </c>
      <c r="L297" s="6" t="inlineStr">
        <is>
          <t>Stainless Steel, AISI-303</t>
        </is>
      </c>
      <c r="M297" s="6" t="inlineStr">
        <is>
          <t>Steel, Cold Drawn C1018</t>
        </is>
      </c>
      <c r="N297" s="1" t="inlineStr">
        <is>
          <t>RTF</t>
        </is>
      </c>
      <c r="O297" s="6" t="n"/>
      <c r="P297" s="6" t="inlineStr">
        <is>
          <t>A101840</t>
        </is>
      </c>
      <c r="Q297" s="6" t="n">
        <v>0</v>
      </c>
      <c r="R297" s="6" t="inlineStr">
        <is>
          <t>LT040</t>
        </is>
      </c>
      <c r="S297" s="13" t="n">
        <v>14</v>
      </c>
      <c r="U297" s="80" t="n"/>
    </row>
    <row r="298">
      <c r="B298" s="13">
        <f>IF(I298="Silicon Bronze, ASTM-B584, C87600", IF(K298="Coating_Standard", "Y", "N"), "N")</f>
        <v/>
      </c>
      <c r="C298" t="inlineStr">
        <is>
          <t>Price_BOM_VL_VLS_Imp_476</t>
        </is>
      </c>
      <c r="D298">
        <f>IF(B298="Y", C298, "")</f>
        <v/>
      </c>
      <c r="E298" s="123" t="inlineStr">
        <is>
          <t>:3012-5_VL:3012-3_VL:3012-5_VLS:3012-3_VLS:</t>
        </is>
      </c>
      <c r="F298" s="123" t="inlineStr">
        <is>
          <t>:3012-5 VL:3012-5 VLS:</t>
        </is>
      </c>
      <c r="G298" s="123" t="inlineStr">
        <is>
          <t>XA</t>
        </is>
      </c>
      <c r="H298" t="inlineStr">
        <is>
          <t>ImpMatl_NiAl-Bronze_ASTM-B148_C95400</t>
        </is>
      </c>
      <c r="I298" s="6" t="inlineStr">
        <is>
          <t>Nickel Aluminum Bronze ASTM B148 UNS C95400</t>
        </is>
      </c>
      <c r="J298" s="6" t="inlineStr">
        <is>
          <t>B22</t>
        </is>
      </c>
      <c r="K298" s="6" t="inlineStr">
        <is>
          <t>Coating_Epoxy</t>
        </is>
      </c>
      <c r="L298" s="6" t="inlineStr">
        <is>
          <t>Stainless Steel, AISI-303</t>
        </is>
      </c>
      <c r="M298" s="6" t="inlineStr">
        <is>
          <t>Steel, Cold Drawn C1018</t>
        </is>
      </c>
      <c r="N298" s="1" t="inlineStr">
        <is>
          <t>RTF</t>
        </is>
      </c>
      <c r="O298" s="80" t="n"/>
      <c r="P298" t="inlineStr">
        <is>
          <t>A102235</t>
        </is>
      </c>
      <c r="Q298" t="n">
        <v>207</v>
      </c>
      <c r="R298" s="6" t="inlineStr">
        <is>
          <t>LT250</t>
        </is>
      </c>
      <c r="S298" s="13" t="n">
        <v>8</v>
      </c>
      <c r="U298" s="80" t="n"/>
    </row>
    <row r="299">
      <c r="B299" s="13">
        <f>IF(I299="Silicon Bronze, ASTM-B584, C87600", IF(K299="Coating_Standard", "Y", "N"), "N")</f>
        <v/>
      </c>
      <c r="C299" t="inlineStr">
        <is>
          <t>Price_BOM_VL_VLS_Imp_477</t>
        </is>
      </c>
      <c r="D299">
        <f>IF(B299="Y", C299, "")</f>
        <v/>
      </c>
      <c r="E299" s="123" t="inlineStr">
        <is>
          <t>:3070-7_VL:3070-7_VLS:</t>
        </is>
      </c>
      <c r="F299" s="123" t="inlineStr">
        <is>
          <t>:3070-7 VL:3070-7 VLS:</t>
        </is>
      </c>
      <c r="G299" s="123" t="inlineStr">
        <is>
          <t>X3</t>
        </is>
      </c>
      <c r="H299" s="123" t="inlineStr">
        <is>
          <t>ImpMatl_Silicon_Bronze_ASTM-B584_C87600</t>
        </is>
      </c>
      <c r="I299" s="6" t="inlineStr">
        <is>
          <t>Silicon Bronze, ASTM-B584, C87600</t>
        </is>
      </c>
      <c r="J299" s="6" t="inlineStr">
        <is>
          <t>B21</t>
        </is>
      </c>
      <c r="K299" s="6" t="inlineStr">
        <is>
          <t>Coating_Standard</t>
        </is>
      </c>
      <c r="L299" s="6" t="inlineStr">
        <is>
          <t>Stainless Steel, AISI-303</t>
        </is>
      </c>
      <c r="M299" s="6" t="inlineStr">
        <is>
          <t>Steel, Cold Drawn C1018</t>
        </is>
      </c>
      <c r="N299" s="6" t="n">
        <v>96769184</v>
      </c>
      <c r="O299" s="6" t="inlineStr">
        <is>
          <t>IMP,L,25707,X3,B21</t>
        </is>
      </c>
      <c r="P299" s="6" t="inlineStr">
        <is>
          <t>A101805</t>
        </is>
      </c>
      <c r="Q299" s="6" t="n">
        <v>0</v>
      </c>
      <c r="R299" s="6" t="inlineStr">
        <is>
          <t>LT027</t>
        </is>
      </c>
      <c r="S299" s="13" t="n">
        <v>0</v>
      </c>
      <c r="U299" s="80" t="n"/>
    </row>
    <row r="300">
      <c r="B300" s="13">
        <f>IF(I300="Silicon Bronze, ASTM-B584, C87600", IF(K300="Coating_Standard", "Y", "N"), "N")</f>
        <v/>
      </c>
      <c r="C300" t="inlineStr">
        <is>
          <t>Price_BOM_VL_VLS_Imp_479</t>
        </is>
      </c>
      <c r="D300">
        <f>IF(B300="Y", C300, "")</f>
        <v/>
      </c>
      <c r="E300" s="123" t="inlineStr">
        <is>
          <t>:3070-7_VL:3070-7_VLS:</t>
        </is>
      </c>
      <c r="F300" s="123" t="inlineStr">
        <is>
          <t>:3070-7 VL:3070-7 VLS:</t>
        </is>
      </c>
      <c r="G300" s="123" t="inlineStr">
        <is>
          <t>X3</t>
        </is>
      </c>
      <c r="H300" s="123" t="inlineStr">
        <is>
          <t>ImpMatl_SS_AISI-304</t>
        </is>
      </c>
      <c r="I300" s="6" t="inlineStr">
        <is>
          <t>Stainless Steel, AISI-304</t>
        </is>
      </c>
      <c r="J300" s="6" t="inlineStr">
        <is>
          <t>H304</t>
        </is>
      </c>
      <c r="K300" s="6" t="inlineStr">
        <is>
          <t>Coating_Standard</t>
        </is>
      </c>
      <c r="L300" s="6" t="inlineStr">
        <is>
          <t>Stainless Steel, AISI-303</t>
        </is>
      </c>
      <c r="M300" s="6" t="inlineStr">
        <is>
          <t>Stainless Steel, AISI 316</t>
        </is>
      </c>
      <c r="N300" s="96" t="n">
        <v>98876136</v>
      </c>
      <c r="O300" s="94" t="inlineStr">
        <is>
          <t>IMP,L,25707,X3,H304</t>
        </is>
      </c>
      <c r="P300" t="inlineStr">
        <is>
          <t>A101810</t>
        </is>
      </c>
      <c r="Q300" t="n">
        <v>0</v>
      </c>
      <c r="R300" s="6" t="inlineStr">
        <is>
          <t>LT027</t>
        </is>
      </c>
      <c r="S300" s="13" t="n">
        <v>0</v>
      </c>
      <c r="U300" s="80" t="n"/>
    </row>
    <row r="301">
      <c r="B301" s="13">
        <f>IF(I301="Silicon Bronze, ASTM-B584, C87600", IF(K301="Coating_Standard", "Y", "N"), "N")</f>
        <v/>
      </c>
      <c r="C301" t="inlineStr">
        <is>
          <t>Price_BOM_VL_VLS_Imp_481</t>
        </is>
      </c>
      <c r="D301">
        <f>IF(B301="Y", C301, "")</f>
        <v/>
      </c>
      <c r="E301" s="123" t="inlineStr">
        <is>
          <t>:3070-7_VL:3070-7_VLS:</t>
        </is>
      </c>
      <c r="F301" s="123" t="inlineStr">
        <is>
          <t>:3070-7 VL:3070-7 VLS:</t>
        </is>
      </c>
      <c r="G301" s="123" t="inlineStr">
        <is>
          <t>X3</t>
        </is>
      </c>
      <c r="H301" t="inlineStr">
        <is>
          <t>ImpMatl_NiAl-Bronze_ASTM-B148_C95400</t>
        </is>
      </c>
      <c r="I301" s="6" t="inlineStr">
        <is>
          <t>Nickel Aluminum Bronze ASTM B148 UNS C95400</t>
        </is>
      </c>
      <c r="J301" s="6" t="inlineStr">
        <is>
          <t>B22</t>
        </is>
      </c>
      <c r="K301" s="6" t="inlineStr">
        <is>
          <t>Coating_Standard</t>
        </is>
      </c>
      <c r="L301" s="6" t="inlineStr">
        <is>
          <t>Stainless Steel, AISI-303</t>
        </is>
      </c>
      <c r="M301" s="6" t="inlineStr">
        <is>
          <t>Steel, Cold Drawn C1018</t>
        </is>
      </c>
      <c r="N301" t="n">
        <v>97778033</v>
      </c>
      <c r="O301" s="80" t="n"/>
      <c r="P301" t="inlineStr">
        <is>
          <t>A102230</t>
        </is>
      </c>
      <c r="Q301" t="n">
        <v>92</v>
      </c>
      <c r="R301" s="6" t="inlineStr">
        <is>
          <t>LT027</t>
        </is>
      </c>
      <c r="S301" s="13" t="n">
        <v>0</v>
      </c>
      <c r="U301" s="80" t="n"/>
    </row>
    <row r="302">
      <c r="B302" s="13">
        <f>IF(I302="Silicon Bronze, ASTM-B584, C87600", IF(K302="Coating_Standard", "Y", "N"), "N")</f>
        <v/>
      </c>
      <c r="C302" t="inlineStr">
        <is>
          <t>Price_BOM_VL_VLS_Imp_482</t>
        </is>
      </c>
      <c r="D302">
        <f>IF(B302="Y", C302, "")</f>
        <v/>
      </c>
      <c r="E302" s="123" t="inlineStr">
        <is>
          <t>:3070-7_VL:3070-7_VLS:</t>
        </is>
      </c>
      <c r="F302" s="123" t="inlineStr">
        <is>
          <t>:3070-7 VL:3070-7 VLS:</t>
        </is>
      </c>
      <c r="G302" s="123" t="inlineStr">
        <is>
          <t>X3</t>
        </is>
      </c>
      <c r="H302" s="123" t="inlineStr">
        <is>
          <t>ImpMatl_Silicon_Bronze_ASTM-B584_C87600</t>
        </is>
      </c>
      <c r="I302" s="6" t="inlineStr">
        <is>
          <t>Silicon Bronze, ASTM-B584, C87600</t>
        </is>
      </c>
      <c r="J302" s="6" t="inlineStr">
        <is>
          <t>B21</t>
        </is>
      </c>
      <c r="K302" s="6" t="inlineStr">
        <is>
          <t>Coating_Scotchkote134_interior</t>
        </is>
      </c>
      <c r="L302" s="6" t="inlineStr">
        <is>
          <t>Stainless Steel, AISI-303</t>
        </is>
      </c>
      <c r="M302" s="6" t="inlineStr">
        <is>
          <t>Steel, Cold Drawn C1018</t>
        </is>
      </c>
      <c r="N302" s="1" t="inlineStr">
        <is>
          <t>RTF</t>
        </is>
      </c>
      <c r="O302" s="6" t="n"/>
      <c r="P302" s="6" t="inlineStr">
        <is>
          <t>A101805</t>
        </is>
      </c>
      <c r="Q302" s="6" t="n">
        <v>0</v>
      </c>
      <c r="R302" s="6" t="inlineStr">
        <is>
          <t>LT040</t>
        </is>
      </c>
      <c r="S302" s="13" t="n">
        <v>14</v>
      </c>
      <c r="U302" s="80" t="n"/>
    </row>
    <row r="303">
      <c r="B303" s="13">
        <f>IF(I303="Silicon Bronze, ASTM-B584, C87600", IF(K303="Coating_Standard", "Y", "N"), "N")</f>
        <v/>
      </c>
      <c r="C303" t="inlineStr">
        <is>
          <t>Price_BOM_VL_VLS_Imp_483</t>
        </is>
      </c>
      <c r="D303">
        <f>IF(B303="Y", C303, "")</f>
        <v/>
      </c>
      <c r="E303" s="123" t="inlineStr">
        <is>
          <t>:3070-7_VL:3070-7_VLS:</t>
        </is>
      </c>
      <c r="F303" s="123" t="inlineStr">
        <is>
          <t>:3070-7 VL:3070-7 VLS:</t>
        </is>
      </c>
      <c r="G303" s="123" t="inlineStr">
        <is>
          <t>X3</t>
        </is>
      </c>
      <c r="H303" t="inlineStr">
        <is>
          <t>ImpMatl_NiAl-Bronze_ASTM-B148_C95400</t>
        </is>
      </c>
      <c r="I303" s="6" t="inlineStr">
        <is>
          <t>Nickel Aluminum Bronze ASTM B148 UNS C95400</t>
        </is>
      </c>
      <c r="J303" s="6" t="inlineStr">
        <is>
          <t>B22</t>
        </is>
      </c>
      <c r="K303" s="6" t="inlineStr">
        <is>
          <t>Coating_Scotchkote134_interior</t>
        </is>
      </c>
      <c r="L303" s="6" t="inlineStr">
        <is>
          <t>Stainless Steel, AISI-303</t>
        </is>
      </c>
      <c r="M303" s="6" t="inlineStr">
        <is>
          <t>Steel, Cold Drawn C1018</t>
        </is>
      </c>
      <c r="N303" s="1" t="inlineStr">
        <is>
          <t>RTF</t>
        </is>
      </c>
      <c r="O303" s="80" t="n"/>
      <c r="P303" t="inlineStr">
        <is>
          <t>A102230</t>
        </is>
      </c>
      <c r="Q303" t="n">
        <v>92</v>
      </c>
      <c r="R303" s="6" t="inlineStr">
        <is>
          <t>LT250</t>
        </is>
      </c>
      <c r="S303" s="13" t="n">
        <v>8</v>
      </c>
      <c r="U303" s="80" t="n"/>
    </row>
    <row r="304">
      <c r="B304" s="13">
        <f>IF(I304="Silicon Bronze, ASTM-B584, C87600", IF(K304="Coating_Standard", "Y", "N"), "N")</f>
        <v/>
      </c>
      <c r="C304" t="inlineStr">
        <is>
          <t>Price_BOM_VL_VLS_Imp_484</t>
        </is>
      </c>
      <c r="D304">
        <f>IF(B304="Y", C304, "")</f>
        <v/>
      </c>
      <c r="E304" s="123" t="inlineStr">
        <is>
          <t>:3070-7_VL:3070-7_VLS:</t>
        </is>
      </c>
      <c r="F304" s="123" t="inlineStr">
        <is>
          <t>:3070-7 VL:3070-7 VLS:</t>
        </is>
      </c>
      <c r="G304" s="123" t="inlineStr">
        <is>
          <t>X3</t>
        </is>
      </c>
      <c r="H304" s="123" t="inlineStr">
        <is>
          <t>ImpMatl_Silicon_Bronze_ASTM-B584_C87600</t>
        </is>
      </c>
      <c r="I304" s="6" t="inlineStr">
        <is>
          <t>Silicon Bronze, ASTM-B584, C87600</t>
        </is>
      </c>
      <c r="J304" s="6" t="inlineStr">
        <is>
          <t>B21</t>
        </is>
      </c>
      <c r="K304" s="6" t="inlineStr">
        <is>
          <t>Coating_Scotchkote134_interior_exterior</t>
        </is>
      </c>
      <c r="L304" s="6" t="inlineStr">
        <is>
          <t>Stainless Steel, AISI-303</t>
        </is>
      </c>
      <c r="M304" s="6" t="inlineStr">
        <is>
          <t>Steel, Cold Drawn C1018</t>
        </is>
      </c>
      <c r="N304" s="1" t="inlineStr">
        <is>
          <t>RTF</t>
        </is>
      </c>
      <c r="O304" s="6" t="n"/>
      <c r="P304" s="6" t="inlineStr">
        <is>
          <t>A101805</t>
        </is>
      </c>
      <c r="Q304" s="6" t="n">
        <v>0</v>
      </c>
      <c r="R304" s="6" t="inlineStr">
        <is>
          <t>LT040</t>
        </is>
      </c>
      <c r="S304" s="13" t="n">
        <v>14</v>
      </c>
      <c r="U304" s="80" t="n"/>
    </row>
    <row r="305">
      <c r="B305" s="13">
        <f>IF(I305="Silicon Bronze, ASTM-B584, C87600", IF(K305="Coating_Standard", "Y", "N"), "N")</f>
        <v/>
      </c>
      <c r="C305" t="inlineStr">
        <is>
          <t>Price_BOM_VL_VLS_Imp_485</t>
        </is>
      </c>
      <c r="D305">
        <f>IF(B305="Y", C305, "")</f>
        <v/>
      </c>
      <c r="E305" s="123" t="inlineStr">
        <is>
          <t>:3070-7_VL:3070-7_VLS:</t>
        </is>
      </c>
      <c r="F305" s="123" t="inlineStr">
        <is>
          <t>:3070-7 VL:3070-7 VLS:</t>
        </is>
      </c>
      <c r="G305" s="123" t="inlineStr">
        <is>
          <t>X3</t>
        </is>
      </c>
      <c r="H305" t="inlineStr">
        <is>
          <t>ImpMatl_NiAl-Bronze_ASTM-B148_C95400</t>
        </is>
      </c>
      <c r="I305" s="6" t="inlineStr">
        <is>
          <t>Nickel Aluminum Bronze ASTM B148 UNS C95400</t>
        </is>
      </c>
      <c r="J305" s="6" t="inlineStr">
        <is>
          <t>B22</t>
        </is>
      </c>
      <c r="K305" s="6" t="inlineStr">
        <is>
          <t>Coating_Scotchkote134_interior_exterior</t>
        </is>
      </c>
      <c r="L305" s="6" t="inlineStr">
        <is>
          <t>Stainless Steel, AISI-303</t>
        </is>
      </c>
      <c r="M305" s="6" t="inlineStr">
        <is>
          <t>Steel, Cold Drawn C1018</t>
        </is>
      </c>
      <c r="N305" s="1" t="inlineStr">
        <is>
          <t>RTF</t>
        </is>
      </c>
      <c r="O305" s="80" t="n"/>
      <c r="P305" t="inlineStr">
        <is>
          <t>A102230</t>
        </is>
      </c>
      <c r="Q305" t="n">
        <v>92</v>
      </c>
      <c r="R305" s="6" t="inlineStr">
        <is>
          <t>LT250</t>
        </is>
      </c>
      <c r="S305" s="13" t="n">
        <v>8</v>
      </c>
      <c r="U305" s="80" t="n"/>
    </row>
    <row r="306">
      <c r="B306" s="13">
        <f>IF(I306="Silicon Bronze, ASTM-B584, C87600", IF(K306="Coating_Standard", "Y", "N"), "N")</f>
        <v/>
      </c>
      <c r="C306" t="inlineStr">
        <is>
          <t>Price_BOM_VL_VLS_Imp_486</t>
        </is>
      </c>
      <c r="D306">
        <f>IF(B306="Y", C306, "")</f>
        <v/>
      </c>
      <c r="E306" s="123" t="inlineStr">
        <is>
          <t>:3070-7_VL:3070-7_VLS:</t>
        </is>
      </c>
      <c r="F306" s="123" t="inlineStr">
        <is>
          <t>:3070-7 VL:3070-7 VLS:</t>
        </is>
      </c>
      <c r="G306" s="123" t="inlineStr">
        <is>
          <t>X3</t>
        </is>
      </c>
      <c r="H306" s="123" t="inlineStr">
        <is>
          <t>ImpMatl_Silicon_Bronze_ASTM-B584_C87600</t>
        </is>
      </c>
      <c r="I306" s="6" t="inlineStr">
        <is>
          <t>Silicon Bronze, ASTM-B584, C87600</t>
        </is>
      </c>
      <c r="J306" s="6" t="inlineStr">
        <is>
          <t>B21</t>
        </is>
      </c>
      <c r="K306" s="6" t="inlineStr">
        <is>
          <t>Coating_Scotchkote134_interior_exterior_IncludeImpeller</t>
        </is>
      </c>
      <c r="L306" s="6" t="inlineStr">
        <is>
          <t>Stainless Steel, AISI-303</t>
        </is>
      </c>
      <c r="M306" s="6" t="inlineStr">
        <is>
          <t>Steel, Cold Drawn C1018</t>
        </is>
      </c>
      <c r="N306" s="1" t="inlineStr">
        <is>
          <t>RTF</t>
        </is>
      </c>
      <c r="O306" s="6" t="n"/>
      <c r="P306" s="6" t="inlineStr">
        <is>
          <t>A101805</t>
        </is>
      </c>
      <c r="Q306" s="6" t="n">
        <v>0</v>
      </c>
      <c r="R306" s="6" t="inlineStr">
        <is>
          <t>LT040</t>
        </is>
      </c>
      <c r="S306" s="13" t="n">
        <v>14</v>
      </c>
      <c r="U306" s="80" t="n"/>
    </row>
    <row r="307">
      <c r="B307" s="13">
        <f>IF(I307="Silicon Bronze, ASTM-B584, C87600", IF(K307="Coating_Standard", "Y", "N"), "N")</f>
        <v/>
      </c>
      <c r="C307" t="inlineStr">
        <is>
          <t>Price_BOM_VL_VLS_Imp_487</t>
        </is>
      </c>
      <c r="D307">
        <f>IF(B307="Y", C307, "")</f>
        <v/>
      </c>
      <c r="E307" s="123" t="inlineStr">
        <is>
          <t>:3070-7_VL:3070-7_VLS:</t>
        </is>
      </c>
      <c r="F307" s="123" t="inlineStr">
        <is>
          <t>:3070-7 VL:3070-7 VLS:</t>
        </is>
      </c>
      <c r="G307" s="123" t="inlineStr">
        <is>
          <t>X3</t>
        </is>
      </c>
      <c r="H307" t="inlineStr">
        <is>
          <t>ImpMatl_NiAl-Bronze_ASTM-B148_C95400</t>
        </is>
      </c>
      <c r="I307" s="6" t="inlineStr">
        <is>
          <t>Nickel Aluminum Bronze ASTM B148 UNS C95400</t>
        </is>
      </c>
      <c r="J307" s="6" t="inlineStr">
        <is>
          <t>B22</t>
        </is>
      </c>
      <c r="K307" s="6" t="inlineStr">
        <is>
          <t>Coating_Scotchkote134_interior_exterior_IncludeImpeller</t>
        </is>
      </c>
      <c r="L307" s="6" t="inlineStr">
        <is>
          <t>Stainless Steel, AISI-303</t>
        </is>
      </c>
      <c r="M307" s="6" t="inlineStr">
        <is>
          <t>Steel, Cold Drawn C1018</t>
        </is>
      </c>
      <c r="N307" s="1" t="inlineStr">
        <is>
          <t>RTF</t>
        </is>
      </c>
      <c r="O307" s="80" t="n"/>
      <c r="P307" t="inlineStr">
        <is>
          <t>A102230</t>
        </is>
      </c>
      <c r="Q307" t="n">
        <v>92</v>
      </c>
      <c r="R307" s="6" t="inlineStr">
        <is>
          <t>LT250</t>
        </is>
      </c>
      <c r="S307" s="13" t="n">
        <v>8</v>
      </c>
      <c r="U307" s="80" t="n"/>
    </row>
    <row r="308">
      <c r="B308" s="13">
        <f>IF(I308="Silicon Bronze, ASTM-B584, C87600", IF(K308="Coating_Standard", "Y", "N"), "N")</f>
        <v/>
      </c>
      <c r="C308" t="inlineStr">
        <is>
          <t>Price_BOM_VL_VLS_Imp_488</t>
        </is>
      </c>
      <c r="D308">
        <f>IF(B308="Y", C308, "")</f>
        <v/>
      </c>
      <c r="E308" s="123" t="inlineStr">
        <is>
          <t>:3070-7_VL:3070-7_VLS:</t>
        </is>
      </c>
      <c r="F308" s="123" t="inlineStr">
        <is>
          <t>:3070-7 VL:3070-7 VLS:</t>
        </is>
      </c>
      <c r="G308" s="123" t="inlineStr">
        <is>
          <t>X3</t>
        </is>
      </c>
      <c r="H308" s="123" t="inlineStr">
        <is>
          <t>ImpMatl_Silicon_Bronze_ASTM-B584_C87600</t>
        </is>
      </c>
      <c r="I308" s="6" t="inlineStr">
        <is>
          <t>Silicon Bronze, ASTM-B584, C87600</t>
        </is>
      </c>
      <c r="J308" s="6" t="inlineStr">
        <is>
          <t>B21</t>
        </is>
      </c>
      <c r="K308" s="6" t="inlineStr">
        <is>
          <t>Coating_Scotchkote134_interior_IncludeImpeller</t>
        </is>
      </c>
      <c r="L308" s="6" t="inlineStr">
        <is>
          <t>Stainless Steel, AISI-303</t>
        </is>
      </c>
      <c r="M308" s="6" t="inlineStr">
        <is>
          <t>Steel, Cold Drawn C1018</t>
        </is>
      </c>
      <c r="N308" s="1" t="inlineStr">
        <is>
          <t>RTF</t>
        </is>
      </c>
      <c r="O308" s="6" t="n"/>
      <c r="P308" s="6" t="inlineStr">
        <is>
          <t>A101805</t>
        </is>
      </c>
      <c r="Q308" s="6" t="n">
        <v>0</v>
      </c>
      <c r="R308" s="6" t="inlineStr">
        <is>
          <t>LT040</t>
        </is>
      </c>
      <c r="S308" s="13" t="n">
        <v>14</v>
      </c>
      <c r="U308" s="80" t="n"/>
    </row>
    <row r="309">
      <c r="B309" s="13">
        <f>IF(I309="Silicon Bronze, ASTM-B584, C87600", IF(K309="Coating_Standard", "Y", "N"), "N")</f>
        <v/>
      </c>
      <c r="C309" t="inlineStr">
        <is>
          <t>Price_BOM_VL_VLS_Imp_489</t>
        </is>
      </c>
      <c r="D309">
        <f>IF(B309="Y", C309, "")</f>
        <v/>
      </c>
      <c r="E309" s="123" t="inlineStr">
        <is>
          <t>:3070-7_VL:3070-7_VLS:</t>
        </is>
      </c>
      <c r="F309" s="123" t="inlineStr">
        <is>
          <t>:3070-7 VL:3070-7 VLS:</t>
        </is>
      </c>
      <c r="G309" s="123" t="inlineStr">
        <is>
          <t>X3</t>
        </is>
      </c>
      <c r="H309" t="inlineStr">
        <is>
          <t>ImpMatl_NiAl-Bronze_ASTM-B148_C95400</t>
        </is>
      </c>
      <c r="I309" s="6" t="inlineStr">
        <is>
          <t>Nickel Aluminum Bronze ASTM B148 UNS C95400</t>
        </is>
      </c>
      <c r="J309" s="6" t="inlineStr">
        <is>
          <t>B22</t>
        </is>
      </c>
      <c r="K309" s="6" t="inlineStr">
        <is>
          <t>Coating_Scotchkote134_interior_IncludeImpeller</t>
        </is>
      </c>
      <c r="L309" s="6" t="inlineStr">
        <is>
          <t>Stainless Steel, AISI-303</t>
        </is>
      </c>
      <c r="M309" s="6" t="inlineStr">
        <is>
          <t>Steel, Cold Drawn C1018</t>
        </is>
      </c>
      <c r="N309" s="1" t="inlineStr">
        <is>
          <t>RTF</t>
        </is>
      </c>
      <c r="O309" s="80" t="n"/>
      <c r="P309" t="inlineStr">
        <is>
          <t>A102230</t>
        </is>
      </c>
      <c r="Q309" t="n">
        <v>92</v>
      </c>
      <c r="R309" s="6" t="inlineStr">
        <is>
          <t>LT250</t>
        </is>
      </c>
      <c r="S309" s="13" t="n">
        <v>8</v>
      </c>
      <c r="U309" s="80" t="n"/>
    </row>
    <row r="310">
      <c r="B310" s="13">
        <f>IF(I310="Silicon Bronze, ASTM-B584, C87600", IF(K310="Coating_Standard", "Y", "N"), "N")</f>
        <v/>
      </c>
      <c r="C310" t="inlineStr">
        <is>
          <t>Price_BOM_VL_VLS_Imp_490</t>
        </is>
      </c>
      <c r="D310">
        <f>IF(B310="Y", C310, "")</f>
        <v/>
      </c>
      <c r="E310" s="123" t="inlineStr">
        <is>
          <t>:3070-7_VL:3070-7_VLS:</t>
        </is>
      </c>
      <c r="F310" s="123" t="inlineStr">
        <is>
          <t>:3070-7 VL:3070-7 VLS:</t>
        </is>
      </c>
      <c r="G310" s="123" t="inlineStr">
        <is>
          <t>X3</t>
        </is>
      </c>
      <c r="H310" s="123" t="inlineStr">
        <is>
          <t>ImpMatl_Silicon_Bronze_ASTM-B584_C87600</t>
        </is>
      </c>
      <c r="I310" s="6" t="inlineStr">
        <is>
          <t>Silicon Bronze, ASTM-B584, C87600</t>
        </is>
      </c>
      <c r="J310" s="6" t="inlineStr">
        <is>
          <t>B21</t>
        </is>
      </c>
      <c r="K310" s="6" t="inlineStr">
        <is>
          <t>Coating_Special</t>
        </is>
      </c>
      <c r="L310" s="6" t="inlineStr">
        <is>
          <t>Stainless Steel, AISI-303</t>
        </is>
      </c>
      <c r="M310" s="6" t="inlineStr">
        <is>
          <t>Steel, Cold Drawn C1018</t>
        </is>
      </c>
      <c r="N310" s="1" t="inlineStr">
        <is>
          <t>RTF</t>
        </is>
      </c>
      <c r="O310" s="6" t="n"/>
      <c r="P310" s="6" t="inlineStr">
        <is>
          <t>A101805</t>
        </is>
      </c>
      <c r="Q310" s="6" t="n">
        <v>0</v>
      </c>
      <c r="R310" s="6" t="inlineStr">
        <is>
          <t>LT040</t>
        </is>
      </c>
      <c r="S310" s="13" t="n">
        <v>14</v>
      </c>
      <c r="U310" s="80" t="n"/>
    </row>
    <row r="311">
      <c r="B311" s="13">
        <f>IF(I311="Silicon Bronze, ASTM-B584, C87600", IF(K311="Coating_Standard", "Y", "N"), "N")</f>
        <v/>
      </c>
      <c r="C311" t="inlineStr">
        <is>
          <t>Price_BOM_VL_VLS_Imp_491</t>
        </is>
      </c>
      <c r="D311">
        <f>IF(B311="Y", C311, "")</f>
        <v/>
      </c>
      <c r="E311" s="123" t="inlineStr">
        <is>
          <t>:3070-7_VL:3070-7_VLS:</t>
        </is>
      </c>
      <c r="F311" s="123" t="inlineStr">
        <is>
          <t>:3070-7 VL:3070-7 VLS:</t>
        </is>
      </c>
      <c r="G311" s="123" t="inlineStr">
        <is>
          <t>X3</t>
        </is>
      </c>
      <c r="H311" t="inlineStr">
        <is>
          <t>ImpMatl_NiAl-Bronze_ASTM-B148_C95400</t>
        </is>
      </c>
      <c r="I311" s="6" t="inlineStr">
        <is>
          <t>Nickel Aluminum Bronze ASTM B148 UNS C95400</t>
        </is>
      </c>
      <c r="J311" s="6" t="inlineStr">
        <is>
          <t>B22</t>
        </is>
      </c>
      <c r="K311" s="6" t="inlineStr">
        <is>
          <t>Coating_Special</t>
        </is>
      </c>
      <c r="L311" s="6" t="inlineStr">
        <is>
          <t>Stainless Steel, AISI-303</t>
        </is>
      </c>
      <c r="M311" s="6" t="inlineStr">
        <is>
          <t>Steel, Cold Drawn C1018</t>
        </is>
      </c>
      <c r="N311" s="1" t="inlineStr">
        <is>
          <t>RTF</t>
        </is>
      </c>
      <c r="O311" s="80" t="n"/>
      <c r="P311" t="inlineStr">
        <is>
          <t>A102230</t>
        </is>
      </c>
      <c r="Q311" t="n">
        <v>92</v>
      </c>
      <c r="R311" s="6" t="inlineStr">
        <is>
          <t>LT250</t>
        </is>
      </c>
      <c r="S311" s="13" t="n">
        <v>8</v>
      </c>
      <c r="U311" s="80" t="n"/>
    </row>
    <row r="312">
      <c r="B312" s="13">
        <f>IF(I312="Silicon Bronze, ASTM-B584, C87600", IF(K312="Coating_Standard", "Y", "N"), "N")</f>
        <v/>
      </c>
      <c r="C312" t="inlineStr">
        <is>
          <t>Price_BOM_VL_VLS_Imp_492</t>
        </is>
      </c>
      <c r="D312">
        <f>IF(B312="Y", C312, "")</f>
        <v/>
      </c>
      <c r="E312" s="123" t="inlineStr">
        <is>
          <t>:3070-7_VL:3070-7_VLS:</t>
        </is>
      </c>
      <c r="F312" s="123" t="inlineStr">
        <is>
          <t>:3070-7 VL:3070-7 VLS:</t>
        </is>
      </c>
      <c r="G312" s="123" t="inlineStr">
        <is>
          <t>X3</t>
        </is>
      </c>
      <c r="H312" s="123" t="inlineStr">
        <is>
          <t>ImpMatl_Silicon_Bronze_ASTM-B584_C87600</t>
        </is>
      </c>
      <c r="I312" s="6" t="inlineStr">
        <is>
          <t>Silicon Bronze, ASTM-B584, C87600</t>
        </is>
      </c>
      <c r="J312" s="6" t="inlineStr">
        <is>
          <t>B21</t>
        </is>
      </c>
      <c r="K312" s="6" t="inlineStr">
        <is>
          <t>Coating_Epoxy</t>
        </is>
      </c>
      <c r="L312" s="6" t="inlineStr">
        <is>
          <t>Stainless Steel, AISI-303</t>
        </is>
      </c>
      <c r="M312" s="6" t="inlineStr">
        <is>
          <t>Steel, Cold Drawn C1018</t>
        </is>
      </c>
      <c r="N312" s="1" t="inlineStr">
        <is>
          <t>RTF</t>
        </is>
      </c>
      <c r="O312" s="6" t="n"/>
      <c r="P312" s="6" t="inlineStr">
        <is>
          <t>A101805</t>
        </is>
      </c>
      <c r="Q312" s="6" t="n">
        <v>0</v>
      </c>
      <c r="R312" s="6" t="inlineStr">
        <is>
          <t>LT040</t>
        </is>
      </c>
      <c r="S312" s="13" t="n">
        <v>14</v>
      </c>
      <c r="U312" s="80" t="n"/>
    </row>
    <row r="313">
      <c r="B313" s="13">
        <f>IF(I313="Silicon Bronze, ASTM-B584, C87600", IF(K313="Coating_Standard", "Y", "N"), "N")</f>
        <v/>
      </c>
      <c r="C313" t="inlineStr">
        <is>
          <t>Price_BOM_VL_VLS_Imp_493</t>
        </is>
      </c>
      <c r="D313">
        <f>IF(B313="Y", C313, "")</f>
        <v/>
      </c>
      <c r="E313" s="123" t="inlineStr">
        <is>
          <t>:3070-7_VL:3070-7_VLS:</t>
        </is>
      </c>
      <c r="F313" s="123" t="inlineStr">
        <is>
          <t>:3070-7 VL:3070-7 VLS:</t>
        </is>
      </c>
      <c r="G313" s="123" t="inlineStr">
        <is>
          <t>X3</t>
        </is>
      </c>
      <c r="H313" t="inlineStr">
        <is>
          <t>ImpMatl_NiAl-Bronze_ASTM-B148_C95400</t>
        </is>
      </c>
      <c r="I313" s="6" t="inlineStr">
        <is>
          <t>Nickel Aluminum Bronze ASTM B148 UNS C95400</t>
        </is>
      </c>
      <c r="J313" s="6" t="inlineStr">
        <is>
          <t>B22</t>
        </is>
      </c>
      <c r="K313" s="6" t="inlineStr">
        <is>
          <t>Coating_Epoxy</t>
        </is>
      </c>
      <c r="L313" s="6" t="inlineStr">
        <is>
          <t>Stainless Steel, AISI-303</t>
        </is>
      </c>
      <c r="M313" s="6" t="inlineStr">
        <is>
          <t>Steel, Cold Drawn C1018</t>
        </is>
      </c>
      <c r="N313" s="1" t="inlineStr">
        <is>
          <t>RTF</t>
        </is>
      </c>
      <c r="O313" s="80" t="n"/>
      <c r="P313" t="inlineStr">
        <is>
          <t>A102230</t>
        </is>
      </c>
      <c r="Q313" t="n">
        <v>92</v>
      </c>
      <c r="R313" s="6" t="inlineStr">
        <is>
          <t>LT250</t>
        </is>
      </c>
      <c r="S313" s="13" t="n">
        <v>8</v>
      </c>
      <c r="U313" s="80" t="n"/>
    </row>
    <row r="314">
      <c r="B314" s="13">
        <f>IF(I314="Silicon Bronze, ASTM-B584, C87600", IF(K314="Coating_Standard", "Y", "N"), "N")</f>
        <v/>
      </c>
      <c r="C314" t="inlineStr">
        <is>
          <t>Price_BOM_VL_VLS_Imp_494</t>
        </is>
      </c>
      <c r="D314">
        <f>IF(B314="Y", C314, "")</f>
        <v/>
      </c>
      <c r="E314" s="123" t="inlineStr">
        <is>
          <t>:3070-7_VL:3070-7_VLS:</t>
        </is>
      </c>
      <c r="F314" s="123" t="inlineStr">
        <is>
          <t>:3070-7 VL:3070-7 VLS:</t>
        </is>
      </c>
      <c r="G314" s="123" t="inlineStr">
        <is>
          <t>X4</t>
        </is>
      </c>
      <c r="H314" s="123" t="inlineStr">
        <is>
          <t>ImpMatl_Silicon_Bronze_ASTM-B584_C87600</t>
        </is>
      </c>
      <c r="I314" s="6" t="inlineStr">
        <is>
          <t>Silicon Bronze, ASTM-B584, C87600</t>
        </is>
      </c>
      <c r="J314" s="6" t="inlineStr">
        <is>
          <t>B21</t>
        </is>
      </c>
      <c r="K314" s="6" t="inlineStr">
        <is>
          <t>Coating_Standard</t>
        </is>
      </c>
      <c r="L314" s="6" t="inlineStr">
        <is>
          <t>Stainless Steel, AISI-303</t>
        </is>
      </c>
      <c r="M314" s="6" t="inlineStr">
        <is>
          <t>Steel, Cold Drawn C1018</t>
        </is>
      </c>
      <c r="N314" s="6" t="n">
        <v>96769187</v>
      </c>
      <c r="O314" s="6" t="inlineStr">
        <is>
          <t>IMP,L,25707,X4,B21</t>
        </is>
      </c>
      <c r="P314" s="6" t="inlineStr">
        <is>
          <t>A101812</t>
        </is>
      </c>
      <c r="Q314" s="6" t="n">
        <v>0</v>
      </c>
      <c r="R314" s="6" t="inlineStr">
        <is>
          <t>LT027</t>
        </is>
      </c>
      <c r="S314" s="13" t="n">
        <v>0</v>
      </c>
      <c r="U314" s="80" t="n"/>
    </row>
    <row r="315">
      <c r="B315" s="13">
        <f>IF(I315="Silicon Bronze, ASTM-B584, C87600", IF(K315="Coating_Standard", "Y", "N"), "N")</f>
        <v/>
      </c>
      <c r="C315" t="inlineStr">
        <is>
          <t>Price_BOM_VL_VLS_Imp_496</t>
        </is>
      </c>
      <c r="D315">
        <f>IF(B315="Y", C315, "")</f>
        <v/>
      </c>
      <c r="E315" s="123" t="inlineStr">
        <is>
          <t>:3070-7_VL:3070-7_VLS:</t>
        </is>
      </c>
      <c r="F315" s="123" t="inlineStr">
        <is>
          <t>:3070-7 VL:3070-7 VLS:</t>
        </is>
      </c>
      <c r="G315" s="123" t="inlineStr">
        <is>
          <t>X4</t>
        </is>
      </c>
      <c r="H315" s="123" t="inlineStr">
        <is>
          <t>ImpMatl_SS_AISI-304</t>
        </is>
      </c>
      <c r="I315" s="6" t="inlineStr">
        <is>
          <t>Stainless Steel, AISI-304</t>
        </is>
      </c>
      <c r="J315" s="6" t="inlineStr">
        <is>
          <t>H304</t>
        </is>
      </c>
      <c r="K315" s="6" t="inlineStr">
        <is>
          <t>Coating_Standard</t>
        </is>
      </c>
      <c r="L315" s="6" t="inlineStr">
        <is>
          <t>Stainless Steel, AISI-303</t>
        </is>
      </c>
      <c r="M315" s="6" t="inlineStr">
        <is>
          <t>Stainless Steel, AISI 316</t>
        </is>
      </c>
      <c r="N315" s="96" t="n">
        <v>98876137</v>
      </c>
      <c r="O315" s="94" t="inlineStr">
        <is>
          <t>IMP,L,25707,X4,H304</t>
        </is>
      </c>
      <c r="P315" t="inlineStr">
        <is>
          <t>A101817</t>
        </is>
      </c>
      <c r="Q315" t="n">
        <v>0</v>
      </c>
      <c r="R315" s="6" t="inlineStr">
        <is>
          <t>LT027</t>
        </is>
      </c>
      <c r="S315" s="13" t="n">
        <v>0</v>
      </c>
      <c r="U315" s="80" t="n"/>
    </row>
    <row r="316">
      <c r="B316" s="13">
        <f>IF(I316="Silicon Bronze, ASTM-B584, C87600", IF(K316="Coating_Standard", "Y", "N"), "N")</f>
        <v/>
      </c>
      <c r="C316" t="inlineStr">
        <is>
          <t>Price_BOM_VL_VLS_Imp_498</t>
        </is>
      </c>
      <c r="D316">
        <f>IF(B316="Y", C316, "")</f>
        <v/>
      </c>
      <c r="E316" s="123" t="inlineStr">
        <is>
          <t>:3070-7_VL:3070-7_VLS:</t>
        </is>
      </c>
      <c r="F316" s="123" t="inlineStr">
        <is>
          <t>:3070-7 VL:3070-7 VLS:</t>
        </is>
      </c>
      <c r="G316" s="123" t="inlineStr">
        <is>
          <t>X4</t>
        </is>
      </c>
      <c r="H316" t="inlineStr">
        <is>
          <t>ImpMatl_NiAl-Bronze_ASTM-B148_C95400</t>
        </is>
      </c>
      <c r="I316" s="6" t="inlineStr">
        <is>
          <t>Nickel Aluminum Bronze ASTM B148 UNS C95400</t>
        </is>
      </c>
      <c r="J316" s="6" t="inlineStr">
        <is>
          <t>B22</t>
        </is>
      </c>
      <c r="K316" s="6" t="inlineStr">
        <is>
          <t>Coating_Standard</t>
        </is>
      </c>
      <c r="L316" s="6" t="inlineStr">
        <is>
          <t>Stainless Steel, AISI-303</t>
        </is>
      </c>
      <c r="M316" s="6" t="inlineStr">
        <is>
          <t>Steel, Cold Drawn C1018</t>
        </is>
      </c>
      <c r="N316" t="n">
        <v>97778034</v>
      </c>
      <c r="O316" s="80" t="n"/>
      <c r="P316" t="inlineStr">
        <is>
          <t>A102231</t>
        </is>
      </c>
      <c r="Q316" t="n">
        <v>92</v>
      </c>
      <c r="R316" s="6" t="inlineStr">
        <is>
          <t>LT027</t>
        </is>
      </c>
      <c r="S316" s="13" t="n">
        <v>0</v>
      </c>
      <c r="U316" s="80" t="n"/>
    </row>
    <row r="317">
      <c r="B317" s="13">
        <f>IF(I317="Silicon Bronze, ASTM-B584, C87600", IF(K317="Coating_Standard", "Y", "N"), "N")</f>
        <v/>
      </c>
      <c r="C317" t="inlineStr">
        <is>
          <t>Price_BOM_VL_VLS_Imp_499</t>
        </is>
      </c>
      <c r="D317">
        <f>IF(B317="Y", C317, "")</f>
        <v/>
      </c>
      <c r="E317" s="123" t="inlineStr">
        <is>
          <t>:3070-7_VL:3070-7_VLS:</t>
        </is>
      </c>
      <c r="F317" s="123" t="inlineStr">
        <is>
          <t>:3070-7 VL:3070-7 VLS:</t>
        </is>
      </c>
      <c r="G317" s="123" t="inlineStr">
        <is>
          <t>X4</t>
        </is>
      </c>
      <c r="H317" s="123" t="inlineStr">
        <is>
          <t>ImpMatl_Silicon_Bronze_ASTM-B584_C87600</t>
        </is>
      </c>
      <c r="I317" s="6" t="inlineStr">
        <is>
          <t>Silicon Bronze, ASTM-B584, C87600</t>
        </is>
      </c>
      <c r="J317" s="6" t="inlineStr">
        <is>
          <t>B21</t>
        </is>
      </c>
      <c r="K317" s="6" t="inlineStr">
        <is>
          <t>Coating_Scotchkote134_interior</t>
        </is>
      </c>
      <c r="L317" s="6" t="inlineStr">
        <is>
          <t>Stainless Steel, AISI-303</t>
        </is>
      </c>
      <c r="M317" s="6" t="inlineStr">
        <is>
          <t>Steel, Cold Drawn C1018</t>
        </is>
      </c>
      <c r="N317" s="1" t="inlineStr">
        <is>
          <t>RTF</t>
        </is>
      </c>
      <c r="O317" s="6" t="n"/>
      <c r="P317" s="6" t="inlineStr">
        <is>
          <t>A101812</t>
        </is>
      </c>
      <c r="Q317" s="6" t="n">
        <v>0</v>
      </c>
      <c r="R317" s="6" t="inlineStr">
        <is>
          <t>LT040</t>
        </is>
      </c>
      <c r="S317" s="13" t="n">
        <v>14</v>
      </c>
      <c r="U317" s="80" t="n"/>
    </row>
    <row r="318">
      <c r="B318" s="13">
        <f>IF(I318="Silicon Bronze, ASTM-B584, C87600", IF(K318="Coating_Standard", "Y", "N"), "N")</f>
        <v/>
      </c>
      <c r="C318" t="inlineStr">
        <is>
          <t>Price_BOM_VL_VLS_Imp_50</t>
        </is>
      </c>
      <c r="D318">
        <f>IF(B318="Y", C318, "")</f>
        <v/>
      </c>
      <c r="E318" s="123" t="inlineStr">
        <is>
          <t>:1012-3_VL:1012-3_VLS:</t>
        </is>
      </c>
      <c r="F318" s="123" t="inlineStr">
        <is>
          <t>:1012-3 VL:1012-3 VLS:</t>
        </is>
      </c>
      <c r="G318" s="123" t="inlineStr">
        <is>
          <t>X5</t>
        </is>
      </c>
      <c r="H318" s="123" t="inlineStr">
        <is>
          <t>ImpMatl_Silicon_Bronze_ASTM-B584_C87600</t>
        </is>
      </c>
      <c r="I318" s="6" t="inlineStr">
        <is>
          <t>Silicon Bronze, ASTM-B584, C87600</t>
        </is>
      </c>
      <c r="J318" s="6" t="inlineStr">
        <is>
          <t>B21</t>
        </is>
      </c>
      <c r="K318" s="6" t="inlineStr">
        <is>
          <t>Coating_Special</t>
        </is>
      </c>
      <c r="L318" s="6" t="inlineStr">
        <is>
          <t>Anodized Steel</t>
        </is>
      </c>
      <c r="M318" s="6" t="inlineStr">
        <is>
          <t>Steel, Cold Drawn C1018</t>
        </is>
      </c>
      <c r="N318" s="1" t="inlineStr">
        <is>
          <t>RTF</t>
        </is>
      </c>
      <c r="O318" s="6" t="n"/>
      <c r="P318" s="6" t="inlineStr">
        <is>
          <t>A102029</t>
        </is>
      </c>
      <c r="Q318" s="6" t="n">
        <v>0</v>
      </c>
      <c r="R318" s="6" t="inlineStr">
        <is>
          <t>LT040</t>
        </is>
      </c>
      <c r="S318" s="13" t="n">
        <v>14</v>
      </c>
      <c r="U318" s="80" t="n"/>
    </row>
    <row r="319">
      <c r="B319" s="13">
        <f>IF(I319="Silicon Bronze, ASTM-B584, C87600", IF(K319="Coating_Standard", "Y", "N"), "N")</f>
        <v/>
      </c>
      <c r="C319" t="inlineStr">
        <is>
          <t>Price_BOM_VL_VLS_Imp_500</t>
        </is>
      </c>
      <c r="D319">
        <f>IF(B319="Y", C319, "")</f>
        <v/>
      </c>
      <c r="E319" s="123" t="inlineStr">
        <is>
          <t>:3070-7_VL:3070-7_VLS:</t>
        </is>
      </c>
      <c r="F319" s="123" t="inlineStr">
        <is>
          <t>:3070-7 VL:3070-7 VLS:</t>
        </is>
      </c>
      <c r="G319" s="123" t="inlineStr">
        <is>
          <t>X4</t>
        </is>
      </c>
      <c r="H319" t="inlineStr">
        <is>
          <t>ImpMatl_NiAl-Bronze_ASTM-B148_C95400</t>
        </is>
      </c>
      <c r="I319" s="6" t="inlineStr">
        <is>
          <t>Nickel Aluminum Bronze ASTM B148 UNS C95400</t>
        </is>
      </c>
      <c r="J319" s="6" t="inlineStr">
        <is>
          <t>B22</t>
        </is>
      </c>
      <c r="K319" s="6" t="inlineStr">
        <is>
          <t>Coating_Scotchkote134_interior</t>
        </is>
      </c>
      <c r="L319" s="6" t="inlineStr">
        <is>
          <t>Stainless Steel, AISI-303</t>
        </is>
      </c>
      <c r="M319" s="6" t="inlineStr">
        <is>
          <t>Steel, Cold Drawn C1018</t>
        </is>
      </c>
      <c r="N319" s="1" t="inlineStr">
        <is>
          <t>RTF</t>
        </is>
      </c>
      <c r="O319" s="80" t="n"/>
      <c r="P319" t="inlineStr">
        <is>
          <t>A102231</t>
        </is>
      </c>
      <c r="Q319" t="n">
        <v>92</v>
      </c>
      <c r="R319" s="6" t="inlineStr">
        <is>
          <t>LT250</t>
        </is>
      </c>
      <c r="S319" s="13" t="n">
        <v>8</v>
      </c>
      <c r="U319" s="80" t="n"/>
    </row>
    <row r="320">
      <c r="B320" s="13">
        <f>IF(I320="Silicon Bronze, ASTM-B584, C87600", IF(K320="Coating_Standard", "Y", "N"), "N")</f>
        <v/>
      </c>
      <c r="C320" t="inlineStr">
        <is>
          <t>Price_BOM_VL_VLS_Imp_501</t>
        </is>
      </c>
      <c r="D320">
        <f>IF(B320="Y", C320, "")</f>
        <v/>
      </c>
      <c r="E320" s="123" t="inlineStr">
        <is>
          <t>:3070-7_VL:3070-7_VLS:</t>
        </is>
      </c>
      <c r="F320" s="123" t="inlineStr">
        <is>
          <t>:3070-7 VL:3070-7 VLS:</t>
        </is>
      </c>
      <c r="G320" s="123" t="inlineStr">
        <is>
          <t>X4</t>
        </is>
      </c>
      <c r="H320" s="123" t="inlineStr">
        <is>
          <t>ImpMatl_Silicon_Bronze_ASTM-B584_C87600</t>
        </is>
      </c>
      <c r="I320" s="6" t="inlineStr">
        <is>
          <t>Silicon Bronze, ASTM-B584, C87600</t>
        </is>
      </c>
      <c r="J320" s="6" t="inlineStr">
        <is>
          <t>B21</t>
        </is>
      </c>
      <c r="K320" s="6" t="inlineStr">
        <is>
          <t>Coating_Scotchkote134_interior_exterior</t>
        </is>
      </c>
      <c r="L320" s="6" t="inlineStr">
        <is>
          <t>Stainless Steel, AISI-303</t>
        </is>
      </c>
      <c r="M320" s="6" t="inlineStr">
        <is>
          <t>Steel, Cold Drawn C1018</t>
        </is>
      </c>
      <c r="N320" s="1" t="inlineStr">
        <is>
          <t>RTF</t>
        </is>
      </c>
      <c r="O320" s="6" t="n"/>
      <c r="P320" s="6" t="inlineStr">
        <is>
          <t>A101812</t>
        </is>
      </c>
      <c r="Q320" s="6" t="n">
        <v>0</v>
      </c>
      <c r="R320" s="6" t="inlineStr">
        <is>
          <t>LT040</t>
        </is>
      </c>
      <c r="S320" s="13" t="n">
        <v>14</v>
      </c>
      <c r="U320" s="80" t="n"/>
    </row>
    <row r="321">
      <c r="B321" s="13">
        <f>IF(I321="Silicon Bronze, ASTM-B584, C87600", IF(K321="Coating_Standard", "Y", "N"), "N")</f>
        <v/>
      </c>
      <c r="C321" t="inlineStr">
        <is>
          <t>Price_BOM_VL_VLS_Imp_502</t>
        </is>
      </c>
      <c r="D321">
        <f>IF(B321="Y", C321, "")</f>
        <v/>
      </c>
      <c r="E321" s="123" t="inlineStr">
        <is>
          <t>:3070-7_VL:3070-7_VLS:</t>
        </is>
      </c>
      <c r="F321" s="123" t="inlineStr">
        <is>
          <t>:3070-7 VL:3070-7 VLS:</t>
        </is>
      </c>
      <c r="G321" s="123" t="inlineStr">
        <is>
          <t>X4</t>
        </is>
      </c>
      <c r="H321" t="inlineStr">
        <is>
          <t>ImpMatl_NiAl-Bronze_ASTM-B148_C95400</t>
        </is>
      </c>
      <c r="I321" s="6" t="inlineStr">
        <is>
          <t>Nickel Aluminum Bronze ASTM B148 UNS C95400</t>
        </is>
      </c>
      <c r="J321" s="6" t="inlineStr">
        <is>
          <t>B22</t>
        </is>
      </c>
      <c r="K321" s="6" t="inlineStr">
        <is>
          <t>Coating_Scotchkote134_interior_exterior</t>
        </is>
      </c>
      <c r="L321" s="6" t="inlineStr">
        <is>
          <t>Stainless Steel, AISI-303</t>
        </is>
      </c>
      <c r="M321" s="6" t="inlineStr">
        <is>
          <t>Steel, Cold Drawn C1018</t>
        </is>
      </c>
      <c r="N321" s="1" t="inlineStr">
        <is>
          <t>RTF</t>
        </is>
      </c>
      <c r="O321" s="80" t="n"/>
      <c r="P321" t="inlineStr">
        <is>
          <t>A102231</t>
        </is>
      </c>
      <c r="Q321" t="n">
        <v>92</v>
      </c>
      <c r="R321" s="6" t="inlineStr">
        <is>
          <t>LT250</t>
        </is>
      </c>
      <c r="S321" s="13" t="n">
        <v>8</v>
      </c>
      <c r="U321" s="80" t="n"/>
    </row>
    <row r="322">
      <c r="B322" s="13">
        <f>IF(I322="Silicon Bronze, ASTM-B584, C87600", IF(K322="Coating_Standard", "Y", "N"), "N")</f>
        <v/>
      </c>
      <c r="C322" t="inlineStr">
        <is>
          <t>Price_BOM_VL_VLS_Imp_503</t>
        </is>
      </c>
      <c r="D322">
        <f>IF(B322="Y", C322, "")</f>
        <v/>
      </c>
      <c r="E322" s="123" t="inlineStr">
        <is>
          <t>:3070-7_VL:3070-7_VLS:</t>
        </is>
      </c>
      <c r="F322" s="123" t="inlineStr">
        <is>
          <t>:3070-7 VL:3070-7 VLS:</t>
        </is>
      </c>
      <c r="G322" s="123" t="inlineStr">
        <is>
          <t>X4</t>
        </is>
      </c>
      <c r="H322" s="123" t="inlineStr">
        <is>
          <t>ImpMatl_Silicon_Bronze_ASTM-B584_C87600</t>
        </is>
      </c>
      <c r="I322" s="6" t="inlineStr">
        <is>
          <t>Silicon Bronze, ASTM-B584, C87600</t>
        </is>
      </c>
      <c r="J322" s="6" t="inlineStr">
        <is>
          <t>B21</t>
        </is>
      </c>
      <c r="K322" s="6" t="inlineStr">
        <is>
          <t>Coating_Scotchkote134_interior_exterior_IncludeImpeller</t>
        </is>
      </c>
      <c r="L322" s="6" t="inlineStr">
        <is>
          <t>Stainless Steel, AISI-303</t>
        </is>
      </c>
      <c r="M322" s="6" t="inlineStr">
        <is>
          <t>Steel, Cold Drawn C1018</t>
        </is>
      </c>
      <c r="N322" s="1" t="inlineStr">
        <is>
          <t>RTF</t>
        </is>
      </c>
      <c r="O322" s="6" t="n"/>
      <c r="P322" s="6" t="inlineStr">
        <is>
          <t>A101812</t>
        </is>
      </c>
      <c r="Q322" s="6" t="n">
        <v>0</v>
      </c>
      <c r="R322" s="6" t="inlineStr">
        <is>
          <t>LT040</t>
        </is>
      </c>
      <c r="S322" s="13" t="n">
        <v>14</v>
      </c>
      <c r="U322" s="80" t="n"/>
    </row>
    <row r="323">
      <c r="B323" s="13">
        <f>IF(I323="Silicon Bronze, ASTM-B584, C87600", IF(K323="Coating_Standard", "Y", "N"), "N")</f>
        <v/>
      </c>
      <c r="C323" t="inlineStr">
        <is>
          <t>Price_BOM_VL_VLS_Imp_504</t>
        </is>
      </c>
      <c r="D323">
        <f>IF(B323="Y", C323, "")</f>
        <v/>
      </c>
      <c r="E323" s="123" t="inlineStr">
        <is>
          <t>:3070-7_VL:3070-7_VLS:</t>
        </is>
      </c>
      <c r="F323" s="123" t="inlineStr">
        <is>
          <t>:3070-7 VL:3070-7 VLS:</t>
        </is>
      </c>
      <c r="G323" s="123" t="inlineStr">
        <is>
          <t>X4</t>
        </is>
      </c>
      <c r="H323" t="inlineStr">
        <is>
          <t>ImpMatl_NiAl-Bronze_ASTM-B148_C95400</t>
        </is>
      </c>
      <c r="I323" s="6" t="inlineStr">
        <is>
          <t>Nickel Aluminum Bronze ASTM B148 UNS C95400</t>
        </is>
      </c>
      <c r="J323" s="6" t="inlineStr">
        <is>
          <t>B22</t>
        </is>
      </c>
      <c r="K323" s="6" t="inlineStr">
        <is>
          <t>Coating_Scotchkote134_interior_exterior_IncludeImpeller</t>
        </is>
      </c>
      <c r="L323" s="6" t="inlineStr">
        <is>
          <t>Stainless Steel, AISI-303</t>
        </is>
      </c>
      <c r="M323" s="6" t="inlineStr">
        <is>
          <t>Steel, Cold Drawn C1018</t>
        </is>
      </c>
      <c r="N323" s="1" t="inlineStr">
        <is>
          <t>RTF</t>
        </is>
      </c>
      <c r="O323" s="80" t="n"/>
      <c r="P323" t="inlineStr">
        <is>
          <t>A102231</t>
        </is>
      </c>
      <c r="Q323" t="n">
        <v>92</v>
      </c>
      <c r="R323" s="6" t="inlineStr">
        <is>
          <t>LT250</t>
        </is>
      </c>
      <c r="S323" s="13" t="n">
        <v>8</v>
      </c>
      <c r="U323" s="80" t="n"/>
    </row>
    <row r="324">
      <c r="B324" s="13">
        <f>IF(I324="Silicon Bronze, ASTM-B584, C87600", IF(K324="Coating_Standard", "Y", "N"), "N")</f>
        <v/>
      </c>
      <c r="C324" t="inlineStr">
        <is>
          <t>Price_BOM_VL_VLS_Imp_505</t>
        </is>
      </c>
      <c r="D324">
        <f>IF(B324="Y", C324, "")</f>
        <v/>
      </c>
      <c r="E324" s="123" t="inlineStr">
        <is>
          <t>:3070-7_VL:3070-7_VLS:</t>
        </is>
      </c>
      <c r="F324" s="123" t="inlineStr">
        <is>
          <t>:3070-7 VL:3070-7 VLS:</t>
        </is>
      </c>
      <c r="G324" s="123" t="inlineStr">
        <is>
          <t>X4</t>
        </is>
      </c>
      <c r="H324" s="123" t="inlineStr">
        <is>
          <t>ImpMatl_Silicon_Bronze_ASTM-B584_C87600</t>
        </is>
      </c>
      <c r="I324" s="6" t="inlineStr">
        <is>
          <t>Silicon Bronze, ASTM-B584, C87600</t>
        </is>
      </c>
      <c r="J324" s="6" t="inlineStr">
        <is>
          <t>B21</t>
        </is>
      </c>
      <c r="K324" s="6" t="inlineStr">
        <is>
          <t>Coating_Scotchkote134_interior_IncludeImpeller</t>
        </is>
      </c>
      <c r="L324" s="6" t="inlineStr">
        <is>
          <t>Stainless Steel, AISI-303</t>
        </is>
      </c>
      <c r="M324" s="6" t="inlineStr">
        <is>
          <t>Steel, Cold Drawn C1018</t>
        </is>
      </c>
      <c r="N324" s="1" t="inlineStr">
        <is>
          <t>RTF</t>
        </is>
      </c>
      <c r="O324" s="6" t="n"/>
      <c r="P324" s="6" t="inlineStr">
        <is>
          <t>A101812</t>
        </is>
      </c>
      <c r="Q324" s="6" t="n">
        <v>0</v>
      </c>
      <c r="R324" s="6" t="inlineStr">
        <is>
          <t>LT040</t>
        </is>
      </c>
      <c r="S324" s="13" t="n">
        <v>14</v>
      </c>
      <c r="U324" s="80" t="n"/>
    </row>
    <row r="325">
      <c r="B325" s="13">
        <f>IF(I325="Silicon Bronze, ASTM-B584, C87600", IF(K325="Coating_Standard", "Y", "N"), "N")</f>
        <v/>
      </c>
      <c r="C325" t="inlineStr">
        <is>
          <t>Price_BOM_VL_VLS_Imp_506</t>
        </is>
      </c>
      <c r="D325">
        <f>IF(B325="Y", C325, "")</f>
        <v/>
      </c>
      <c r="E325" s="123" t="inlineStr">
        <is>
          <t>:3070-7_VL:3070-7_VLS:</t>
        </is>
      </c>
      <c r="F325" s="123" t="inlineStr">
        <is>
          <t>:3070-7 VL:3070-7 VLS:</t>
        </is>
      </c>
      <c r="G325" s="123" t="inlineStr">
        <is>
          <t>X4</t>
        </is>
      </c>
      <c r="H325" t="inlineStr">
        <is>
          <t>ImpMatl_NiAl-Bronze_ASTM-B148_C95400</t>
        </is>
      </c>
      <c r="I325" s="6" t="inlineStr">
        <is>
          <t>Nickel Aluminum Bronze ASTM B148 UNS C95400</t>
        </is>
      </c>
      <c r="J325" s="6" t="inlineStr">
        <is>
          <t>B22</t>
        </is>
      </c>
      <c r="K325" s="6" t="inlineStr">
        <is>
          <t>Coating_Scotchkote134_interior_IncludeImpeller</t>
        </is>
      </c>
      <c r="L325" s="6" t="inlineStr">
        <is>
          <t>Stainless Steel, AISI-303</t>
        </is>
      </c>
      <c r="M325" s="6" t="inlineStr">
        <is>
          <t>Steel, Cold Drawn C1018</t>
        </is>
      </c>
      <c r="N325" s="1" t="inlineStr">
        <is>
          <t>RTF</t>
        </is>
      </c>
      <c r="O325" s="80" t="n"/>
      <c r="P325" t="inlineStr">
        <is>
          <t>A102231</t>
        </is>
      </c>
      <c r="Q325" t="n">
        <v>92</v>
      </c>
      <c r="R325" s="6" t="inlineStr">
        <is>
          <t>LT250</t>
        </is>
      </c>
      <c r="S325" s="13" t="n">
        <v>8</v>
      </c>
      <c r="U325" s="80" t="n"/>
    </row>
    <row r="326">
      <c r="B326" s="13">
        <f>IF(I326="Silicon Bronze, ASTM-B584, C87600", IF(K326="Coating_Standard", "Y", "N"), "N")</f>
        <v/>
      </c>
      <c r="C326" t="inlineStr">
        <is>
          <t>Price_BOM_VL_VLS_Imp_507</t>
        </is>
      </c>
      <c r="D326">
        <f>IF(B326="Y", C326, "")</f>
        <v/>
      </c>
      <c r="E326" s="123" t="inlineStr">
        <is>
          <t>:3070-7_VL:3070-7_VLS:</t>
        </is>
      </c>
      <c r="F326" s="123" t="inlineStr">
        <is>
          <t>:3070-7 VL:3070-7 VLS:</t>
        </is>
      </c>
      <c r="G326" s="123" t="inlineStr">
        <is>
          <t>X4</t>
        </is>
      </c>
      <c r="H326" s="123" t="inlineStr">
        <is>
          <t>ImpMatl_Silicon_Bronze_ASTM-B584_C87600</t>
        </is>
      </c>
      <c r="I326" s="6" t="inlineStr">
        <is>
          <t>Silicon Bronze, ASTM-B584, C87600</t>
        </is>
      </c>
      <c r="J326" s="6" t="inlineStr">
        <is>
          <t>B21</t>
        </is>
      </c>
      <c r="K326" s="6" t="inlineStr">
        <is>
          <t>Coating_Special</t>
        </is>
      </c>
      <c r="L326" s="6" t="inlineStr">
        <is>
          <t>Stainless Steel, AISI-303</t>
        </is>
      </c>
      <c r="M326" s="6" t="inlineStr">
        <is>
          <t>Steel, Cold Drawn C1018</t>
        </is>
      </c>
      <c r="N326" s="1" t="inlineStr">
        <is>
          <t>RTF</t>
        </is>
      </c>
      <c r="O326" s="6" t="n"/>
      <c r="P326" s="6" t="inlineStr">
        <is>
          <t>A101812</t>
        </is>
      </c>
      <c r="Q326" s="6" t="n">
        <v>0</v>
      </c>
      <c r="R326" s="6" t="inlineStr">
        <is>
          <t>LT040</t>
        </is>
      </c>
      <c r="S326" s="13" t="n">
        <v>14</v>
      </c>
      <c r="U326" s="80" t="n"/>
    </row>
    <row r="327">
      <c r="B327" s="13">
        <f>IF(I327="Silicon Bronze, ASTM-B584, C87600", IF(K327="Coating_Standard", "Y", "N"), "N")</f>
        <v/>
      </c>
      <c r="C327" t="inlineStr">
        <is>
          <t>Price_BOM_VL_VLS_Imp_508</t>
        </is>
      </c>
      <c r="D327">
        <f>IF(B327="Y", C327, "")</f>
        <v/>
      </c>
      <c r="E327" s="123" t="inlineStr">
        <is>
          <t>:3070-7_VL:3070-7_VLS:</t>
        </is>
      </c>
      <c r="F327" s="123" t="inlineStr">
        <is>
          <t>:3070-7 VL:3070-7 VLS:</t>
        </is>
      </c>
      <c r="G327" s="123" t="inlineStr">
        <is>
          <t>X4</t>
        </is>
      </c>
      <c r="H327" t="inlineStr">
        <is>
          <t>ImpMatl_NiAl-Bronze_ASTM-B148_C95400</t>
        </is>
      </c>
      <c r="I327" s="6" t="inlineStr">
        <is>
          <t>Nickel Aluminum Bronze ASTM B148 UNS C95400</t>
        </is>
      </c>
      <c r="J327" s="6" t="inlineStr">
        <is>
          <t>B22</t>
        </is>
      </c>
      <c r="K327" s="6" t="inlineStr">
        <is>
          <t>Coating_Special</t>
        </is>
      </c>
      <c r="L327" s="6" t="inlineStr">
        <is>
          <t>Stainless Steel, AISI-303</t>
        </is>
      </c>
      <c r="M327" s="6" t="inlineStr">
        <is>
          <t>Steel, Cold Drawn C1018</t>
        </is>
      </c>
      <c r="N327" s="1" t="inlineStr">
        <is>
          <t>RTF</t>
        </is>
      </c>
      <c r="O327" s="80" t="n"/>
      <c r="P327" t="inlineStr">
        <is>
          <t>A102231</t>
        </is>
      </c>
      <c r="Q327" t="n">
        <v>92</v>
      </c>
      <c r="R327" s="6" t="inlineStr">
        <is>
          <t>LT250</t>
        </is>
      </c>
      <c r="S327" s="13" t="n">
        <v>8</v>
      </c>
      <c r="U327" s="80" t="n"/>
    </row>
    <row r="328">
      <c r="B328" s="13">
        <f>IF(I328="Silicon Bronze, ASTM-B584, C87600", IF(K328="Coating_Standard", "Y", "N"), "N")</f>
        <v/>
      </c>
      <c r="C328" t="inlineStr">
        <is>
          <t>Price_BOM_VL_VLS_Imp_509</t>
        </is>
      </c>
      <c r="D328">
        <f>IF(B328="Y", C328, "")</f>
        <v/>
      </c>
      <c r="E328" s="123" t="inlineStr">
        <is>
          <t>:3070-7_VL:3070-7_VLS:</t>
        </is>
      </c>
      <c r="F328" s="123" t="inlineStr">
        <is>
          <t>:3070-7 VL:3070-7 VLS:</t>
        </is>
      </c>
      <c r="G328" s="123" t="inlineStr">
        <is>
          <t>X4</t>
        </is>
      </c>
      <c r="H328" s="123" t="inlineStr">
        <is>
          <t>ImpMatl_Silicon_Bronze_ASTM-B584_C87600</t>
        </is>
      </c>
      <c r="I328" s="6" t="inlineStr">
        <is>
          <t>Silicon Bronze, ASTM-B584, C87600</t>
        </is>
      </c>
      <c r="J328" s="6" t="inlineStr">
        <is>
          <t>B21</t>
        </is>
      </c>
      <c r="K328" s="6" t="inlineStr">
        <is>
          <t>Coating_Epoxy</t>
        </is>
      </c>
      <c r="L328" s="6" t="inlineStr">
        <is>
          <t>Stainless Steel, AISI-303</t>
        </is>
      </c>
      <c r="M328" s="6" t="inlineStr">
        <is>
          <t>Steel, Cold Drawn C1018</t>
        </is>
      </c>
      <c r="N328" s="1" t="inlineStr">
        <is>
          <t>RTF</t>
        </is>
      </c>
      <c r="O328" s="6" t="n"/>
      <c r="P328" s="6" t="inlineStr">
        <is>
          <t>A101812</t>
        </is>
      </c>
      <c r="Q328" s="6" t="n">
        <v>0</v>
      </c>
      <c r="R328" s="6" t="inlineStr">
        <is>
          <t>LT040</t>
        </is>
      </c>
      <c r="S328" s="13" t="n">
        <v>14</v>
      </c>
      <c r="U328" s="80" t="n"/>
    </row>
    <row r="329">
      <c r="B329" s="13">
        <f>IF(I329="Silicon Bronze, ASTM-B584, C87600", IF(K329="Coating_Standard", "Y", "N"), "N")</f>
        <v/>
      </c>
      <c r="C329" t="inlineStr">
        <is>
          <t>Price_BOM_VL_VLS_Imp_51</t>
        </is>
      </c>
      <c r="D329">
        <f>IF(B329="Y", C329, "")</f>
        <v/>
      </c>
      <c r="E329" s="123" t="inlineStr">
        <is>
          <t>:1012-3_VL:1012-3_VLS:</t>
        </is>
      </c>
      <c r="F329" s="123" t="inlineStr">
        <is>
          <t>:1012-3 VL:1012-3 VLS:</t>
        </is>
      </c>
      <c r="G329" s="123" t="inlineStr">
        <is>
          <t>X5</t>
        </is>
      </c>
      <c r="H329" t="inlineStr">
        <is>
          <t>ImpMatl_NiAl-Bronze_ASTM-B148_C95400</t>
        </is>
      </c>
      <c r="I329" s="6" t="inlineStr">
        <is>
          <t>Nickel Aluminum Bronze ASTM B148 UNS C95400</t>
        </is>
      </c>
      <c r="J329" s="6" t="inlineStr">
        <is>
          <t>B22</t>
        </is>
      </c>
      <c r="K329" s="6" t="inlineStr">
        <is>
          <t>Coating_Special</t>
        </is>
      </c>
      <c r="L329" s="6" t="inlineStr">
        <is>
          <t>Anodized Steel</t>
        </is>
      </c>
      <c r="M329" s="6" t="inlineStr">
        <is>
          <t>Steel, Cold Drawn C1018</t>
        </is>
      </c>
      <c r="N329" s="1" t="inlineStr">
        <is>
          <t>RTF</t>
        </is>
      </c>
      <c r="O329" s="80" t="n"/>
      <c r="P329" t="inlineStr">
        <is>
          <t>A102262</t>
        </is>
      </c>
      <c r="Q329" t="n">
        <v>511</v>
      </c>
      <c r="R329" s="6" t="inlineStr">
        <is>
          <t>LT250</t>
        </is>
      </c>
      <c r="S329" s="13" t="n">
        <v>8</v>
      </c>
      <c r="U329" s="80" t="n"/>
    </row>
    <row r="330">
      <c r="B330" s="13">
        <f>IF(I330="Silicon Bronze, ASTM-B584, C87600", IF(K330="Coating_Standard", "Y", "N"), "N")</f>
        <v/>
      </c>
      <c r="C330" t="inlineStr">
        <is>
          <t>Price_BOM_VL_VLS_Imp_510</t>
        </is>
      </c>
      <c r="D330">
        <f>IF(B330="Y", C330, "")</f>
        <v/>
      </c>
      <c r="E330" s="123" t="inlineStr">
        <is>
          <t>:3070-7_VL:3070-7_VLS:</t>
        </is>
      </c>
      <c r="F330" s="123" t="inlineStr">
        <is>
          <t>:3070-7 VL:3070-7 VLS:</t>
        </is>
      </c>
      <c r="G330" s="123" t="inlineStr">
        <is>
          <t>X4</t>
        </is>
      </c>
      <c r="H330" t="inlineStr">
        <is>
          <t>ImpMatl_NiAl-Bronze_ASTM-B148_C95400</t>
        </is>
      </c>
      <c r="I330" s="6" t="inlineStr">
        <is>
          <t>Nickel Aluminum Bronze ASTM B148 UNS C95400</t>
        </is>
      </c>
      <c r="J330" s="6" t="inlineStr">
        <is>
          <t>B22</t>
        </is>
      </c>
      <c r="K330" s="6" t="inlineStr">
        <is>
          <t>Coating_Epoxy</t>
        </is>
      </c>
      <c r="L330" s="6" t="inlineStr">
        <is>
          <t>Stainless Steel, AISI-303</t>
        </is>
      </c>
      <c r="M330" s="6" t="inlineStr">
        <is>
          <t>Steel, Cold Drawn C1018</t>
        </is>
      </c>
      <c r="N330" s="1" t="inlineStr">
        <is>
          <t>RTF</t>
        </is>
      </c>
      <c r="O330" s="80" t="n"/>
      <c r="P330" t="inlineStr">
        <is>
          <t>A102231</t>
        </is>
      </c>
      <c r="Q330" t="n">
        <v>92</v>
      </c>
      <c r="R330" s="6" t="inlineStr">
        <is>
          <t>LT250</t>
        </is>
      </c>
      <c r="S330" s="13" t="n">
        <v>8</v>
      </c>
      <c r="U330" s="80" t="n"/>
    </row>
    <row r="331">
      <c r="B331" s="13">
        <f>IF(I331="Silicon Bronze, ASTM-B584, C87600", IF(K331="Coating_Standard", "Y", "N"), "N")</f>
        <v/>
      </c>
      <c r="C331" t="inlineStr">
        <is>
          <t>Price_BOM_VL_VLS_Imp_511</t>
        </is>
      </c>
      <c r="D331">
        <f>IF(B331="Y", C331, "")</f>
        <v/>
      </c>
      <c r="E331" s="123" t="inlineStr">
        <is>
          <t>:3095-7_VL:3095-7_VLS:</t>
        </is>
      </c>
      <c r="F331" s="123" t="inlineStr">
        <is>
          <t>:3095-7 VL:3095-7 VLS:</t>
        </is>
      </c>
      <c r="G331" s="123" t="inlineStr">
        <is>
          <t>X3</t>
        </is>
      </c>
      <c r="H331" s="123" t="inlineStr">
        <is>
          <t>ImpMatl_Silicon_Bronze_ASTM-B584_C87600</t>
        </is>
      </c>
      <c r="I331" s="6" t="inlineStr">
        <is>
          <t>Silicon Bronze, ASTM-B584, C87600</t>
        </is>
      </c>
      <c r="J331" s="6" t="inlineStr">
        <is>
          <t>B21</t>
        </is>
      </c>
      <c r="K331" s="6" t="inlineStr">
        <is>
          <t>Coating_Standard</t>
        </is>
      </c>
      <c r="L331" s="6" t="inlineStr">
        <is>
          <t>Stainless Steel, AISI-303</t>
        </is>
      </c>
      <c r="M331" s="6" t="inlineStr">
        <is>
          <t>Steel, Cold Drawn C1018</t>
        </is>
      </c>
      <c r="N331" s="6" t="n">
        <v>96769190</v>
      </c>
      <c r="O331" s="6" t="inlineStr">
        <is>
          <t>IMP,L,25957,X3,B21</t>
        </is>
      </c>
      <c r="P331" s="6" t="inlineStr">
        <is>
          <t>A101819</t>
        </is>
      </c>
      <c r="Q331" s="6" t="n">
        <v>0</v>
      </c>
      <c r="R331" s="6" t="inlineStr">
        <is>
          <t>LT027</t>
        </is>
      </c>
      <c r="S331" s="13" t="n">
        <v>0</v>
      </c>
      <c r="U331" s="80" t="n"/>
    </row>
    <row r="332">
      <c r="B332" s="13">
        <f>IF(I332="Silicon Bronze, ASTM-B584, C87600", IF(K332="Coating_Standard", "Y", "N"), "N")</f>
        <v/>
      </c>
      <c r="C332" t="inlineStr">
        <is>
          <t>Price_BOM_VL_VLS_Imp_513</t>
        </is>
      </c>
      <c r="D332">
        <f>IF(B332="Y", C332, "")</f>
        <v/>
      </c>
      <c r="E332" s="123" t="inlineStr">
        <is>
          <t>:3095-7_VL:3095-7_VLS:</t>
        </is>
      </c>
      <c r="F332" s="123" t="inlineStr">
        <is>
          <t>:3095-7 VL:3095-7 VLS:</t>
        </is>
      </c>
      <c r="G332" s="123" t="inlineStr">
        <is>
          <t>X3</t>
        </is>
      </c>
      <c r="H332" s="123" t="inlineStr">
        <is>
          <t>ImpMatl_SS_AISI-304</t>
        </is>
      </c>
      <c r="I332" s="6" t="inlineStr">
        <is>
          <t>Stainless Steel, AISI-304</t>
        </is>
      </c>
      <c r="J332" s="6" t="inlineStr">
        <is>
          <t>H304</t>
        </is>
      </c>
      <c r="K332" s="6" t="inlineStr">
        <is>
          <t>Coating_Standard</t>
        </is>
      </c>
      <c r="L332" s="6" t="inlineStr">
        <is>
          <t>Stainless Steel, AISI-303</t>
        </is>
      </c>
      <c r="M332" s="6" t="inlineStr">
        <is>
          <t>Stainless Steel, AISI 316</t>
        </is>
      </c>
      <c r="N332" s="96" t="n">
        <v>98876138</v>
      </c>
      <c r="O332" s="94" t="inlineStr">
        <is>
          <t>IMP,L,25957,X3,H304</t>
        </is>
      </c>
      <c r="P332" t="inlineStr">
        <is>
          <t>A101824</t>
        </is>
      </c>
      <c r="Q332" t="n">
        <v>0</v>
      </c>
      <c r="R332" s="6" t="inlineStr">
        <is>
          <t>LT027</t>
        </is>
      </c>
      <c r="S332" s="13" t="n">
        <v>0</v>
      </c>
      <c r="U332" s="80" t="n"/>
    </row>
    <row r="333">
      <c r="B333" s="13">
        <f>IF(I333="Silicon Bronze, ASTM-B584, C87600", IF(K333="Coating_Standard", "Y", "N"), "N")</f>
        <v/>
      </c>
      <c r="C333" t="inlineStr">
        <is>
          <t>Price_BOM_VL_VLS_Imp_515</t>
        </is>
      </c>
      <c r="D333">
        <f>IF(B333="Y", C333, "")</f>
        <v/>
      </c>
      <c r="E333" s="123" t="inlineStr">
        <is>
          <t>:3095-7_VL:3095-7_VLS:</t>
        </is>
      </c>
      <c r="F333" s="123" t="inlineStr">
        <is>
          <t>:3095-7 VL:3095-7 VLS:</t>
        </is>
      </c>
      <c r="G333" s="123" t="inlineStr">
        <is>
          <t>X3</t>
        </is>
      </c>
      <c r="H333" t="inlineStr">
        <is>
          <t>ImpMatl_NiAl-Bronze_ASTM-B148_C95400</t>
        </is>
      </c>
      <c r="I333" s="6" t="inlineStr">
        <is>
          <t>Nickel Aluminum Bronze ASTM B148 UNS C95400</t>
        </is>
      </c>
      <c r="J333" s="6" t="inlineStr">
        <is>
          <t>B22</t>
        </is>
      </c>
      <c r="K333" s="6" t="inlineStr">
        <is>
          <t>Coating_Standard</t>
        </is>
      </c>
      <c r="L333" s="6" t="inlineStr">
        <is>
          <t>Stainless Steel, AISI-303</t>
        </is>
      </c>
      <c r="M333" s="6" t="inlineStr">
        <is>
          <t>Steel, Cold Drawn C1018</t>
        </is>
      </c>
      <c r="N333" t="n">
        <v>97778035</v>
      </c>
      <c r="O333" s="80" t="n"/>
      <c r="P333" t="inlineStr">
        <is>
          <t>A102232</t>
        </is>
      </c>
      <c r="Q333" t="n">
        <v>148</v>
      </c>
      <c r="R333" s="6" t="inlineStr">
        <is>
          <t>LT027</t>
        </is>
      </c>
      <c r="S333" s="13" t="n">
        <v>0</v>
      </c>
      <c r="U333" s="80" t="n"/>
    </row>
    <row r="334">
      <c r="B334" s="13">
        <f>IF(I334="Silicon Bronze, ASTM-B584, C87600", IF(K334="Coating_Standard", "Y", "N"), "N")</f>
        <v/>
      </c>
      <c r="C334" t="inlineStr">
        <is>
          <t>Price_BOM_VL_VLS_Imp_516</t>
        </is>
      </c>
      <c r="D334">
        <f>IF(B334="Y", C334, "")</f>
        <v/>
      </c>
      <c r="E334" s="123" t="inlineStr">
        <is>
          <t>:3095-7_VL:3095-7_VLS:</t>
        </is>
      </c>
      <c r="F334" s="123" t="inlineStr">
        <is>
          <t>:3095-7 VL:3095-7 VLS:</t>
        </is>
      </c>
      <c r="G334" s="123" t="inlineStr">
        <is>
          <t>X3</t>
        </is>
      </c>
      <c r="H334" s="123" t="inlineStr">
        <is>
          <t>ImpMatl_Silicon_Bronze_ASTM-B584_C87600</t>
        </is>
      </c>
      <c r="I334" s="6" t="inlineStr">
        <is>
          <t>Silicon Bronze, ASTM-B584, C87600</t>
        </is>
      </c>
      <c r="J334" s="6" t="inlineStr">
        <is>
          <t>B21</t>
        </is>
      </c>
      <c r="K334" s="6" t="inlineStr">
        <is>
          <t>Coating_Scotchkote134_interior</t>
        </is>
      </c>
      <c r="L334" s="6" t="inlineStr">
        <is>
          <t>Stainless Steel, AISI-303</t>
        </is>
      </c>
      <c r="M334" s="6" t="inlineStr">
        <is>
          <t>Steel, Cold Drawn C1018</t>
        </is>
      </c>
      <c r="N334" s="1" t="inlineStr">
        <is>
          <t>RTF</t>
        </is>
      </c>
      <c r="O334" s="6" t="n"/>
      <c r="P334" s="6" t="inlineStr">
        <is>
          <t>A101819</t>
        </is>
      </c>
      <c r="Q334" s="6" t="n">
        <v>0</v>
      </c>
      <c r="R334" s="6" t="inlineStr">
        <is>
          <t>LT040</t>
        </is>
      </c>
      <c r="S334" s="13" t="n">
        <v>14</v>
      </c>
      <c r="U334" s="80" t="n"/>
    </row>
    <row r="335">
      <c r="B335" s="13">
        <f>IF(I335="Silicon Bronze, ASTM-B584, C87600", IF(K335="Coating_Standard", "Y", "N"), "N")</f>
        <v/>
      </c>
      <c r="C335" t="inlineStr">
        <is>
          <t>Price_BOM_VL_VLS_Imp_517</t>
        </is>
      </c>
      <c r="D335">
        <f>IF(B335="Y", C335, "")</f>
        <v/>
      </c>
      <c r="E335" s="123" t="inlineStr">
        <is>
          <t>:3095-7_VL:3095-7_VLS:</t>
        </is>
      </c>
      <c r="F335" s="123" t="inlineStr">
        <is>
          <t>:3095-7 VL:3095-7 VLS:</t>
        </is>
      </c>
      <c r="G335" s="123" t="inlineStr">
        <is>
          <t>X3</t>
        </is>
      </c>
      <c r="H335" t="inlineStr">
        <is>
          <t>ImpMatl_NiAl-Bronze_ASTM-B148_C95400</t>
        </is>
      </c>
      <c r="I335" s="6" t="inlineStr">
        <is>
          <t>Nickel Aluminum Bronze ASTM B148 UNS C95400</t>
        </is>
      </c>
      <c r="J335" s="6" t="inlineStr">
        <is>
          <t>B22</t>
        </is>
      </c>
      <c r="K335" s="6" t="inlineStr">
        <is>
          <t>Coating_Scotchkote134_interior</t>
        </is>
      </c>
      <c r="L335" s="6" t="inlineStr">
        <is>
          <t>Stainless Steel, AISI-303</t>
        </is>
      </c>
      <c r="M335" s="6" t="inlineStr">
        <is>
          <t>Steel, Cold Drawn C1018</t>
        </is>
      </c>
      <c r="N335" s="1" t="inlineStr">
        <is>
          <t>RTF</t>
        </is>
      </c>
      <c r="O335" s="80" t="n"/>
      <c r="P335" t="inlineStr">
        <is>
          <t>A102232</t>
        </is>
      </c>
      <c r="Q335" t="n">
        <v>148</v>
      </c>
      <c r="R335" s="6" t="inlineStr">
        <is>
          <t>LT250</t>
        </is>
      </c>
      <c r="S335" s="13" t="n">
        <v>8</v>
      </c>
      <c r="U335" s="80" t="n"/>
    </row>
    <row r="336">
      <c r="B336" s="13">
        <f>IF(I336="Silicon Bronze, ASTM-B584, C87600", IF(K336="Coating_Standard", "Y", "N"), "N")</f>
        <v/>
      </c>
      <c r="C336" t="inlineStr">
        <is>
          <t>Price_BOM_VL_VLS_Imp_518</t>
        </is>
      </c>
      <c r="D336">
        <f>IF(B336="Y", C336, "")</f>
        <v/>
      </c>
      <c r="E336" s="123" t="inlineStr">
        <is>
          <t>:3095-7_VL:3095-7_VLS:</t>
        </is>
      </c>
      <c r="F336" s="123" t="inlineStr">
        <is>
          <t>:3095-7 VL:3095-7 VLS:</t>
        </is>
      </c>
      <c r="G336" s="123" t="inlineStr">
        <is>
          <t>X3</t>
        </is>
      </c>
      <c r="H336" s="123" t="inlineStr">
        <is>
          <t>ImpMatl_Silicon_Bronze_ASTM-B584_C87600</t>
        </is>
      </c>
      <c r="I336" s="6" t="inlineStr">
        <is>
          <t>Silicon Bronze, ASTM-B584, C87600</t>
        </is>
      </c>
      <c r="J336" s="6" t="inlineStr">
        <is>
          <t>B21</t>
        </is>
      </c>
      <c r="K336" s="6" t="inlineStr">
        <is>
          <t>Coating_Scotchkote134_interior_exterior</t>
        </is>
      </c>
      <c r="L336" s="6" t="inlineStr">
        <is>
          <t>Stainless Steel, AISI-303</t>
        </is>
      </c>
      <c r="M336" s="6" t="inlineStr">
        <is>
          <t>Steel, Cold Drawn C1018</t>
        </is>
      </c>
      <c r="N336" s="1" t="inlineStr">
        <is>
          <t>RTF</t>
        </is>
      </c>
      <c r="O336" s="6" t="n"/>
      <c r="P336" s="6" t="inlineStr">
        <is>
          <t>A101819</t>
        </is>
      </c>
      <c r="Q336" s="6" t="n">
        <v>0</v>
      </c>
      <c r="R336" s="6" t="inlineStr">
        <is>
          <t>LT040</t>
        </is>
      </c>
      <c r="S336" s="13" t="n">
        <v>14</v>
      </c>
      <c r="U336" s="80" t="n"/>
    </row>
    <row r="337">
      <c r="B337" s="13">
        <f>IF(I337="Silicon Bronze, ASTM-B584, C87600", IF(K337="Coating_Standard", "Y", "N"), "N")</f>
        <v/>
      </c>
      <c r="C337" t="inlineStr">
        <is>
          <t>Price_BOM_VL_VLS_Imp_519</t>
        </is>
      </c>
      <c r="D337">
        <f>IF(B337="Y", C337, "")</f>
        <v/>
      </c>
      <c r="E337" s="123" t="inlineStr">
        <is>
          <t>:3095-7_VL:3095-7_VLS:</t>
        </is>
      </c>
      <c r="F337" s="123" t="inlineStr">
        <is>
          <t>:3095-7 VL:3095-7 VLS:</t>
        </is>
      </c>
      <c r="G337" s="123" t="inlineStr">
        <is>
          <t>X3</t>
        </is>
      </c>
      <c r="H337" t="inlineStr">
        <is>
          <t>ImpMatl_NiAl-Bronze_ASTM-B148_C95400</t>
        </is>
      </c>
      <c r="I337" s="6" t="inlineStr">
        <is>
          <t>Nickel Aluminum Bronze ASTM B148 UNS C95400</t>
        </is>
      </c>
      <c r="J337" s="6" t="inlineStr">
        <is>
          <t>B22</t>
        </is>
      </c>
      <c r="K337" s="6" t="inlineStr">
        <is>
          <t>Coating_Scotchkote134_interior_exterior</t>
        </is>
      </c>
      <c r="L337" s="6" t="inlineStr">
        <is>
          <t>Stainless Steel, AISI-303</t>
        </is>
      </c>
      <c r="M337" s="6" t="inlineStr">
        <is>
          <t>Steel, Cold Drawn C1018</t>
        </is>
      </c>
      <c r="N337" s="1" t="inlineStr">
        <is>
          <t>RTF</t>
        </is>
      </c>
      <c r="O337" s="80" t="n"/>
      <c r="P337" t="inlineStr">
        <is>
          <t>A102232</t>
        </is>
      </c>
      <c r="Q337" t="n">
        <v>148</v>
      </c>
      <c r="R337" s="6" t="inlineStr">
        <is>
          <t>LT250</t>
        </is>
      </c>
      <c r="S337" s="13" t="n">
        <v>8</v>
      </c>
      <c r="U337" s="80" t="n"/>
    </row>
    <row r="338">
      <c r="B338" s="13">
        <f>IF(I338="Silicon Bronze, ASTM-B584, C87600", IF(K338="Coating_Standard", "Y", "N"), "N")</f>
        <v/>
      </c>
      <c r="C338" t="inlineStr">
        <is>
          <t>Price_BOM_VL_VLS_Imp_520</t>
        </is>
      </c>
      <c r="D338">
        <f>IF(B338="Y", C338, "")</f>
        <v/>
      </c>
      <c r="E338" s="123" t="inlineStr">
        <is>
          <t>:3095-7_VL:3095-7_VLS:</t>
        </is>
      </c>
      <c r="F338" s="123" t="inlineStr">
        <is>
          <t>:3095-7 VL:3095-7 VLS:</t>
        </is>
      </c>
      <c r="G338" s="123" t="inlineStr">
        <is>
          <t>X3</t>
        </is>
      </c>
      <c r="H338" s="123" t="inlineStr">
        <is>
          <t>ImpMatl_Silicon_Bronze_ASTM-B584_C87600</t>
        </is>
      </c>
      <c r="I338" s="6" t="inlineStr">
        <is>
          <t>Silicon Bronze, ASTM-B584, C87600</t>
        </is>
      </c>
      <c r="J338" s="6" t="inlineStr">
        <is>
          <t>B21</t>
        </is>
      </c>
      <c r="K338" s="6" t="inlineStr">
        <is>
          <t>Coating_Scotchkote134_interior_exterior_IncludeImpeller</t>
        </is>
      </c>
      <c r="L338" s="6" t="inlineStr">
        <is>
          <t>Stainless Steel, AISI-303</t>
        </is>
      </c>
      <c r="M338" s="6" t="inlineStr">
        <is>
          <t>Steel, Cold Drawn C1018</t>
        </is>
      </c>
      <c r="N338" s="1" t="inlineStr">
        <is>
          <t>RTF</t>
        </is>
      </c>
      <c r="O338" s="6" t="n"/>
      <c r="P338" s="6" t="inlineStr">
        <is>
          <t>A101819</t>
        </is>
      </c>
      <c r="Q338" s="6" t="n">
        <v>0</v>
      </c>
      <c r="R338" s="6" t="inlineStr">
        <is>
          <t>LT040</t>
        </is>
      </c>
      <c r="S338" s="13" t="n">
        <v>14</v>
      </c>
      <c r="U338" s="80" t="n"/>
    </row>
    <row r="339">
      <c r="B339" s="13">
        <f>IF(I339="Silicon Bronze, ASTM-B584, C87600", IF(K339="Coating_Standard", "Y", "N"), "N")</f>
        <v/>
      </c>
      <c r="C339" t="inlineStr">
        <is>
          <t>Price_BOM_VL_VLS_Imp_521</t>
        </is>
      </c>
      <c r="D339">
        <f>IF(B339="Y", C339, "")</f>
        <v/>
      </c>
      <c r="E339" s="123" t="inlineStr">
        <is>
          <t>:3095-7_VL:3095-7_VLS:</t>
        </is>
      </c>
      <c r="F339" s="123" t="inlineStr">
        <is>
          <t>:3095-7 VL:3095-7 VLS:</t>
        </is>
      </c>
      <c r="G339" s="123" t="inlineStr">
        <is>
          <t>X3</t>
        </is>
      </c>
      <c r="H339" t="inlineStr">
        <is>
          <t>ImpMatl_NiAl-Bronze_ASTM-B148_C95400</t>
        </is>
      </c>
      <c r="I339" s="6" t="inlineStr">
        <is>
          <t>Nickel Aluminum Bronze ASTM B148 UNS C95400</t>
        </is>
      </c>
      <c r="J339" s="6" t="inlineStr">
        <is>
          <t>B22</t>
        </is>
      </c>
      <c r="K339" s="6" t="inlineStr">
        <is>
          <t>Coating_Scotchkote134_interior_exterior_IncludeImpeller</t>
        </is>
      </c>
      <c r="L339" s="6" t="inlineStr">
        <is>
          <t>Stainless Steel, AISI-303</t>
        </is>
      </c>
      <c r="M339" s="6" t="inlineStr">
        <is>
          <t>Steel, Cold Drawn C1018</t>
        </is>
      </c>
      <c r="N339" s="1" t="inlineStr">
        <is>
          <t>RTF</t>
        </is>
      </c>
      <c r="O339" s="80" t="n"/>
      <c r="P339" t="inlineStr">
        <is>
          <t>A102232</t>
        </is>
      </c>
      <c r="Q339" t="n">
        <v>148</v>
      </c>
      <c r="R339" s="6" t="inlineStr">
        <is>
          <t>LT250</t>
        </is>
      </c>
      <c r="S339" s="13" t="n">
        <v>8</v>
      </c>
      <c r="U339" s="80" t="n"/>
    </row>
    <row r="340">
      <c r="B340" s="13">
        <f>IF(I340="Silicon Bronze, ASTM-B584, C87600", IF(K340="Coating_Standard", "Y", "N"), "N")</f>
        <v/>
      </c>
      <c r="C340" t="inlineStr">
        <is>
          <t>Price_BOM_VL_VLS_Imp_522</t>
        </is>
      </c>
      <c r="D340">
        <f>IF(B340="Y", C340, "")</f>
        <v/>
      </c>
      <c r="E340" s="123" t="inlineStr">
        <is>
          <t>:3095-7_VL:3095-7_VLS:</t>
        </is>
      </c>
      <c r="F340" s="123" t="inlineStr">
        <is>
          <t>:3095-7 VL:3095-7 VLS:</t>
        </is>
      </c>
      <c r="G340" s="123" t="inlineStr">
        <is>
          <t>X3</t>
        </is>
      </c>
      <c r="H340" s="123" t="inlineStr">
        <is>
          <t>ImpMatl_Silicon_Bronze_ASTM-B584_C87600</t>
        </is>
      </c>
      <c r="I340" s="6" t="inlineStr">
        <is>
          <t>Silicon Bronze, ASTM-B584, C87600</t>
        </is>
      </c>
      <c r="J340" s="6" t="inlineStr">
        <is>
          <t>B21</t>
        </is>
      </c>
      <c r="K340" s="6" t="inlineStr">
        <is>
          <t>Coating_Scotchkote134_interior_IncludeImpeller</t>
        </is>
      </c>
      <c r="L340" s="6" t="inlineStr">
        <is>
          <t>Stainless Steel, AISI-303</t>
        </is>
      </c>
      <c r="M340" s="6" t="inlineStr">
        <is>
          <t>Steel, Cold Drawn C1018</t>
        </is>
      </c>
      <c r="N340" s="1" t="inlineStr">
        <is>
          <t>RTF</t>
        </is>
      </c>
      <c r="O340" s="6" t="n"/>
      <c r="P340" s="6" t="inlineStr">
        <is>
          <t>A101819</t>
        </is>
      </c>
      <c r="Q340" s="6" t="n">
        <v>0</v>
      </c>
      <c r="R340" s="6" t="inlineStr">
        <is>
          <t>LT040</t>
        </is>
      </c>
      <c r="S340" s="13" t="n">
        <v>14</v>
      </c>
      <c r="U340" s="80" t="n"/>
    </row>
    <row r="341">
      <c r="B341" s="13">
        <f>IF(I341="Silicon Bronze, ASTM-B584, C87600", IF(K341="Coating_Standard", "Y", "N"), "N")</f>
        <v/>
      </c>
      <c r="C341" t="inlineStr">
        <is>
          <t>Price_BOM_VL_VLS_Imp_523</t>
        </is>
      </c>
      <c r="D341">
        <f>IF(B341="Y", C341, "")</f>
        <v/>
      </c>
      <c r="E341" s="123" t="inlineStr">
        <is>
          <t>:3095-7_VL:3095-7_VLS:</t>
        </is>
      </c>
      <c r="F341" s="123" t="inlineStr">
        <is>
          <t>:3095-7 VL:3095-7 VLS:</t>
        </is>
      </c>
      <c r="G341" s="123" t="inlineStr">
        <is>
          <t>X3</t>
        </is>
      </c>
      <c r="H341" t="inlineStr">
        <is>
          <t>ImpMatl_NiAl-Bronze_ASTM-B148_C95400</t>
        </is>
      </c>
      <c r="I341" s="6" t="inlineStr">
        <is>
          <t>Nickel Aluminum Bronze ASTM B148 UNS C95400</t>
        </is>
      </c>
      <c r="J341" s="6" t="inlineStr">
        <is>
          <t>B22</t>
        </is>
      </c>
      <c r="K341" s="6" t="inlineStr">
        <is>
          <t>Coating_Scotchkote134_interior_IncludeImpeller</t>
        </is>
      </c>
      <c r="L341" s="6" t="inlineStr">
        <is>
          <t>Stainless Steel, AISI-303</t>
        </is>
      </c>
      <c r="M341" s="6" t="inlineStr">
        <is>
          <t>Steel, Cold Drawn C1018</t>
        </is>
      </c>
      <c r="N341" s="1" t="inlineStr">
        <is>
          <t>RTF</t>
        </is>
      </c>
      <c r="O341" s="80" t="n"/>
      <c r="P341" t="inlineStr">
        <is>
          <t>A102232</t>
        </is>
      </c>
      <c r="Q341" t="n">
        <v>148</v>
      </c>
      <c r="R341" s="6" t="inlineStr">
        <is>
          <t>LT250</t>
        </is>
      </c>
      <c r="S341" s="13" t="n">
        <v>8</v>
      </c>
      <c r="U341" s="80" t="n"/>
    </row>
    <row r="342">
      <c r="B342" s="13">
        <f>IF(I342="Silicon Bronze, ASTM-B584, C87600", IF(K342="Coating_Standard", "Y", "N"), "N")</f>
        <v/>
      </c>
      <c r="C342" t="inlineStr">
        <is>
          <t>Price_BOM_VL_VLS_Imp_524</t>
        </is>
      </c>
      <c r="D342">
        <f>IF(B342="Y", C342, "")</f>
        <v/>
      </c>
      <c r="E342" s="123" t="inlineStr">
        <is>
          <t>:3095-7_VL:3095-7_VLS:</t>
        </is>
      </c>
      <c r="F342" s="123" t="inlineStr">
        <is>
          <t>:3095-7 VL:3095-7 VLS:</t>
        </is>
      </c>
      <c r="G342" s="123" t="inlineStr">
        <is>
          <t>X3</t>
        </is>
      </c>
      <c r="H342" s="123" t="inlineStr">
        <is>
          <t>ImpMatl_Silicon_Bronze_ASTM-B584_C87600</t>
        </is>
      </c>
      <c r="I342" s="6" t="inlineStr">
        <is>
          <t>Silicon Bronze, ASTM-B584, C87600</t>
        </is>
      </c>
      <c r="J342" s="6" t="inlineStr">
        <is>
          <t>B21</t>
        </is>
      </c>
      <c r="K342" s="6" t="inlineStr">
        <is>
          <t>Coating_Special</t>
        </is>
      </c>
      <c r="L342" s="6" t="inlineStr">
        <is>
          <t>Stainless Steel, AISI-303</t>
        </is>
      </c>
      <c r="M342" s="6" t="inlineStr">
        <is>
          <t>Steel, Cold Drawn C1018</t>
        </is>
      </c>
      <c r="N342" s="1" t="inlineStr">
        <is>
          <t>RTF</t>
        </is>
      </c>
      <c r="O342" s="6" t="n"/>
      <c r="P342" s="6" t="inlineStr">
        <is>
          <t>A101819</t>
        </is>
      </c>
      <c r="Q342" s="6" t="n">
        <v>0</v>
      </c>
      <c r="R342" s="6" t="inlineStr">
        <is>
          <t>LT040</t>
        </is>
      </c>
      <c r="S342" s="13" t="n">
        <v>14</v>
      </c>
      <c r="U342" s="80" t="n"/>
    </row>
    <row r="343">
      <c r="B343" s="13">
        <f>IF(I343="Silicon Bronze, ASTM-B584, C87600", IF(K343="Coating_Standard", "Y", "N"), "N")</f>
        <v/>
      </c>
      <c r="C343" t="inlineStr">
        <is>
          <t>Price_BOM_VL_VLS_Imp_525</t>
        </is>
      </c>
      <c r="D343">
        <f>IF(B343="Y", C343, "")</f>
        <v/>
      </c>
      <c r="E343" s="123" t="inlineStr">
        <is>
          <t>:3095-7_VL:3095-7_VLS:</t>
        </is>
      </c>
      <c r="F343" s="123" t="inlineStr">
        <is>
          <t>:3095-7 VL:3095-7 VLS:</t>
        </is>
      </c>
      <c r="G343" s="123" t="inlineStr">
        <is>
          <t>X3</t>
        </is>
      </c>
      <c r="H343" t="inlineStr">
        <is>
          <t>ImpMatl_NiAl-Bronze_ASTM-B148_C95400</t>
        </is>
      </c>
      <c r="I343" s="6" t="inlineStr">
        <is>
          <t>Nickel Aluminum Bronze ASTM B148 UNS C95400</t>
        </is>
      </c>
      <c r="J343" s="6" t="inlineStr">
        <is>
          <t>B22</t>
        </is>
      </c>
      <c r="K343" s="6" t="inlineStr">
        <is>
          <t>Coating_Special</t>
        </is>
      </c>
      <c r="L343" s="6" t="inlineStr">
        <is>
          <t>Stainless Steel, AISI-303</t>
        </is>
      </c>
      <c r="M343" s="6" t="inlineStr">
        <is>
          <t>Steel, Cold Drawn C1018</t>
        </is>
      </c>
      <c r="N343" s="1" t="inlineStr">
        <is>
          <t>RTF</t>
        </is>
      </c>
      <c r="O343" s="80" t="n"/>
      <c r="P343" t="inlineStr">
        <is>
          <t>A102232</t>
        </is>
      </c>
      <c r="Q343" t="n">
        <v>148</v>
      </c>
      <c r="R343" s="6" t="inlineStr">
        <is>
          <t>LT250</t>
        </is>
      </c>
      <c r="S343" s="13" t="n">
        <v>8</v>
      </c>
      <c r="U343" s="80" t="n"/>
    </row>
    <row r="344">
      <c r="B344" s="13">
        <f>IF(I344="Silicon Bronze, ASTM-B584, C87600", IF(K344="Coating_Standard", "Y", "N"), "N")</f>
        <v/>
      </c>
      <c r="C344" t="inlineStr">
        <is>
          <t>Price_BOM_VL_VLS_Imp_526</t>
        </is>
      </c>
      <c r="D344">
        <f>IF(B344="Y", C344, "")</f>
        <v/>
      </c>
      <c r="E344" s="123" t="inlineStr">
        <is>
          <t>:3095-7_VL:3095-7_VLS:</t>
        </is>
      </c>
      <c r="F344" s="123" t="inlineStr">
        <is>
          <t>:3095-7 VL:3095-7 VLS:</t>
        </is>
      </c>
      <c r="G344" s="123" t="inlineStr">
        <is>
          <t>X3</t>
        </is>
      </c>
      <c r="H344" s="123" t="inlineStr">
        <is>
          <t>ImpMatl_Silicon_Bronze_ASTM-B584_C87600</t>
        </is>
      </c>
      <c r="I344" s="6" t="inlineStr">
        <is>
          <t>Silicon Bronze, ASTM-B584, C87600</t>
        </is>
      </c>
      <c r="J344" s="6" t="inlineStr">
        <is>
          <t>B21</t>
        </is>
      </c>
      <c r="K344" s="6" t="inlineStr">
        <is>
          <t>Coating_Epoxy</t>
        </is>
      </c>
      <c r="L344" s="6" t="inlineStr">
        <is>
          <t>Stainless Steel, AISI-303</t>
        </is>
      </c>
      <c r="M344" s="6" t="inlineStr">
        <is>
          <t>Steel, Cold Drawn C1018</t>
        </is>
      </c>
      <c r="N344" s="1" t="inlineStr">
        <is>
          <t>RTF</t>
        </is>
      </c>
      <c r="O344" s="6" t="n"/>
      <c r="P344" s="6" t="inlineStr">
        <is>
          <t>A101819</t>
        </is>
      </c>
      <c r="Q344" s="6" t="n">
        <v>0</v>
      </c>
      <c r="R344" s="6" t="inlineStr">
        <is>
          <t>LT040</t>
        </is>
      </c>
      <c r="S344" s="13" t="n">
        <v>14</v>
      </c>
      <c r="U344" s="80" t="n"/>
    </row>
    <row r="345">
      <c r="B345" s="13">
        <f>IF(I345="Silicon Bronze, ASTM-B584, C87600", IF(K345="Coating_Standard", "Y", "N"), "N")</f>
        <v/>
      </c>
      <c r="C345" t="inlineStr">
        <is>
          <t>Price_BOM_VL_VLS_Imp_527</t>
        </is>
      </c>
      <c r="D345">
        <f>IF(B345="Y", C345, "")</f>
        <v/>
      </c>
      <c r="E345" s="123" t="inlineStr">
        <is>
          <t>:3095-7_VL:3095-7_VLS:</t>
        </is>
      </c>
      <c r="F345" s="123" t="inlineStr">
        <is>
          <t>:3095-7 VL:3095-7 VLS:</t>
        </is>
      </c>
      <c r="G345" s="123" t="inlineStr">
        <is>
          <t>X3</t>
        </is>
      </c>
      <c r="H345" t="inlineStr">
        <is>
          <t>ImpMatl_NiAl-Bronze_ASTM-B148_C95400</t>
        </is>
      </c>
      <c r="I345" s="6" t="inlineStr">
        <is>
          <t>Nickel Aluminum Bronze ASTM B148 UNS C95400</t>
        </is>
      </c>
      <c r="J345" s="6" t="inlineStr">
        <is>
          <t>B22</t>
        </is>
      </c>
      <c r="K345" s="6" t="inlineStr">
        <is>
          <t>Coating_Epoxy</t>
        </is>
      </c>
      <c r="L345" s="6" t="inlineStr">
        <is>
          <t>Stainless Steel, AISI-303</t>
        </is>
      </c>
      <c r="M345" s="6" t="inlineStr">
        <is>
          <t>Steel, Cold Drawn C1018</t>
        </is>
      </c>
      <c r="N345" s="1" t="inlineStr">
        <is>
          <t>RTF</t>
        </is>
      </c>
      <c r="O345" s="80" t="n"/>
      <c r="P345" t="inlineStr">
        <is>
          <t>A102232</t>
        </is>
      </c>
      <c r="Q345" t="n">
        <v>148</v>
      </c>
      <c r="R345" s="6" t="inlineStr">
        <is>
          <t>LT250</t>
        </is>
      </c>
      <c r="S345" s="13" t="n">
        <v>8</v>
      </c>
      <c r="U345" s="80" t="n"/>
    </row>
    <row r="346">
      <c r="B346" s="13">
        <f>IF(I346="Silicon Bronze, ASTM-B584, C87600", IF(K346="Coating_Standard", "Y", "N"), "N")</f>
        <v/>
      </c>
      <c r="C346" t="inlineStr">
        <is>
          <t>Price_BOM_VL_VLS_Imp_528</t>
        </is>
      </c>
      <c r="D346">
        <f>IF(B346="Y", C346, "")</f>
        <v/>
      </c>
      <c r="E346" s="123" t="inlineStr">
        <is>
          <t>:3095-7_VL:3095-7_VLS:</t>
        </is>
      </c>
      <c r="F346" s="123" t="inlineStr">
        <is>
          <t>:3095-7 VL:3095-7 VLS:</t>
        </is>
      </c>
      <c r="G346" s="123" t="inlineStr">
        <is>
          <t>X4</t>
        </is>
      </c>
      <c r="H346" s="123" t="inlineStr">
        <is>
          <t>ImpMatl_Silicon_Bronze_ASTM-B584_C87600</t>
        </is>
      </c>
      <c r="I346" s="6" t="inlineStr">
        <is>
          <t>Silicon Bronze, ASTM-B584, C87600</t>
        </is>
      </c>
      <c r="J346" s="6" t="inlineStr">
        <is>
          <t>B21</t>
        </is>
      </c>
      <c r="K346" s="6" t="inlineStr">
        <is>
          <t>Coating_Standard</t>
        </is>
      </c>
      <c r="L346" s="6" t="inlineStr">
        <is>
          <t>Stainless Steel, AISI-303</t>
        </is>
      </c>
      <c r="M346" s="6" t="inlineStr">
        <is>
          <t>Steel, Cold Drawn C1018</t>
        </is>
      </c>
      <c r="N346" s="6" t="n">
        <v>96769193</v>
      </c>
      <c r="O346" s="6" t="inlineStr">
        <is>
          <t>IMP,L,25957,X4,B21</t>
        </is>
      </c>
      <c r="P346" s="6" t="inlineStr">
        <is>
          <t>A101826</t>
        </is>
      </c>
      <c r="Q346" s="6" t="n">
        <v>0</v>
      </c>
      <c r="R346" s="6" t="inlineStr">
        <is>
          <t>LT027</t>
        </is>
      </c>
      <c r="S346" s="13" t="n">
        <v>0</v>
      </c>
      <c r="U346" s="80" t="n"/>
    </row>
    <row r="347">
      <c r="B347" s="13">
        <f>IF(I347="Silicon Bronze, ASTM-B584, C87600", IF(K347="Coating_Standard", "Y", "N"), "N")</f>
        <v/>
      </c>
      <c r="C347" t="inlineStr">
        <is>
          <t>Price_BOM_VL_VLS_Imp_530</t>
        </is>
      </c>
      <c r="D347">
        <f>IF(B347="Y", C347, "")</f>
        <v/>
      </c>
      <c r="E347" s="123" t="inlineStr">
        <is>
          <t>:3095-7_VL:3095-7_VLS:</t>
        </is>
      </c>
      <c r="F347" s="123" t="inlineStr">
        <is>
          <t>:3095-7 VL:3095-7 VLS:</t>
        </is>
      </c>
      <c r="G347" s="123" t="inlineStr">
        <is>
          <t>X4</t>
        </is>
      </c>
      <c r="H347" s="123" t="inlineStr">
        <is>
          <t>ImpMatl_SS_AISI-304</t>
        </is>
      </c>
      <c r="I347" s="6" t="inlineStr">
        <is>
          <t>Stainless Steel, AISI-304</t>
        </is>
      </c>
      <c r="J347" s="6" t="inlineStr">
        <is>
          <t>H304</t>
        </is>
      </c>
      <c r="K347" s="6" t="inlineStr">
        <is>
          <t>Coating_Standard</t>
        </is>
      </c>
      <c r="L347" s="6" t="inlineStr">
        <is>
          <t>Stainless Steel, AISI-303</t>
        </is>
      </c>
      <c r="M347" s="6" t="inlineStr">
        <is>
          <t>Stainless Steel, AISI 316</t>
        </is>
      </c>
      <c r="N347" s="96" t="n">
        <v>98876139</v>
      </c>
      <c r="O347" s="94" t="inlineStr">
        <is>
          <t>IMP,L,25957,X4,H304</t>
        </is>
      </c>
      <c r="P347" t="inlineStr">
        <is>
          <t>A101831</t>
        </is>
      </c>
      <c r="Q347" t="n">
        <v>0</v>
      </c>
      <c r="R347" s="6" t="inlineStr">
        <is>
          <t>LT027</t>
        </is>
      </c>
      <c r="S347" s="13" t="n">
        <v>0</v>
      </c>
      <c r="U347" s="80" t="n"/>
    </row>
    <row r="348">
      <c r="B348" s="13">
        <f>IF(I348="Silicon Bronze, ASTM-B584, C87600", IF(K348="Coating_Standard", "Y", "N"), "N")</f>
        <v/>
      </c>
      <c r="C348" t="inlineStr">
        <is>
          <t>Price_BOM_VL_VLS_Imp_532</t>
        </is>
      </c>
      <c r="D348">
        <f>IF(B348="Y", C348, "")</f>
        <v/>
      </c>
      <c r="E348" s="123" t="inlineStr">
        <is>
          <t>:3095-7_VL:3095-7_VLS:</t>
        </is>
      </c>
      <c r="F348" s="123" t="inlineStr">
        <is>
          <t>:3095-7 VL:3095-7 VLS:</t>
        </is>
      </c>
      <c r="G348" s="123" t="inlineStr">
        <is>
          <t>X4</t>
        </is>
      </c>
      <c r="H348" t="inlineStr">
        <is>
          <t>ImpMatl_NiAl-Bronze_ASTM-B148_C95400</t>
        </is>
      </c>
      <c r="I348" s="6" t="inlineStr">
        <is>
          <t>Nickel Aluminum Bronze ASTM B148 UNS C95400</t>
        </is>
      </c>
      <c r="J348" s="6" t="inlineStr">
        <is>
          <t>B22</t>
        </is>
      </c>
      <c r="K348" s="6" t="inlineStr">
        <is>
          <t>Coating_Standard</t>
        </is>
      </c>
      <c r="L348" s="6" t="inlineStr">
        <is>
          <t>Stainless Steel, AISI-303</t>
        </is>
      </c>
      <c r="M348" s="6" t="inlineStr">
        <is>
          <t>Steel, Cold Drawn C1018</t>
        </is>
      </c>
      <c r="N348" t="n">
        <v>97778036</v>
      </c>
      <c r="O348" s="80" t="n"/>
      <c r="P348" t="inlineStr">
        <is>
          <t>A102233</t>
        </is>
      </c>
      <c r="Q348" t="n">
        <v>148</v>
      </c>
      <c r="R348" s="6" t="inlineStr">
        <is>
          <t>LT027</t>
        </is>
      </c>
      <c r="S348" s="13" t="n">
        <v>0</v>
      </c>
      <c r="U348" s="80" t="n"/>
    </row>
    <row r="349">
      <c r="B349" s="13">
        <f>IF(I349="Silicon Bronze, ASTM-B584, C87600", IF(K349="Coating_Standard", "Y", "N"), "N")</f>
        <v/>
      </c>
      <c r="C349" t="inlineStr">
        <is>
          <t>Price_BOM_VL_VLS_Imp_533</t>
        </is>
      </c>
      <c r="D349">
        <f>IF(B349="Y", C349, "")</f>
        <v/>
      </c>
      <c r="E349" s="123" t="inlineStr">
        <is>
          <t>:3095-7_VL:3095-7_VLS:</t>
        </is>
      </c>
      <c r="F349" s="123" t="inlineStr">
        <is>
          <t>:3095-7 VL:3095-7 VLS:</t>
        </is>
      </c>
      <c r="G349" s="123" t="inlineStr">
        <is>
          <t>X4</t>
        </is>
      </c>
      <c r="H349" s="123" t="inlineStr">
        <is>
          <t>ImpMatl_Silicon_Bronze_ASTM-B584_C87600</t>
        </is>
      </c>
      <c r="I349" s="6" t="inlineStr">
        <is>
          <t>Silicon Bronze, ASTM-B584, C87600</t>
        </is>
      </c>
      <c r="J349" s="6" t="inlineStr">
        <is>
          <t>B21</t>
        </is>
      </c>
      <c r="K349" s="6" t="inlineStr">
        <is>
          <t>Coating_Scotchkote134_interior</t>
        </is>
      </c>
      <c r="L349" s="6" t="inlineStr">
        <is>
          <t>Stainless Steel, AISI-303</t>
        </is>
      </c>
      <c r="M349" s="6" t="inlineStr">
        <is>
          <t>Steel, Cold Drawn C1018</t>
        </is>
      </c>
      <c r="N349" s="1" t="inlineStr">
        <is>
          <t>RTF</t>
        </is>
      </c>
      <c r="O349" s="6" t="n"/>
      <c r="P349" s="6" t="inlineStr">
        <is>
          <t>A101826</t>
        </is>
      </c>
      <c r="Q349" s="6" t="n">
        <v>0</v>
      </c>
      <c r="R349" s="6" t="inlineStr">
        <is>
          <t>LT040</t>
        </is>
      </c>
      <c r="S349" s="13" t="n">
        <v>14</v>
      </c>
      <c r="U349" s="80" t="n"/>
    </row>
    <row r="350">
      <c r="B350" s="13">
        <f>IF(I350="Silicon Bronze, ASTM-B584, C87600", IF(K350="Coating_Standard", "Y", "N"), "N")</f>
        <v/>
      </c>
      <c r="C350" t="inlineStr">
        <is>
          <t>Price_BOM_VL_VLS_Imp_534</t>
        </is>
      </c>
      <c r="D350">
        <f>IF(B350="Y", C350, "")</f>
        <v/>
      </c>
      <c r="E350" s="123" t="inlineStr">
        <is>
          <t>:3095-7_VL:3095-7_VLS:</t>
        </is>
      </c>
      <c r="F350" s="123" t="inlineStr">
        <is>
          <t>:3095-7 VL:3095-7 VLS:</t>
        </is>
      </c>
      <c r="G350" s="123" t="inlineStr">
        <is>
          <t>X4</t>
        </is>
      </c>
      <c r="H350" t="inlineStr">
        <is>
          <t>ImpMatl_NiAl-Bronze_ASTM-B148_C95400</t>
        </is>
      </c>
      <c r="I350" s="6" t="inlineStr">
        <is>
          <t>Nickel Aluminum Bronze ASTM B148 UNS C95400</t>
        </is>
      </c>
      <c r="J350" s="6" t="inlineStr">
        <is>
          <t>B22</t>
        </is>
      </c>
      <c r="K350" s="6" t="inlineStr">
        <is>
          <t>Coating_Scotchkote134_interior</t>
        </is>
      </c>
      <c r="L350" s="6" t="inlineStr">
        <is>
          <t>Stainless Steel, AISI-303</t>
        </is>
      </c>
      <c r="M350" s="6" t="inlineStr">
        <is>
          <t>Steel, Cold Drawn C1018</t>
        </is>
      </c>
      <c r="N350" s="1" t="inlineStr">
        <is>
          <t>RTF</t>
        </is>
      </c>
      <c r="O350" s="80" t="n"/>
      <c r="P350" t="inlineStr">
        <is>
          <t>A102233</t>
        </is>
      </c>
      <c r="Q350" t="n">
        <v>148</v>
      </c>
      <c r="R350" s="6" t="inlineStr">
        <is>
          <t>LT250</t>
        </is>
      </c>
      <c r="S350" s="13" t="n">
        <v>8</v>
      </c>
      <c r="U350" s="80" t="n"/>
    </row>
    <row r="351">
      <c r="B351" s="13">
        <f>IF(I351="Silicon Bronze, ASTM-B584, C87600", IF(K351="Coating_Standard", "Y", "N"), "N")</f>
        <v/>
      </c>
      <c r="C351" t="inlineStr">
        <is>
          <t>Price_BOM_VL_VLS_Imp_535</t>
        </is>
      </c>
      <c r="D351">
        <f>IF(B351="Y", C351, "")</f>
        <v/>
      </c>
      <c r="E351" s="123" t="inlineStr">
        <is>
          <t>:3095-7_VL:3095-7_VLS:</t>
        </is>
      </c>
      <c r="F351" s="123" t="inlineStr">
        <is>
          <t>:3095-7 VL:3095-7 VLS:</t>
        </is>
      </c>
      <c r="G351" s="123" t="inlineStr">
        <is>
          <t>X4</t>
        </is>
      </c>
      <c r="H351" s="123" t="inlineStr">
        <is>
          <t>ImpMatl_Silicon_Bronze_ASTM-B584_C87600</t>
        </is>
      </c>
      <c r="I351" s="6" t="inlineStr">
        <is>
          <t>Silicon Bronze, ASTM-B584, C87600</t>
        </is>
      </c>
      <c r="J351" s="6" t="inlineStr">
        <is>
          <t>B21</t>
        </is>
      </c>
      <c r="K351" s="6" t="inlineStr">
        <is>
          <t>Coating_Scotchkote134_interior_exterior</t>
        </is>
      </c>
      <c r="L351" s="6" t="inlineStr">
        <is>
          <t>Stainless Steel, AISI-303</t>
        </is>
      </c>
      <c r="M351" s="6" t="inlineStr">
        <is>
          <t>Steel, Cold Drawn C1018</t>
        </is>
      </c>
      <c r="N351" s="1" t="inlineStr">
        <is>
          <t>RTF</t>
        </is>
      </c>
      <c r="O351" s="6" t="n"/>
      <c r="P351" s="6" t="inlineStr">
        <is>
          <t>A101826</t>
        </is>
      </c>
      <c r="Q351" s="6" t="n">
        <v>0</v>
      </c>
      <c r="R351" s="6" t="inlineStr">
        <is>
          <t>LT040</t>
        </is>
      </c>
      <c r="S351" s="13" t="n">
        <v>14</v>
      </c>
      <c r="U351" s="80" t="n"/>
    </row>
    <row r="352">
      <c r="B352" s="13">
        <f>IF(I352="Silicon Bronze, ASTM-B584, C87600", IF(K352="Coating_Standard", "Y", "N"), "N")</f>
        <v/>
      </c>
      <c r="C352" t="inlineStr">
        <is>
          <t>Price_BOM_VL_VLS_Imp_536</t>
        </is>
      </c>
      <c r="D352">
        <f>IF(B352="Y", C352, "")</f>
        <v/>
      </c>
      <c r="E352" s="123" t="inlineStr">
        <is>
          <t>:3095-7_VL:3095-7_VLS:</t>
        </is>
      </c>
      <c r="F352" s="123" t="inlineStr">
        <is>
          <t>:3095-7 VL:3095-7 VLS:</t>
        </is>
      </c>
      <c r="G352" s="123" t="inlineStr">
        <is>
          <t>X4</t>
        </is>
      </c>
      <c r="H352" t="inlineStr">
        <is>
          <t>ImpMatl_NiAl-Bronze_ASTM-B148_C95400</t>
        </is>
      </c>
      <c r="I352" s="6" t="inlineStr">
        <is>
          <t>Nickel Aluminum Bronze ASTM B148 UNS C95400</t>
        </is>
      </c>
      <c r="J352" s="6" t="inlineStr">
        <is>
          <t>B22</t>
        </is>
      </c>
      <c r="K352" s="6" t="inlineStr">
        <is>
          <t>Coating_Scotchkote134_interior_exterior</t>
        </is>
      </c>
      <c r="L352" s="6" t="inlineStr">
        <is>
          <t>Stainless Steel, AISI-303</t>
        </is>
      </c>
      <c r="M352" s="6" t="inlineStr">
        <is>
          <t>Steel, Cold Drawn C1018</t>
        </is>
      </c>
      <c r="N352" s="1" t="inlineStr">
        <is>
          <t>RTF</t>
        </is>
      </c>
      <c r="O352" s="80" t="n"/>
      <c r="P352" t="inlineStr">
        <is>
          <t>A102233</t>
        </is>
      </c>
      <c r="Q352" t="n">
        <v>148</v>
      </c>
      <c r="R352" s="6" t="inlineStr">
        <is>
          <t>LT250</t>
        </is>
      </c>
      <c r="S352" s="13" t="n">
        <v>8</v>
      </c>
      <c r="U352" s="80" t="n"/>
    </row>
    <row r="353">
      <c r="B353" s="13">
        <f>IF(I353="Silicon Bronze, ASTM-B584, C87600", IF(K353="Coating_Standard", "Y", "N"), "N")</f>
        <v/>
      </c>
      <c r="C353" t="inlineStr">
        <is>
          <t>Price_BOM_VL_VLS_Imp_537</t>
        </is>
      </c>
      <c r="D353">
        <f>IF(B353="Y", C353, "")</f>
        <v/>
      </c>
      <c r="E353" s="123" t="inlineStr">
        <is>
          <t>:3095-7_VL:3095-7_VLS:</t>
        </is>
      </c>
      <c r="F353" s="123" t="inlineStr">
        <is>
          <t>:3095-7 VL:3095-7 VLS:</t>
        </is>
      </c>
      <c r="G353" s="123" t="inlineStr">
        <is>
          <t>X4</t>
        </is>
      </c>
      <c r="H353" s="123" t="inlineStr">
        <is>
          <t>ImpMatl_Silicon_Bronze_ASTM-B584_C87600</t>
        </is>
      </c>
      <c r="I353" s="6" t="inlineStr">
        <is>
          <t>Silicon Bronze, ASTM-B584, C87600</t>
        </is>
      </c>
      <c r="J353" s="6" t="inlineStr">
        <is>
          <t>B21</t>
        </is>
      </c>
      <c r="K353" s="6" t="inlineStr">
        <is>
          <t>Coating_Scotchkote134_interior_exterior_IncludeImpeller</t>
        </is>
      </c>
      <c r="L353" s="6" t="inlineStr">
        <is>
          <t>Stainless Steel, AISI-303</t>
        </is>
      </c>
      <c r="M353" s="6" t="inlineStr">
        <is>
          <t>Steel, Cold Drawn C1018</t>
        </is>
      </c>
      <c r="N353" s="1" t="inlineStr">
        <is>
          <t>RTF</t>
        </is>
      </c>
      <c r="O353" s="6" t="n"/>
      <c r="P353" s="6" t="inlineStr">
        <is>
          <t>A101826</t>
        </is>
      </c>
      <c r="Q353" s="6" t="n">
        <v>0</v>
      </c>
      <c r="R353" s="6" t="inlineStr">
        <is>
          <t>LT040</t>
        </is>
      </c>
      <c r="S353" s="13" t="n">
        <v>14</v>
      </c>
      <c r="U353" s="80" t="n"/>
    </row>
    <row r="354">
      <c r="B354" s="13">
        <f>IF(I354="Silicon Bronze, ASTM-B584, C87600", IF(K354="Coating_Standard", "Y", "N"), "N")</f>
        <v/>
      </c>
      <c r="C354" t="inlineStr">
        <is>
          <t>Price_BOM_VL_VLS_Imp_538</t>
        </is>
      </c>
      <c r="D354">
        <f>IF(B354="Y", C354, "")</f>
        <v/>
      </c>
      <c r="E354" s="123" t="inlineStr">
        <is>
          <t>:3095-7_VL:3095-7_VLS:</t>
        </is>
      </c>
      <c r="F354" s="123" t="inlineStr">
        <is>
          <t>:3095-7 VL:3095-7 VLS:</t>
        </is>
      </c>
      <c r="G354" s="123" t="inlineStr">
        <is>
          <t>X4</t>
        </is>
      </c>
      <c r="H354" t="inlineStr">
        <is>
          <t>ImpMatl_NiAl-Bronze_ASTM-B148_C95400</t>
        </is>
      </c>
      <c r="I354" s="6" t="inlineStr">
        <is>
          <t>Nickel Aluminum Bronze ASTM B148 UNS C95400</t>
        </is>
      </c>
      <c r="J354" s="6" t="inlineStr">
        <is>
          <t>B22</t>
        </is>
      </c>
      <c r="K354" s="6" t="inlineStr">
        <is>
          <t>Coating_Scotchkote134_interior_exterior_IncludeImpeller</t>
        </is>
      </c>
      <c r="L354" s="6" t="inlineStr">
        <is>
          <t>Stainless Steel, AISI-303</t>
        </is>
      </c>
      <c r="M354" s="6" t="inlineStr">
        <is>
          <t>Steel, Cold Drawn C1018</t>
        </is>
      </c>
      <c r="N354" s="1" t="inlineStr">
        <is>
          <t>RTF</t>
        </is>
      </c>
      <c r="O354" s="80" t="n"/>
      <c r="P354" t="inlineStr">
        <is>
          <t>A102233</t>
        </is>
      </c>
      <c r="Q354" t="n">
        <v>148</v>
      </c>
      <c r="R354" s="6" t="inlineStr">
        <is>
          <t>LT250</t>
        </is>
      </c>
      <c r="S354" s="13" t="n">
        <v>8</v>
      </c>
      <c r="U354" s="80" t="n"/>
    </row>
    <row r="355">
      <c r="B355" s="13">
        <f>IF(I355="Silicon Bronze, ASTM-B584, C87600", IF(K355="Coating_Standard", "Y", "N"), "N")</f>
        <v/>
      </c>
      <c r="C355" t="inlineStr">
        <is>
          <t>Price_BOM_VL_VLS_Imp_539</t>
        </is>
      </c>
      <c r="D355">
        <f>IF(B355="Y", C355, "")</f>
        <v/>
      </c>
      <c r="E355" s="123" t="inlineStr">
        <is>
          <t>:3095-7_VL:3095-7_VLS:</t>
        </is>
      </c>
      <c r="F355" s="123" t="inlineStr">
        <is>
          <t>:3095-7 VL:3095-7 VLS:</t>
        </is>
      </c>
      <c r="G355" s="123" t="inlineStr">
        <is>
          <t>X4</t>
        </is>
      </c>
      <c r="H355" s="123" t="inlineStr">
        <is>
          <t>ImpMatl_Silicon_Bronze_ASTM-B584_C87600</t>
        </is>
      </c>
      <c r="I355" s="6" t="inlineStr">
        <is>
          <t>Silicon Bronze, ASTM-B584, C87600</t>
        </is>
      </c>
      <c r="J355" s="6" t="inlineStr">
        <is>
          <t>B21</t>
        </is>
      </c>
      <c r="K355" s="6" t="inlineStr">
        <is>
          <t>Coating_Scotchkote134_interior_IncludeImpeller</t>
        </is>
      </c>
      <c r="L355" s="6" t="inlineStr">
        <is>
          <t>Stainless Steel, AISI-303</t>
        </is>
      </c>
      <c r="M355" s="6" t="inlineStr">
        <is>
          <t>Steel, Cold Drawn C1018</t>
        </is>
      </c>
      <c r="N355" s="1" t="inlineStr">
        <is>
          <t>RTF</t>
        </is>
      </c>
      <c r="O355" s="6" t="n"/>
      <c r="P355" s="6" t="inlineStr">
        <is>
          <t>A101826</t>
        </is>
      </c>
      <c r="Q355" s="6" t="n">
        <v>0</v>
      </c>
      <c r="R355" s="6" t="inlineStr">
        <is>
          <t>LT040</t>
        </is>
      </c>
      <c r="S355" s="13" t="n">
        <v>14</v>
      </c>
      <c r="U355" s="80" t="n"/>
    </row>
    <row r="356">
      <c r="B356" s="13">
        <f>IF(I356="Silicon Bronze, ASTM-B584, C87600", IF(K356="Coating_Standard", "Y", "N"), "N")</f>
        <v/>
      </c>
      <c r="C356" t="inlineStr">
        <is>
          <t>Price_BOM_VL_VLS_Imp_540</t>
        </is>
      </c>
      <c r="D356">
        <f>IF(B356="Y", C356, "")</f>
        <v/>
      </c>
      <c r="E356" s="123" t="inlineStr">
        <is>
          <t>:3095-7_VL:3095-7_VLS:</t>
        </is>
      </c>
      <c r="F356" s="123" t="inlineStr">
        <is>
          <t>:3095-7 VL:3095-7 VLS:</t>
        </is>
      </c>
      <c r="G356" s="123" t="inlineStr">
        <is>
          <t>X4</t>
        </is>
      </c>
      <c r="H356" t="inlineStr">
        <is>
          <t>ImpMatl_NiAl-Bronze_ASTM-B148_C95400</t>
        </is>
      </c>
      <c r="I356" s="6" t="inlineStr">
        <is>
          <t>Nickel Aluminum Bronze ASTM B148 UNS C95400</t>
        </is>
      </c>
      <c r="J356" s="6" t="inlineStr">
        <is>
          <t>B22</t>
        </is>
      </c>
      <c r="K356" s="6" t="inlineStr">
        <is>
          <t>Coating_Scotchkote134_interior_IncludeImpeller</t>
        </is>
      </c>
      <c r="L356" s="6" t="inlineStr">
        <is>
          <t>Stainless Steel, AISI-303</t>
        </is>
      </c>
      <c r="M356" s="6" t="inlineStr">
        <is>
          <t>Steel, Cold Drawn C1018</t>
        </is>
      </c>
      <c r="N356" s="1" t="inlineStr">
        <is>
          <t>RTF</t>
        </is>
      </c>
      <c r="O356" s="80" t="n"/>
      <c r="P356" t="inlineStr">
        <is>
          <t>A102233</t>
        </is>
      </c>
      <c r="Q356" t="n">
        <v>148</v>
      </c>
      <c r="R356" s="6" t="inlineStr">
        <is>
          <t>LT250</t>
        </is>
      </c>
      <c r="S356" s="13" t="n">
        <v>8</v>
      </c>
      <c r="U356" s="80" t="n"/>
    </row>
    <row r="357">
      <c r="B357" s="13">
        <f>IF(I357="Silicon Bronze, ASTM-B584, C87600", IF(K357="Coating_Standard", "Y", "N"), "N")</f>
        <v/>
      </c>
      <c r="C357" t="inlineStr">
        <is>
          <t>Price_BOM_VL_VLS_Imp_541</t>
        </is>
      </c>
      <c r="D357">
        <f>IF(B357="Y", C357, "")</f>
        <v/>
      </c>
      <c r="E357" s="123" t="inlineStr">
        <is>
          <t>:3095-7_VL:3095-7_VLS:</t>
        </is>
      </c>
      <c r="F357" s="123" t="inlineStr">
        <is>
          <t>:3095-7 VL:3095-7 VLS:</t>
        </is>
      </c>
      <c r="G357" s="123" t="inlineStr">
        <is>
          <t>X4</t>
        </is>
      </c>
      <c r="H357" s="123" t="inlineStr">
        <is>
          <t>ImpMatl_Silicon_Bronze_ASTM-B584_C87600</t>
        </is>
      </c>
      <c r="I357" s="6" t="inlineStr">
        <is>
          <t>Silicon Bronze, ASTM-B584, C87600</t>
        </is>
      </c>
      <c r="J357" s="6" t="inlineStr">
        <is>
          <t>B21</t>
        </is>
      </c>
      <c r="K357" s="6" t="inlineStr">
        <is>
          <t>Coating_Special</t>
        </is>
      </c>
      <c r="L357" s="6" t="inlineStr">
        <is>
          <t>Stainless Steel, AISI-303</t>
        </is>
      </c>
      <c r="M357" s="6" t="inlineStr">
        <is>
          <t>Steel, Cold Drawn C1018</t>
        </is>
      </c>
      <c r="N357" s="1" t="inlineStr">
        <is>
          <t>RTF</t>
        </is>
      </c>
      <c r="O357" s="6" t="n"/>
      <c r="P357" s="6" t="inlineStr">
        <is>
          <t>A101826</t>
        </is>
      </c>
      <c r="Q357" s="6" t="n">
        <v>0</v>
      </c>
      <c r="R357" s="6" t="inlineStr">
        <is>
          <t>LT040</t>
        </is>
      </c>
      <c r="S357" s="13" t="n">
        <v>14</v>
      </c>
      <c r="U357" s="80" t="n"/>
    </row>
    <row r="358">
      <c r="B358" s="13">
        <f>IF(I358="Silicon Bronze, ASTM-B584, C87600", IF(K358="Coating_Standard", "Y", "N"), "N")</f>
        <v/>
      </c>
      <c r="C358" t="inlineStr">
        <is>
          <t>Price_BOM_VL_VLS_Imp_542</t>
        </is>
      </c>
      <c r="D358">
        <f>IF(B358="Y", C358, "")</f>
        <v/>
      </c>
      <c r="E358" s="123" t="inlineStr">
        <is>
          <t>:3095-7_VL:3095-7_VLS:</t>
        </is>
      </c>
      <c r="F358" s="123" t="inlineStr">
        <is>
          <t>:3095-7 VL:3095-7 VLS:</t>
        </is>
      </c>
      <c r="G358" s="123" t="inlineStr">
        <is>
          <t>X4</t>
        </is>
      </c>
      <c r="H358" t="inlineStr">
        <is>
          <t>ImpMatl_NiAl-Bronze_ASTM-B148_C95400</t>
        </is>
      </c>
      <c r="I358" s="6" t="inlineStr">
        <is>
          <t>Nickel Aluminum Bronze ASTM B148 UNS C95400</t>
        </is>
      </c>
      <c r="J358" s="6" t="inlineStr">
        <is>
          <t>B22</t>
        </is>
      </c>
      <c r="K358" s="6" t="inlineStr">
        <is>
          <t>Coating_Special</t>
        </is>
      </c>
      <c r="L358" s="6" t="inlineStr">
        <is>
          <t>Stainless Steel, AISI-303</t>
        </is>
      </c>
      <c r="M358" s="6" t="inlineStr">
        <is>
          <t>Steel, Cold Drawn C1018</t>
        </is>
      </c>
      <c r="N358" s="1" t="inlineStr">
        <is>
          <t>RTF</t>
        </is>
      </c>
      <c r="O358" s="80" t="n"/>
      <c r="P358" t="inlineStr">
        <is>
          <t>A102233</t>
        </is>
      </c>
      <c r="Q358" t="n">
        <v>148</v>
      </c>
      <c r="R358" s="6" t="inlineStr">
        <is>
          <t>LT250</t>
        </is>
      </c>
      <c r="S358" s="13" t="n">
        <v>8</v>
      </c>
      <c r="U358" s="80" t="n"/>
    </row>
    <row r="359">
      <c r="B359" s="13">
        <f>IF(I359="Silicon Bronze, ASTM-B584, C87600", IF(K359="Coating_Standard", "Y", "N"), "N")</f>
        <v/>
      </c>
      <c r="C359" t="inlineStr">
        <is>
          <t>Price_BOM_VL_VLS_Imp_543</t>
        </is>
      </c>
      <c r="D359">
        <f>IF(B359="Y", C359, "")</f>
        <v/>
      </c>
      <c r="E359" s="123" t="inlineStr">
        <is>
          <t>:3095-7_VL:3095-7_VLS:</t>
        </is>
      </c>
      <c r="F359" s="123" t="inlineStr">
        <is>
          <t>:3095-7 VL:3095-7 VLS:</t>
        </is>
      </c>
      <c r="G359" s="123" t="inlineStr">
        <is>
          <t>X4</t>
        </is>
      </c>
      <c r="H359" s="123" t="inlineStr">
        <is>
          <t>ImpMatl_Silicon_Bronze_ASTM-B584_C87600</t>
        </is>
      </c>
      <c r="I359" s="6" t="inlineStr">
        <is>
          <t>Silicon Bronze, ASTM-B584, C87600</t>
        </is>
      </c>
      <c r="J359" s="6" t="inlineStr">
        <is>
          <t>B21</t>
        </is>
      </c>
      <c r="K359" s="6" t="inlineStr">
        <is>
          <t>Coating_Epoxy</t>
        </is>
      </c>
      <c r="L359" s="6" t="inlineStr">
        <is>
          <t>Stainless Steel, AISI-303</t>
        </is>
      </c>
      <c r="M359" s="6" t="inlineStr">
        <is>
          <t>Steel, Cold Drawn C1018</t>
        </is>
      </c>
      <c r="N359" s="1" t="inlineStr">
        <is>
          <t>RTF</t>
        </is>
      </c>
      <c r="O359" s="6" t="n"/>
      <c r="P359" s="6" t="inlineStr">
        <is>
          <t>A101826</t>
        </is>
      </c>
      <c r="Q359" s="6" t="n">
        <v>0</v>
      </c>
      <c r="R359" s="6" t="inlineStr">
        <is>
          <t>LT040</t>
        </is>
      </c>
      <c r="S359" s="13" t="n">
        <v>14</v>
      </c>
      <c r="U359" s="80" t="n"/>
    </row>
    <row r="360">
      <c r="B360" s="13">
        <f>IF(I360="Silicon Bronze, ASTM-B584, C87600", IF(K360="Coating_Standard", "Y", "N"), "N")</f>
        <v/>
      </c>
      <c r="C360" t="inlineStr">
        <is>
          <t>Price_BOM_VL_VLS_Imp_544</t>
        </is>
      </c>
      <c r="D360">
        <f>IF(B360="Y", C360, "")</f>
        <v/>
      </c>
      <c r="E360" s="123" t="inlineStr">
        <is>
          <t>:3095-7_VL:3095-7_VLS:</t>
        </is>
      </c>
      <c r="F360" s="123" t="inlineStr">
        <is>
          <t>:3095-7 VL:3095-7 VLS:</t>
        </is>
      </c>
      <c r="G360" s="123" t="inlineStr">
        <is>
          <t>X4</t>
        </is>
      </c>
      <c r="H360" t="inlineStr">
        <is>
          <t>ImpMatl_NiAl-Bronze_ASTM-B148_C95400</t>
        </is>
      </c>
      <c r="I360" s="6" t="inlineStr">
        <is>
          <t>Nickel Aluminum Bronze ASTM B148 UNS C95400</t>
        </is>
      </c>
      <c r="J360" s="6" t="inlineStr">
        <is>
          <t>B22</t>
        </is>
      </c>
      <c r="K360" s="6" t="inlineStr">
        <is>
          <t>Coating_Epoxy</t>
        </is>
      </c>
      <c r="L360" s="6" t="inlineStr">
        <is>
          <t>Stainless Steel, AISI-303</t>
        </is>
      </c>
      <c r="M360" s="6" t="inlineStr">
        <is>
          <t>Steel, Cold Drawn C1018</t>
        </is>
      </c>
      <c r="N360" s="1" t="inlineStr">
        <is>
          <t>RTF</t>
        </is>
      </c>
      <c r="O360" s="80" t="n"/>
      <c r="P360" t="inlineStr">
        <is>
          <t>A102233</t>
        </is>
      </c>
      <c r="Q360" t="n">
        <v>148</v>
      </c>
      <c r="R360" s="6" t="inlineStr">
        <is>
          <t>LT250</t>
        </is>
      </c>
      <c r="S360" s="13" t="n">
        <v>8</v>
      </c>
      <c r="U360" s="80" t="n"/>
    </row>
    <row r="361">
      <c r="B361" s="13">
        <f>IF(I361="Silicon Bronze, ASTM-B584, C87600", IF(K361="Coating_Standard", "Y", "N"), "N")</f>
        <v/>
      </c>
      <c r="C361" t="inlineStr">
        <is>
          <t>Price_BOM_VL_VLS_Imp_545</t>
        </is>
      </c>
      <c r="D361">
        <f>IF(B361="Y", C361, "")</f>
        <v/>
      </c>
      <c r="E361" s="123" t="inlineStr">
        <is>
          <t>:4012-1_VL:4012-1_VLS:</t>
        </is>
      </c>
      <c r="F361" s="123" t="inlineStr">
        <is>
          <t>:4012-1 VL:4012-1 VLS:</t>
        </is>
      </c>
      <c r="G361" s="123" t="inlineStr">
        <is>
          <t>XA</t>
        </is>
      </c>
      <c r="H361" s="123" t="inlineStr">
        <is>
          <t>ImpMatl_Silicon_Bronze_ASTM-B584_C87600</t>
        </is>
      </c>
      <c r="I361" s="6" t="inlineStr">
        <is>
          <t>Silicon Bronze, ASTM-B584, C87600</t>
        </is>
      </c>
      <c r="J361" s="6" t="inlineStr">
        <is>
          <t>B21</t>
        </is>
      </c>
      <c r="K361" s="6" t="inlineStr">
        <is>
          <t>Coating_Standard</t>
        </is>
      </c>
      <c r="L361" s="6" t="inlineStr">
        <is>
          <t>Stainless Steel, AISI-303</t>
        </is>
      </c>
      <c r="M361" s="6" t="inlineStr">
        <is>
          <t>Steel, Cold Drawn C1018</t>
        </is>
      </c>
      <c r="N361" s="6" t="n">
        <v>96769217</v>
      </c>
      <c r="O361" s="6" t="inlineStr">
        <is>
          <t>IMP,L,30121,XA,B21</t>
        </is>
      </c>
      <c r="P361" s="6" t="inlineStr">
        <is>
          <t>A101882</t>
        </is>
      </c>
      <c r="Q361" s="6" t="n">
        <v>0</v>
      </c>
      <c r="R361" s="6" t="inlineStr">
        <is>
          <t>LT027</t>
        </is>
      </c>
      <c r="S361" s="13" t="n">
        <v>0</v>
      </c>
      <c r="U361" s="80" t="n"/>
    </row>
    <row r="362">
      <c r="B362" s="13">
        <f>IF(I362="Silicon Bronze, ASTM-B584, C87600", IF(K362="Coating_Standard", "Y", "N"), "N")</f>
        <v/>
      </c>
      <c r="C362" t="inlineStr">
        <is>
          <t>Price_BOM_VL_VLS_Imp_547</t>
        </is>
      </c>
      <c r="D362">
        <f>IF(B362="Y", C362, "")</f>
        <v/>
      </c>
      <c r="E362" s="123" t="inlineStr">
        <is>
          <t>:4012-1_VL:4012-1_VLS:</t>
        </is>
      </c>
      <c r="F362" s="123" t="inlineStr">
        <is>
          <t>:4012-1 VL:4012-1 VLS:</t>
        </is>
      </c>
      <c r="G362" s="123" t="inlineStr">
        <is>
          <t>XA</t>
        </is>
      </c>
      <c r="H362" s="123" t="inlineStr">
        <is>
          <t>ImpMatl_SS_AISI-304</t>
        </is>
      </c>
      <c r="I362" s="6" t="inlineStr">
        <is>
          <t>Stainless Steel, AISI-304</t>
        </is>
      </c>
      <c r="J362" s="6" t="inlineStr">
        <is>
          <t>H304</t>
        </is>
      </c>
      <c r="K362" s="6" t="inlineStr">
        <is>
          <t>Coating_Standard</t>
        </is>
      </c>
      <c r="L362" s="6" t="inlineStr">
        <is>
          <t>Stainless Steel, AISI-303</t>
        </is>
      </c>
      <c r="M362" s="6" t="inlineStr">
        <is>
          <t>Stainless Steel, AISI 316</t>
        </is>
      </c>
      <c r="N362" s="65" t="inlineStr">
        <is>
          <t>RTF</t>
        </is>
      </c>
      <c r="O362" s="6" t="n"/>
      <c r="P362" t="inlineStr">
        <is>
          <t>A101887</t>
        </is>
      </c>
      <c r="Q362" t="n">
        <v>0</v>
      </c>
      <c r="R362" s="6" t="inlineStr">
        <is>
          <t>LT043</t>
        </is>
      </c>
      <c r="S362" s="13" t="n">
        <v>18</v>
      </c>
      <c r="U362" s="80" t="n"/>
    </row>
    <row r="363">
      <c r="B363" s="13">
        <f>IF(I363="Silicon Bronze, ASTM-B584, C87600", IF(K363="Coating_Standard", "Y", "N"), "N")</f>
        <v/>
      </c>
      <c r="C363" t="inlineStr">
        <is>
          <t>Price_BOM_VL_VLS_Imp_549</t>
        </is>
      </c>
      <c r="D363">
        <f>IF(B363="Y", C363, "")</f>
        <v/>
      </c>
      <c r="E363" s="123" t="inlineStr">
        <is>
          <t>:4012-1_VL:4012-1_VLS:</t>
        </is>
      </c>
      <c r="F363" s="123" t="inlineStr">
        <is>
          <t>:4012-1 VL:4012-1 VLS:</t>
        </is>
      </c>
      <c r="G363" s="123" t="inlineStr">
        <is>
          <t>XA</t>
        </is>
      </c>
      <c r="H363" t="inlineStr">
        <is>
          <t>ImpMatl_NiAl-Bronze_ASTM-B148_C95400</t>
        </is>
      </c>
      <c r="I363" s="6" t="inlineStr">
        <is>
          <t>Nickel Aluminum Bronze ASTM B148 UNS C95400</t>
        </is>
      </c>
      <c r="J363" s="6" t="inlineStr">
        <is>
          <t>B22</t>
        </is>
      </c>
      <c r="K363" s="6" t="inlineStr">
        <is>
          <t>Coating_Standard</t>
        </is>
      </c>
      <c r="L363" s="6" t="inlineStr">
        <is>
          <t>Stainless Steel, AISI-303</t>
        </is>
      </c>
      <c r="M363" s="6" t="inlineStr">
        <is>
          <t>Steel, Cold Drawn C1018</t>
        </is>
      </c>
      <c r="N363" t="n">
        <v>97778043</v>
      </c>
      <c r="O363" s="80" t="n"/>
      <c r="P363" t="inlineStr">
        <is>
          <t>A102241</t>
        </is>
      </c>
      <c r="Q363" t="n">
        <v>265</v>
      </c>
      <c r="R363" s="6" t="inlineStr">
        <is>
          <t>LT027</t>
        </is>
      </c>
      <c r="S363" s="13" t="n">
        <v>0</v>
      </c>
      <c r="U363" s="80" t="n"/>
    </row>
    <row r="364">
      <c r="B364" s="13">
        <f>IF(I364="Silicon Bronze, ASTM-B584, C87600", IF(K364="Coating_Standard", "Y", "N"), "N")</f>
        <v/>
      </c>
      <c r="C364" t="inlineStr">
        <is>
          <t>Price_BOM_VL_VLS_Imp_55</t>
        </is>
      </c>
      <c r="D364">
        <f>IF(B364="Y", C364, "")</f>
        <v/>
      </c>
      <c r="E364" s="123" t="inlineStr">
        <is>
          <t>:1012-3_VL:1012-3_VLS:</t>
        </is>
      </c>
      <c r="F364" s="123" t="inlineStr">
        <is>
          <t>:1012-3 VL:1012-3 VLS:</t>
        </is>
      </c>
      <c r="G364" s="123" t="inlineStr">
        <is>
          <t>X5</t>
        </is>
      </c>
      <c r="H364" s="123" t="inlineStr">
        <is>
          <t>ImpMatl_Silicon_Bronze_ASTM-B584_C87600</t>
        </is>
      </c>
      <c r="I364" s="6" t="inlineStr">
        <is>
          <t>Silicon Bronze, ASTM-B584, C87600</t>
        </is>
      </c>
      <c r="J364" s="6" t="inlineStr">
        <is>
          <t>B21</t>
        </is>
      </c>
      <c r="K364" s="6" t="inlineStr">
        <is>
          <t>Coating_Epoxy</t>
        </is>
      </c>
      <c r="L364" s="6" t="inlineStr">
        <is>
          <t>Anodized Steel</t>
        </is>
      </c>
      <c r="M364" s="6" t="inlineStr">
        <is>
          <t>Steel, Cold Drawn C1018</t>
        </is>
      </c>
      <c r="N364" s="1" t="inlineStr">
        <is>
          <t>RTF</t>
        </is>
      </c>
      <c r="O364" s="6" t="n"/>
      <c r="P364" s="6" t="inlineStr">
        <is>
          <t>A102029</t>
        </is>
      </c>
      <c r="Q364" s="6" t="n">
        <v>0</v>
      </c>
      <c r="R364" s="6" t="inlineStr">
        <is>
          <t>LT040</t>
        </is>
      </c>
      <c r="S364" s="13" t="n">
        <v>14</v>
      </c>
      <c r="U364" s="80" t="n"/>
    </row>
    <row r="365">
      <c r="B365" s="13">
        <f>IF(I365="Silicon Bronze, ASTM-B584, C87600", IF(K365="Coating_Standard", "Y", "N"), "N")</f>
        <v/>
      </c>
      <c r="C365" t="inlineStr">
        <is>
          <t>Price_BOM_VL_VLS_Imp_550</t>
        </is>
      </c>
      <c r="D365">
        <f>IF(B365="Y", C365, "")</f>
        <v/>
      </c>
      <c r="E365" s="123" t="inlineStr">
        <is>
          <t>:4012-1_VL:4012-1_VLS:</t>
        </is>
      </c>
      <c r="F365" s="123" t="inlineStr">
        <is>
          <t>:4012-1 VL:4012-1 VLS:</t>
        </is>
      </c>
      <c r="G365" s="123" t="inlineStr">
        <is>
          <t>XA</t>
        </is>
      </c>
      <c r="H365" s="123" t="inlineStr">
        <is>
          <t>ImpMatl_Silicon_Bronze_ASTM-B584_C87600</t>
        </is>
      </c>
      <c r="I365" s="6" t="inlineStr">
        <is>
          <t>Silicon Bronze, ASTM-B584, C87600</t>
        </is>
      </c>
      <c r="J365" s="6" t="inlineStr">
        <is>
          <t>B21</t>
        </is>
      </c>
      <c r="K365" s="6" t="inlineStr">
        <is>
          <t>Coating_Scotchkote134_interior</t>
        </is>
      </c>
      <c r="L365" s="6" t="inlineStr">
        <is>
          <t>Stainless Steel, AISI-303</t>
        </is>
      </c>
      <c r="M365" s="6" t="inlineStr">
        <is>
          <t>Steel, Cold Drawn C1018</t>
        </is>
      </c>
      <c r="N365" s="1" t="inlineStr">
        <is>
          <t>RTF</t>
        </is>
      </c>
      <c r="O365" s="6" t="n"/>
      <c r="P365" s="6" t="inlineStr">
        <is>
          <t>A101882</t>
        </is>
      </c>
      <c r="Q365" s="6" t="n">
        <v>0</v>
      </c>
      <c r="R365" s="6" t="inlineStr">
        <is>
          <t>LT040</t>
        </is>
      </c>
      <c r="S365" s="13" t="n">
        <v>14</v>
      </c>
      <c r="U365" s="80" t="n"/>
    </row>
    <row r="366">
      <c r="B366" s="13">
        <f>IF(I366="Silicon Bronze, ASTM-B584, C87600", IF(K366="Coating_Standard", "Y", "N"), "N")</f>
        <v/>
      </c>
      <c r="C366" t="inlineStr">
        <is>
          <t>Price_BOM_VL_VLS_Imp_551</t>
        </is>
      </c>
      <c r="D366">
        <f>IF(B366="Y", C366, "")</f>
        <v/>
      </c>
      <c r="E366" s="123" t="inlineStr">
        <is>
          <t>:4012-1_VL:4012-1_VLS:</t>
        </is>
      </c>
      <c r="F366" s="123" t="inlineStr">
        <is>
          <t>:4012-1 VL:4012-1 VLS:</t>
        </is>
      </c>
      <c r="G366" s="123" t="inlineStr">
        <is>
          <t>XA</t>
        </is>
      </c>
      <c r="H366" t="inlineStr">
        <is>
          <t>ImpMatl_NiAl-Bronze_ASTM-B148_C95400</t>
        </is>
      </c>
      <c r="I366" s="6" t="inlineStr">
        <is>
          <t>Nickel Aluminum Bronze ASTM B148 UNS C95400</t>
        </is>
      </c>
      <c r="J366" s="6" t="inlineStr">
        <is>
          <t>B22</t>
        </is>
      </c>
      <c r="K366" s="6" t="inlineStr">
        <is>
          <t>Coating_Scotchkote134_interior</t>
        </is>
      </c>
      <c r="L366" s="6" t="inlineStr">
        <is>
          <t>Stainless Steel, AISI-303</t>
        </is>
      </c>
      <c r="M366" s="6" t="inlineStr">
        <is>
          <t>Steel, Cold Drawn C1018</t>
        </is>
      </c>
      <c r="N366" s="1" t="inlineStr">
        <is>
          <t>RTF</t>
        </is>
      </c>
      <c r="O366" s="80" t="n"/>
      <c r="P366" t="inlineStr">
        <is>
          <t>A102241</t>
        </is>
      </c>
      <c r="Q366" t="n">
        <v>265</v>
      </c>
      <c r="R366" s="6" t="inlineStr">
        <is>
          <t>LT250</t>
        </is>
      </c>
      <c r="S366" s="13" t="n">
        <v>8</v>
      </c>
      <c r="U366" s="80" t="n"/>
    </row>
    <row r="367">
      <c r="B367" s="13">
        <f>IF(I367="Silicon Bronze, ASTM-B584, C87600", IF(K367="Coating_Standard", "Y", "N"), "N")</f>
        <v/>
      </c>
      <c r="C367" t="inlineStr">
        <is>
          <t>Price_BOM_VL_VLS_Imp_552</t>
        </is>
      </c>
      <c r="D367">
        <f>IF(B367="Y", C367, "")</f>
        <v/>
      </c>
      <c r="E367" s="123" t="inlineStr">
        <is>
          <t>:4012-1_VL:4012-1_VLS:</t>
        </is>
      </c>
      <c r="F367" s="123" t="inlineStr">
        <is>
          <t>:4012-1 VL:4012-1 VLS:</t>
        </is>
      </c>
      <c r="G367" s="123" t="inlineStr">
        <is>
          <t>XA</t>
        </is>
      </c>
      <c r="H367" s="123" t="inlineStr">
        <is>
          <t>ImpMatl_Silicon_Bronze_ASTM-B584_C87600</t>
        </is>
      </c>
      <c r="I367" s="6" t="inlineStr">
        <is>
          <t>Silicon Bronze, ASTM-B584, C87600</t>
        </is>
      </c>
      <c r="J367" s="6" t="inlineStr">
        <is>
          <t>B21</t>
        </is>
      </c>
      <c r="K367" s="6" t="inlineStr">
        <is>
          <t>Coating_Scotchkote134_interior_exterior</t>
        </is>
      </c>
      <c r="L367" s="6" t="inlineStr">
        <is>
          <t>Stainless Steel, AISI-303</t>
        </is>
      </c>
      <c r="M367" s="6" t="inlineStr">
        <is>
          <t>Steel, Cold Drawn C1018</t>
        </is>
      </c>
      <c r="N367" s="1" t="inlineStr">
        <is>
          <t>RTF</t>
        </is>
      </c>
      <c r="O367" s="6" t="n"/>
      <c r="P367" s="6" t="inlineStr">
        <is>
          <t>A101882</t>
        </is>
      </c>
      <c r="Q367" s="6" t="n">
        <v>0</v>
      </c>
      <c r="R367" s="6" t="inlineStr">
        <is>
          <t>LT040</t>
        </is>
      </c>
      <c r="S367" s="13" t="n">
        <v>14</v>
      </c>
      <c r="U367" s="80" t="n"/>
    </row>
    <row r="368">
      <c r="B368" s="13">
        <f>IF(I368="Silicon Bronze, ASTM-B584, C87600", IF(K368="Coating_Standard", "Y", "N"), "N")</f>
        <v/>
      </c>
      <c r="C368" t="inlineStr">
        <is>
          <t>Price_BOM_VL_VLS_Imp_553</t>
        </is>
      </c>
      <c r="D368">
        <f>IF(B368="Y", C368, "")</f>
        <v/>
      </c>
      <c r="E368" s="123" t="inlineStr">
        <is>
          <t>:4012-1_VL:4012-1_VLS:</t>
        </is>
      </c>
      <c r="F368" s="123" t="inlineStr">
        <is>
          <t>:4012-1 VL:4012-1 VLS:</t>
        </is>
      </c>
      <c r="G368" s="123" t="inlineStr">
        <is>
          <t>XA</t>
        </is>
      </c>
      <c r="H368" t="inlineStr">
        <is>
          <t>ImpMatl_NiAl-Bronze_ASTM-B148_C95400</t>
        </is>
      </c>
      <c r="I368" s="6" t="inlineStr">
        <is>
          <t>Nickel Aluminum Bronze ASTM B148 UNS C95400</t>
        </is>
      </c>
      <c r="J368" s="6" t="inlineStr">
        <is>
          <t>B22</t>
        </is>
      </c>
      <c r="K368" s="6" t="inlineStr">
        <is>
          <t>Coating_Scotchkote134_interior_exterior</t>
        </is>
      </c>
      <c r="L368" s="6" t="inlineStr">
        <is>
          <t>Stainless Steel, AISI-303</t>
        </is>
      </c>
      <c r="M368" s="6" t="inlineStr">
        <is>
          <t>Steel, Cold Drawn C1018</t>
        </is>
      </c>
      <c r="N368" s="1" t="inlineStr">
        <is>
          <t>RTF</t>
        </is>
      </c>
      <c r="O368" s="80" t="n"/>
      <c r="P368" t="inlineStr">
        <is>
          <t>A102241</t>
        </is>
      </c>
      <c r="Q368" t="n">
        <v>265</v>
      </c>
      <c r="R368" s="6" t="inlineStr">
        <is>
          <t>LT250</t>
        </is>
      </c>
      <c r="S368" s="13" t="n">
        <v>8</v>
      </c>
      <c r="U368" s="80" t="n"/>
    </row>
    <row r="369">
      <c r="B369" s="13">
        <f>IF(I369="Silicon Bronze, ASTM-B584, C87600", IF(K369="Coating_Standard", "Y", "N"), "N")</f>
        <v/>
      </c>
      <c r="C369" t="inlineStr">
        <is>
          <t>Price_BOM_VL_VLS_Imp_554</t>
        </is>
      </c>
      <c r="D369">
        <f>IF(B369="Y", C369, "")</f>
        <v/>
      </c>
      <c r="E369" s="123" t="inlineStr">
        <is>
          <t>:4012-1_VL:4012-1_VLS:</t>
        </is>
      </c>
      <c r="F369" s="123" t="inlineStr">
        <is>
          <t>:4012-1 VL:4012-1 VLS:</t>
        </is>
      </c>
      <c r="G369" s="123" t="inlineStr">
        <is>
          <t>XA</t>
        </is>
      </c>
      <c r="H369" s="123" t="inlineStr">
        <is>
          <t>ImpMatl_Silicon_Bronze_ASTM-B584_C87600</t>
        </is>
      </c>
      <c r="I369" s="6" t="inlineStr">
        <is>
          <t>Silicon Bronze, ASTM-B584, C87600</t>
        </is>
      </c>
      <c r="J369" s="6" t="inlineStr">
        <is>
          <t>B21</t>
        </is>
      </c>
      <c r="K369" s="6" t="inlineStr">
        <is>
          <t>Coating_Scotchkote134_interior_exterior_IncludeImpeller</t>
        </is>
      </c>
      <c r="L369" s="6" t="inlineStr">
        <is>
          <t>Stainless Steel, AISI-303</t>
        </is>
      </c>
      <c r="M369" s="6" t="inlineStr">
        <is>
          <t>Steel, Cold Drawn C1018</t>
        </is>
      </c>
      <c r="N369" s="1" t="inlineStr">
        <is>
          <t>RTF</t>
        </is>
      </c>
      <c r="O369" s="6" t="n"/>
      <c r="P369" s="6" t="inlineStr">
        <is>
          <t>A101882</t>
        </is>
      </c>
      <c r="Q369" s="6" t="n">
        <v>0</v>
      </c>
      <c r="R369" s="6" t="inlineStr">
        <is>
          <t>LT040</t>
        </is>
      </c>
      <c r="S369" s="13" t="n">
        <v>14</v>
      </c>
      <c r="U369" s="80" t="n"/>
    </row>
    <row r="370">
      <c r="B370" s="13">
        <f>IF(I370="Silicon Bronze, ASTM-B584, C87600", IF(K370="Coating_Standard", "Y", "N"), "N")</f>
        <v/>
      </c>
      <c r="C370" t="inlineStr">
        <is>
          <t>Price_BOM_VL_VLS_Imp_555</t>
        </is>
      </c>
      <c r="D370">
        <f>IF(B370="Y", C370, "")</f>
        <v/>
      </c>
      <c r="E370" s="123" t="inlineStr">
        <is>
          <t>:4012-1_VL:4012-1_VLS:</t>
        </is>
      </c>
      <c r="F370" s="123" t="inlineStr">
        <is>
          <t>:4012-1 VL:4012-1 VLS:</t>
        </is>
      </c>
      <c r="G370" s="123" t="inlineStr">
        <is>
          <t>XA</t>
        </is>
      </c>
      <c r="H370" t="inlineStr">
        <is>
          <t>ImpMatl_NiAl-Bronze_ASTM-B148_C95400</t>
        </is>
      </c>
      <c r="I370" s="6" t="inlineStr">
        <is>
          <t>Nickel Aluminum Bronze ASTM B148 UNS C95400</t>
        </is>
      </c>
      <c r="J370" s="6" t="inlineStr">
        <is>
          <t>B22</t>
        </is>
      </c>
      <c r="K370" s="6" t="inlineStr">
        <is>
          <t>Coating_Scotchkote134_interior_exterior_IncludeImpeller</t>
        </is>
      </c>
      <c r="L370" s="6" t="inlineStr">
        <is>
          <t>Stainless Steel, AISI-303</t>
        </is>
      </c>
      <c r="M370" s="6" t="inlineStr">
        <is>
          <t>Steel, Cold Drawn C1018</t>
        </is>
      </c>
      <c r="N370" s="1" t="inlineStr">
        <is>
          <t>RTF</t>
        </is>
      </c>
      <c r="O370" s="80" t="n"/>
      <c r="P370" t="inlineStr">
        <is>
          <t>A102241</t>
        </is>
      </c>
      <c r="Q370" t="n">
        <v>265</v>
      </c>
      <c r="R370" s="6" t="inlineStr">
        <is>
          <t>LT250</t>
        </is>
      </c>
      <c r="S370" s="13" t="n">
        <v>8</v>
      </c>
      <c r="U370" s="80" t="n"/>
    </row>
    <row r="371">
      <c r="B371" s="13">
        <f>IF(I371="Silicon Bronze, ASTM-B584, C87600", IF(K371="Coating_Standard", "Y", "N"), "N")</f>
        <v/>
      </c>
      <c r="C371" t="inlineStr">
        <is>
          <t>Price_BOM_VL_VLS_Imp_556</t>
        </is>
      </c>
      <c r="D371">
        <f>IF(B371="Y", C371, "")</f>
        <v/>
      </c>
      <c r="E371" s="123" t="inlineStr">
        <is>
          <t>:4012-1_VL:4012-1_VLS:</t>
        </is>
      </c>
      <c r="F371" s="123" t="inlineStr">
        <is>
          <t>:4012-1 VL:4012-1 VLS:</t>
        </is>
      </c>
      <c r="G371" s="123" t="inlineStr">
        <is>
          <t>XA</t>
        </is>
      </c>
      <c r="H371" s="123" t="inlineStr">
        <is>
          <t>ImpMatl_Silicon_Bronze_ASTM-B584_C87600</t>
        </is>
      </c>
      <c r="I371" s="6" t="inlineStr">
        <is>
          <t>Silicon Bronze, ASTM-B584, C87600</t>
        </is>
      </c>
      <c r="J371" s="6" t="inlineStr">
        <is>
          <t>B21</t>
        </is>
      </c>
      <c r="K371" s="6" t="inlineStr">
        <is>
          <t>Coating_Scotchkote134_interior_IncludeImpeller</t>
        </is>
      </c>
      <c r="L371" s="6" t="inlineStr">
        <is>
          <t>Stainless Steel, AISI-303</t>
        </is>
      </c>
      <c r="M371" s="6" t="inlineStr">
        <is>
          <t>Steel, Cold Drawn C1018</t>
        </is>
      </c>
      <c r="N371" s="1" t="inlineStr">
        <is>
          <t>RTF</t>
        </is>
      </c>
      <c r="O371" s="6" t="n"/>
      <c r="P371" s="6" t="inlineStr">
        <is>
          <t>A101882</t>
        </is>
      </c>
      <c r="Q371" s="6" t="n">
        <v>0</v>
      </c>
      <c r="R371" s="6" t="inlineStr">
        <is>
          <t>LT040</t>
        </is>
      </c>
      <c r="S371" s="13" t="n">
        <v>14</v>
      </c>
      <c r="U371" s="80" t="n"/>
    </row>
    <row r="372">
      <c r="B372" s="13">
        <f>IF(I372="Silicon Bronze, ASTM-B584, C87600", IF(K372="Coating_Standard", "Y", "N"), "N")</f>
        <v/>
      </c>
      <c r="C372" t="inlineStr">
        <is>
          <t>Price_BOM_VL_VLS_Imp_557</t>
        </is>
      </c>
      <c r="D372">
        <f>IF(B372="Y", C372, "")</f>
        <v/>
      </c>
      <c r="E372" s="123" t="inlineStr">
        <is>
          <t>:4012-1_VL:4012-1_VLS:</t>
        </is>
      </c>
      <c r="F372" s="123" t="inlineStr">
        <is>
          <t>:4012-1 VL:4012-1 VLS:</t>
        </is>
      </c>
      <c r="G372" s="123" t="inlineStr">
        <is>
          <t>XA</t>
        </is>
      </c>
      <c r="H372" t="inlineStr">
        <is>
          <t>ImpMatl_NiAl-Bronze_ASTM-B148_C95400</t>
        </is>
      </c>
      <c r="I372" s="6" t="inlineStr">
        <is>
          <t>Nickel Aluminum Bronze ASTM B148 UNS C95400</t>
        </is>
      </c>
      <c r="J372" s="6" t="inlineStr">
        <is>
          <t>B22</t>
        </is>
      </c>
      <c r="K372" s="6" t="inlineStr">
        <is>
          <t>Coating_Scotchkote134_interior_IncludeImpeller</t>
        </is>
      </c>
      <c r="L372" s="6" t="inlineStr">
        <is>
          <t>Stainless Steel, AISI-303</t>
        </is>
      </c>
      <c r="M372" s="6" t="inlineStr">
        <is>
          <t>Steel, Cold Drawn C1018</t>
        </is>
      </c>
      <c r="N372" s="1" t="inlineStr">
        <is>
          <t>RTF</t>
        </is>
      </c>
      <c r="O372" s="80" t="n"/>
      <c r="P372" t="inlineStr">
        <is>
          <t>A102241</t>
        </is>
      </c>
      <c r="Q372" t="n">
        <v>265</v>
      </c>
      <c r="R372" s="6" t="inlineStr">
        <is>
          <t>LT250</t>
        </is>
      </c>
      <c r="S372" s="13" t="n">
        <v>8</v>
      </c>
      <c r="U372" s="80" t="n"/>
    </row>
    <row r="373">
      <c r="B373" s="13">
        <f>IF(I373="Silicon Bronze, ASTM-B584, C87600", IF(K373="Coating_Standard", "Y", "N"), "N")</f>
        <v/>
      </c>
      <c r="C373" t="inlineStr">
        <is>
          <t>Price_BOM_VL_VLS_Imp_558</t>
        </is>
      </c>
      <c r="D373">
        <f>IF(B373="Y", C373, "")</f>
        <v/>
      </c>
      <c r="E373" s="123" t="inlineStr">
        <is>
          <t>:4012-1_VL:4012-1_VLS:</t>
        </is>
      </c>
      <c r="F373" s="123" t="inlineStr">
        <is>
          <t>:4012-1 VL:4012-1 VLS:</t>
        </is>
      </c>
      <c r="G373" s="123" t="inlineStr">
        <is>
          <t>XA</t>
        </is>
      </c>
      <c r="H373" s="123" t="inlineStr">
        <is>
          <t>ImpMatl_Silicon_Bronze_ASTM-B584_C87600</t>
        </is>
      </c>
      <c r="I373" s="6" t="inlineStr">
        <is>
          <t>Silicon Bronze, ASTM-B584, C87600</t>
        </is>
      </c>
      <c r="J373" s="6" t="inlineStr">
        <is>
          <t>B21</t>
        </is>
      </c>
      <c r="K373" s="6" t="inlineStr">
        <is>
          <t>Coating_Special</t>
        </is>
      </c>
      <c r="L373" s="6" t="inlineStr">
        <is>
          <t>Stainless Steel, AISI-303</t>
        </is>
      </c>
      <c r="M373" s="6" t="inlineStr">
        <is>
          <t>Steel, Cold Drawn C1018</t>
        </is>
      </c>
      <c r="N373" s="1" t="inlineStr">
        <is>
          <t>RTF</t>
        </is>
      </c>
      <c r="O373" s="6" t="n"/>
      <c r="P373" s="6" t="inlineStr">
        <is>
          <t>A101882</t>
        </is>
      </c>
      <c r="Q373" s="6" t="n">
        <v>0</v>
      </c>
      <c r="R373" s="6" t="inlineStr">
        <is>
          <t>LT040</t>
        </is>
      </c>
      <c r="S373" s="13" t="n">
        <v>14</v>
      </c>
      <c r="U373" s="80" t="n"/>
    </row>
    <row r="374">
      <c r="B374" s="13">
        <f>IF(I374="Silicon Bronze, ASTM-B584, C87600", IF(K374="Coating_Standard", "Y", "N"), "N")</f>
        <v/>
      </c>
      <c r="C374" t="inlineStr">
        <is>
          <t>Price_BOM_VL_VLS_Imp_559</t>
        </is>
      </c>
      <c r="D374">
        <f>IF(B374="Y", C374, "")</f>
        <v/>
      </c>
      <c r="E374" s="123" t="inlineStr">
        <is>
          <t>:4012-1_VL:4012-1_VLS:</t>
        </is>
      </c>
      <c r="F374" s="123" t="inlineStr">
        <is>
          <t>:4012-1 VL:4012-1 VLS:</t>
        </is>
      </c>
      <c r="G374" s="123" t="inlineStr">
        <is>
          <t>XA</t>
        </is>
      </c>
      <c r="H374" t="inlineStr">
        <is>
          <t>ImpMatl_NiAl-Bronze_ASTM-B148_C95400</t>
        </is>
      </c>
      <c r="I374" s="6" t="inlineStr">
        <is>
          <t>Nickel Aluminum Bronze ASTM B148 UNS C95400</t>
        </is>
      </c>
      <c r="J374" s="6" t="inlineStr">
        <is>
          <t>B22</t>
        </is>
      </c>
      <c r="K374" s="6" t="inlineStr">
        <is>
          <t>Coating_Special</t>
        </is>
      </c>
      <c r="L374" s="6" t="inlineStr">
        <is>
          <t>Stainless Steel, AISI-303</t>
        </is>
      </c>
      <c r="M374" s="6" t="inlineStr">
        <is>
          <t>Steel, Cold Drawn C1018</t>
        </is>
      </c>
      <c r="N374" s="1" t="inlineStr">
        <is>
          <t>RTF</t>
        </is>
      </c>
      <c r="O374" s="80" t="n"/>
      <c r="P374" t="inlineStr">
        <is>
          <t>A102241</t>
        </is>
      </c>
      <c r="Q374" t="n">
        <v>265</v>
      </c>
      <c r="R374" s="6" t="inlineStr">
        <is>
          <t>LT250</t>
        </is>
      </c>
      <c r="S374" s="13" t="n">
        <v>8</v>
      </c>
      <c r="U374" s="80" t="n"/>
    </row>
    <row r="375">
      <c r="B375" s="13">
        <f>IF(I375="Silicon Bronze, ASTM-B584, C87600", IF(K375="Coating_Standard", "Y", "N"), "N")</f>
        <v/>
      </c>
      <c r="C375" t="inlineStr">
        <is>
          <t>Price_BOM_VL_VLS_Imp_56</t>
        </is>
      </c>
      <c r="D375">
        <f>IF(B375="Y", C375, "")</f>
        <v/>
      </c>
      <c r="E375" s="123" t="inlineStr">
        <is>
          <t>:1012-3_VL:1012-3_VLS:</t>
        </is>
      </c>
      <c r="F375" s="123" t="inlineStr">
        <is>
          <t>:1012-3 VL:1012-3 VLS:</t>
        </is>
      </c>
      <c r="G375" s="123" t="inlineStr">
        <is>
          <t>X5</t>
        </is>
      </c>
      <c r="H375" t="inlineStr">
        <is>
          <t>ImpMatl_NiAl-Bronze_ASTM-B148_C95400</t>
        </is>
      </c>
      <c r="I375" s="6" t="inlineStr">
        <is>
          <t>Nickel Aluminum Bronze ASTM B148 UNS C95400</t>
        </is>
      </c>
      <c r="J375" s="6" t="inlineStr">
        <is>
          <t>B22</t>
        </is>
      </c>
      <c r="K375" s="6" t="inlineStr">
        <is>
          <t>Coating_Epoxy</t>
        </is>
      </c>
      <c r="L375" s="6" t="inlineStr">
        <is>
          <t>Anodized Steel</t>
        </is>
      </c>
      <c r="M375" s="6" t="inlineStr">
        <is>
          <t>Steel, Cold Drawn C1018</t>
        </is>
      </c>
      <c r="N375" s="1" t="inlineStr">
        <is>
          <t>RTF</t>
        </is>
      </c>
      <c r="O375" s="80" t="n"/>
      <c r="P375" t="inlineStr">
        <is>
          <t>A102262</t>
        </is>
      </c>
      <c r="Q375" t="n">
        <v>511</v>
      </c>
      <c r="R375" s="6" t="inlineStr">
        <is>
          <t>LT250</t>
        </is>
      </c>
      <c r="S375" s="13" t="n">
        <v>8</v>
      </c>
      <c r="U375" s="80" t="n"/>
    </row>
    <row r="376">
      <c r="B376" s="13">
        <f>IF(I376="Silicon Bronze, ASTM-B584, C87600", IF(K376="Coating_Standard", "Y", "N"), "N")</f>
        <v/>
      </c>
      <c r="C376" t="inlineStr">
        <is>
          <t>Price_BOM_VL_VLS_Imp_560</t>
        </is>
      </c>
      <c r="D376">
        <f>IF(B376="Y", C376, "")</f>
        <v/>
      </c>
      <c r="E376" s="123" t="inlineStr">
        <is>
          <t>:4012-1_VL:4012-1_VLS:</t>
        </is>
      </c>
      <c r="F376" s="123" t="inlineStr">
        <is>
          <t>:4012-1 VL:4012-1 VLS:</t>
        </is>
      </c>
      <c r="G376" s="123" t="inlineStr">
        <is>
          <t>XA</t>
        </is>
      </c>
      <c r="H376" s="123" t="inlineStr">
        <is>
          <t>ImpMatl_Silicon_Bronze_ASTM-B584_C87600</t>
        </is>
      </c>
      <c r="I376" s="6" t="inlineStr">
        <is>
          <t>Silicon Bronze, ASTM-B584, C87600</t>
        </is>
      </c>
      <c r="J376" s="6" t="inlineStr">
        <is>
          <t>B21</t>
        </is>
      </c>
      <c r="K376" s="6" t="inlineStr">
        <is>
          <t>Coating_Epoxy</t>
        </is>
      </c>
      <c r="L376" s="6" t="inlineStr">
        <is>
          <t>Stainless Steel, AISI-303</t>
        </is>
      </c>
      <c r="M376" s="6" t="inlineStr">
        <is>
          <t>Steel, Cold Drawn C1018</t>
        </is>
      </c>
      <c r="N376" s="1" t="inlineStr">
        <is>
          <t>RTF</t>
        </is>
      </c>
      <c r="O376" s="6" t="n"/>
      <c r="P376" s="6" t="inlineStr">
        <is>
          <t>A101882</t>
        </is>
      </c>
      <c r="Q376" s="6" t="n">
        <v>0</v>
      </c>
      <c r="R376" s="6" t="inlineStr">
        <is>
          <t>LT040</t>
        </is>
      </c>
      <c r="S376" s="13" t="n">
        <v>14</v>
      </c>
      <c r="U376" s="80" t="n"/>
    </row>
    <row r="377">
      <c r="B377" s="13">
        <f>IF(I377="Silicon Bronze, ASTM-B584, C87600", IF(K377="Coating_Standard", "Y", "N"), "N")</f>
        <v/>
      </c>
      <c r="C377" t="inlineStr">
        <is>
          <t>Price_BOM_VL_VLS_Imp_561</t>
        </is>
      </c>
      <c r="D377">
        <f>IF(B377="Y", C377, "")</f>
        <v/>
      </c>
      <c r="E377" s="123" t="inlineStr">
        <is>
          <t>:4012-1_VL:4012-1_VLS:</t>
        </is>
      </c>
      <c r="F377" s="123" t="inlineStr">
        <is>
          <t>:4012-1 VL:4012-1 VLS:</t>
        </is>
      </c>
      <c r="G377" s="123" t="inlineStr">
        <is>
          <t>XA</t>
        </is>
      </c>
      <c r="H377" t="inlineStr">
        <is>
          <t>ImpMatl_NiAl-Bronze_ASTM-B148_C95400</t>
        </is>
      </c>
      <c r="I377" s="6" t="inlineStr">
        <is>
          <t>Nickel Aluminum Bronze ASTM B148 UNS C95400</t>
        </is>
      </c>
      <c r="J377" s="6" t="inlineStr">
        <is>
          <t>B22</t>
        </is>
      </c>
      <c r="K377" s="6" t="inlineStr">
        <is>
          <t>Coating_Epoxy</t>
        </is>
      </c>
      <c r="L377" s="6" t="inlineStr">
        <is>
          <t>Stainless Steel, AISI-303</t>
        </is>
      </c>
      <c r="M377" s="6" t="inlineStr">
        <is>
          <t>Steel, Cold Drawn C1018</t>
        </is>
      </c>
      <c r="N377" s="1" t="inlineStr">
        <is>
          <t>RTF</t>
        </is>
      </c>
      <c r="O377" s="80" t="n"/>
      <c r="P377" t="inlineStr">
        <is>
          <t>A102241</t>
        </is>
      </c>
      <c r="Q377" t="n">
        <v>265</v>
      </c>
      <c r="R377" s="6" t="inlineStr">
        <is>
          <t>LT250</t>
        </is>
      </c>
      <c r="S377" s="13" t="n">
        <v>8</v>
      </c>
      <c r="U377" s="80" t="n"/>
    </row>
    <row r="378">
      <c r="B378" s="13">
        <f>IF(I378="Silicon Bronze, ASTM-B584, C87600", IF(K378="Coating_Standard", "Y", "N"), "N")</f>
        <v/>
      </c>
      <c r="C378" t="inlineStr">
        <is>
          <t>Price_BOM_VL_VLS_Imp_562</t>
        </is>
      </c>
      <c r="D378">
        <f>IF(B378="Y", C378, "")</f>
        <v/>
      </c>
      <c r="E378" s="123" t="inlineStr">
        <is>
          <t>:4012-9_VL:4012-7_VL:4012-9_VLS:4012-7_VLS:</t>
        </is>
      </c>
      <c r="F378" s="123" t="inlineStr">
        <is>
          <t>:4012-9 VL:4012-9 VLS:</t>
        </is>
      </c>
      <c r="G378" s="123" t="inlineStr">
        <is>
          <t>XA</t>
        </is>
      </c>
      <c r="H378" s="123" t="inlineStr">
        <is>
          <t>ImpMatl_Silicon_Bronze_ASTM-B584_C87600</t>
        </is>
      </c>
      <c r="I378" s="6" t="inlineStr">
        <is>
          <t>Silicon Bronze, ASTM-B584, C87600</t>
        </is>
      </c>
      <c r="J378" s="6" t="inlineStr">
        <is>
          <t>B21</t>
        </is>
      </c>
      <c r="K378" s="6" t="inlineStr">
        <is>
          <t>Coating_Standard</t>
        </is>
      </c>
      <c r="L378" s="6" t="inlineStr">
        <is>
          <t>Stainless Steel, AISI-303</t>
        </is>
      </c>
      <c r="M378" s="6" t="inlineStr">
        <is>
          <t>Steel, Cold Drawn C1018</t>
        </is>
      </c>
      <c r="N378" s="6" t="n">
        <v>96769220</v>
      </c>
      <c r="O378" s="6" t="inlineStr">
        <is>
          <t>IMP,L,30127,XA,B21</t>
        </is>
      </c>
      <c r="P378" s="6" t="inlineStr">
        <is>
          <t>A101889</t>
        </is>
      </c>
      <c r="Q378" s="6" t="n">
        <v>0</v>
      </c>
      <c r="R378" s="6" t="inlineStr">
        <is>
          <t>LT027</t>
        </is>
      </c>
      <c r="S378" s="13" t="n">
        <v>0</v>
      </c>
      <c r="U378" s="80" t="n"/>
    </row>
    <row r="379">
      <c r="B379" s="13">
        <f>IF(I379="Silicon Bronze, ASTM-B584, C87600", IF(K379="Coating_Standard", "Y", "N"), "N")</f>
        <v/>
      </c>
      <c r="C379" t="inlineStr">
        <is>
          <t>Price_BOM_VL_VLS_Imp_564</t>
        </is>
      </c>
      <c r="D379">
        <f>IF(B379="Y", C379, "")</f>
        <v/>
      </c>
      <c r="E379" s="123" t="inlineStr">
        <is>
          <t>:4012-9_VL:4012-7_VL:4012-9_VLS:4012-7_VLS:</t>
        </is>
      </c>
      <c r="F379" s="123" t="inlineStr">
        <is>
          <t>:4012-9 VL:4012-9 VLS:</t>
        </is>
      </c>
      <c r="G379" s="123" t="inlineStr">
        <is>
          <t>XA</t>
        </is>
      </c>
      <c r="H379" s="123" t="inlineStr">
        <is>
          <t>ImpMatl_SS_AISI-304</t>
        </is>
      </c>
      <c r="I379" s="6" t="inlineStr">
        <is>
          <t>Stainless Steel, AISI-304</t>
        </is>
      </c>
      <c r="J379" s="6" t="inlineStr">
        <is>
          <t>H304</t>
        </is>
      </c>
      <c r="K379" s="6" t="inlineStr">
        <is>
          <t>Coating_Standard</t>
        </is>
      </c>
      <c r="L379" s="6" t="inlineStr">
        <is>
          <t>Stainless Steel, AISI-303</t>
        </is>
      </c>
      <c r="M379" s="6" t="inlineStr">
        <is>
          <t>Stainless Steel, AISI 316</t>
        </is>
      </c>
      <c r="N379" s="96" t="n">
        <v>98876157</v>
      </c>
      <c r="O379" s="94" t="inlineStr">
        <is>
          <t>IMP,L,30127,XA,H304</t>
        </is>
      </c>
      <c r="P379" t="inlineStr">
        <is>
          <t>A101894</t>
        </is>
      </c>
      <c r="Q379" t="n">
        <v>0</v>
      </c>
      <c r="R379" s="6" t="inlineStr">
        <is>
          <t>LT027</t>
        </is>
      </c>
      <c r="S379" s="13" t="n">
        <v>0</v>
      </c>
      <c r="U379" s="80" t="n"/>
    </row>
    <row r="380">
      <c r="B380" s="13">
        <f>IF(I380="Silicon Bronze, ASTM-B584, C87600", IF(K380="Coating_Standard", "Y", "N"), "N")</f>
        <v/>
      </c>
      <c r="C380" t="inlineStr">
        <is>
          <t>Price_BOM_VL_VLS_Imp_566</t>
        </is>
      </c>
      <c r="D380">
        <f>IF(B380="Y", C380, "")</f>
        <v/>
      </c>
      <c r="E380" s="123" t="inlineStr">
        <is>
          <t>:4012-9_VL:4012-7_VL:4012-9_VLS:4012-7_VLS:</t>
        </is>
      </c>
      <c r="F380" s="123" t="inlineStr">
        <is>
          <t>:4012-9 VL:4012-9 VLS:</t>
        </is>
      </c>
      <c r="G380" s="123" t="inlineStr">
        <is>
          <t>XA</t>
        </is>
      </c>
      <c r="H380" t="inlineStr">
        <is>
          <t>ImpMatl_NiAl-Bronze_ASTM-B148_C95400</t>
        </is>
      </c>
      <c r="I380" s="6" t="inlineStr">
        <is>
          <t>Nickel Aluminum Bronze ASTM B148 UNS C95400</t>
        </is>
      </c>
      <c r="J380" s="6" t="inlineStr">
        <is>
          <t>B22</t>
        </is>
      </c>
      <c r="K380" s="6" t="inlineStr">
        <is>
          <t>Coating_Standard</t>
        </is>
      </c>
      <c r="L380" s="6" t="inlineStr">
        <is>
          <t>Stainless Steel, AISI-303</t>
        </is>
      </c>
      <c r="M380" s="6" t="inlineStr">
        <is>
          <t>Steel, Cold Drawn C1018</t>
        </is>
      </c>
      <c r="N380" t="n">
        <v>97778044</v>
      </c>
      <c r="O380" s="80" t="n"/>
      <c r="P380" t="inlineStr">
        <is>
          <t>A102242</t>
        </is>
      </c>
      <c r="Q380" t="n">
        <v>416</v>
      </c>
      <c r="R380" s="6" t="inlineStr">
        <is>
          <t>LT027</t>
        </is>
      </c>
      <c r="S380" s="13" t="n">
        <v>0</v>
      </c>
      <c r="U380" s="80" t="n"/>
    </row>
    <row r="381">
      <c r="B381" s="13">
        <f>IF(I381="Silicon Bronze, ASTM-B584, C87600", IF(K381="Coating_Standard", "Y", "N"), "N")</f>
        <v/>
      </c>
      <c r="C381" t="inlineStr">
        <is>
          <t>Price_BOM_VL_VLS_Imp_567</t>
        </is>
      </c>
      <c r="D381">
        <f>IF(B381="Y", C381, "")</f>
        <v/>
      </c>
      <c r="E381" s="123" t="inlineStr">
        <is>
          <t>:4012-9_VL:4012-7_VL:4012-9_VLS:4012-7_VLS:</t>
        </is>
      </c>
      <c r="F381" s="123" t="inlineStr">
        <is>
          <t>:4012-9 VL:4012-9 VLS:</t>
        </is>
      </c>
      <c r="G381" s="123" t="inlineStr">
        <is>
          <t>XA</t>
        </is>
      </c>
      <c r="H381" s="123" t="inlineStr">
        <is>
          <t>ImpMatl_Silicon_Bronze_ASTM-B584_C87600</t>
        </is>
      </c>
      <c r="I381" s="6" t="inlineStr">
        <is>
          <t>Silicon Bronze, ASTM-B584, C87600</t>
        </is>
      </c>
      <c r="J381" s="6" t="inlineStr">
        <is>
          <t>B21</t>
        </is>
      </c>
      <c r="K381" s="6" t="inlineStr">
        <is>
          <t>Coating_Scotchkote134_interior</t>
        </is>
      </c>
      <c r="L381" s="6" t="inlineStr">
        <is>
          <t>Stainless Steel, AISI-303</t>
        </is>
      </c>
      <c r="M381" s="6" t="inlineStr">
        <is>
          <t>Steel, Cold Drawn C1018</t>
        </is>
      </c>
      <c r="N381" s="1" t="inlineStr">
        <is>
          <t>RTF</t>
        </is>
      </c>
      <c r="O381" s="6" t="n"/>
      <c r="P381" s="6" t="inlineStr">
        <is>
          <t>A101889</t>
        </is>
      </c>
      <c r="Q381" s="6" t="n">
        <v>0</v>
      </c>
      <c r="R381" s="6" t="inlineStr">
        <is>
          <t>LT040</t>
        </is>
      </c>
      <c r="S381" s="13" t="n">
        <v>14</v>
      </c>
      <c r="U381" s="80" t="n"/>
    </row>
    <row r="382">
      <c r="B382" s="13">
        <f>IF(I382="Silicon Bronze, ASTM-B584, C87600", IF(K382="Coating_Standard", "Y", "N"), "N")</f>
        <v/>
      </c>
      <c r="C382" t="inlineStr">
        <is>
          <t>Price_BOM_VL_VLS_Imp_568</t>
        </is>
      </c>
      <c r="D382">
        <f>IF(B382="Y", C382, "")</f>
        <v/>
      </c>
      <c r="E382" s="123" t="inlineStr">
        <is>
          <t>:4012-9_VL:4012-7_VL:4012-9_VLS:4012-7_VLS:</t>
        </is>
      </c>
      <c r="F382" s="123" t="inlineStr">
        <is>
          <t>:4012-9 VL:4012-9 VLS:</t>
        </is>
      </c>
      <c r="G382" s="123" t="inlineStr">
        <is>
          <t>XA</t>
        </is>
      </c>
      <c r="H382" t="inlineStr">
        <is>
          <t>ImpMatl_NiAl-Bronze_ASTM-B148_C95400</t>
        </is>
      </c>
      <c r="I382" s="6" t="inlineStr">
        <is>
          <t>Nickel Aluminum Bronze ASTM B148 UNS C95400</t>
        </is>
      </c>
      <c r="J382" s="6" t="inlineStr">
        <is>
          <t>B22</t>
        </is>
      </c>
      <c r="K382" s="6" t="inlineStr">
        <is>
          <t>Coating_Scotchkote134_interior</t>
        </is>
      </c>
      <c r="L382" s="6" t="inlineStr">
        <is>
          <t>Stainless Steel, AISI-303</t>
        </is>
      </c>
      <c r="M382" s="6" t="inlineStr">
        <is>
          <t>Steel, Cold Drawn C1018</t>
        </is>
      </c>
      <c r="N382" s="1" t="inlineStr">
        <is>
          <t>RTF</t>
        </is>
      </c>
      <c r="O382" s="80" t="n"/>
      <c r="P382" t="inlineStr">
        <is>
          <t>A102242</t>
        </is>
      </c>
      <c r="Q382" t="n">
        <v>416</v>
      </c>
      <c r="R382" s="6" t="inlineStr">
        <is>
          <t>LT250</t>
        </is>
      </c>
      <c r="S382" s="13" t="n">
        <v>8</v>
      </c>
      <c r="U382" s="80" t="n"/>
    </row>
    <row r="383">
      <c r="B383" s="13">
        <f>IF(I383="Silicon Bronze, ASTM-B584, C87600", IF(K383="Coating_Standard", "Y", "N"), "N")</f>
        <v/>
      </c>
      <c r="C383" t="inlineStr">
        <is>
          <t>Price_BOM_VL_VLS_Imp_569</t>
        </is>
      </c>
      <c r="D383">
        <f>IF(B383="Y", C383, "")</f>
        <v/>
      </c>
      <c r="E383" s="123" t="inlineStr">
        <is>
          <t>:4012-9_VL:4012-7_VL:4012-9_VLS:4012-7_VLS:</t>
        </is>
      </c>
      <c r="F383" s="123" t="inlineStr">
        <is>
          <t>:4012-9 VL:4012-9 VLS:</t>
        </is>
      </c>
      <c r="G383" s="123" t="inlineStr">
        <is>
          <t>XA</t>
        </is>
      </c>
      <c r="H383" s="123" t="inlineStr">
        <is>
          <t>ImpMatl_Silicon_Bronze_ASTM-B584_C87600</t>
        </is>
      </c>
      <c r="I383" s="6" t="inlineStr">
        <is>
          <t>Silicon Bronze, ASTM-B584, C87600</t>
        </is>
      </c>
      <c r="J383" s="6" t="inlineStr">
        <is>
          <t>B21</t>
        </is>
      </c>
      <c r="K383" s="6" t="inlineStr">
        <is>
          <t>Coating_Scotchkote134_interior_exterior</t>
        </is>
      </c>
      <c r="L383" s="6" t="inlineStr">
        <is>
          <t>Stainless Steel, AISI-303</t>
        </is>
      </c>
      <c r="M383" s="6" t="inlineStr">
        <is>
          <t>Steel, Cold Drawn C1018</t>
        </is>
      </c>
      <c r="N383" s="1" t="inlineStr">
        <is>
          <t>RTF</t>
        </is>
      </c>
      <c r="O383" s="6" t="n"/>
      <c r="P383" s="6" t="inlineStr">
        <is>
          <t>A101889</t>
        </is>
      </c>
      <c r="Q383" s="6" t="n">
        <v>0</v>
      </c>
      <c r="R383" s="6" t="inlineStr">
        <is>
          <t>LT040</t>
        </is>
      </c>
      <c r="S383" s="13" t="n">
        <v>14</v>
      </c>
      <c r="U383" s="80" t="n"/>
    </row>
    <row r="384">
      <c r="B384" s="13">
        <f>IF(I384="Silicon Bronze, ASTM-B584, C87600", IF(K384="Coating_Standard", "Y", "N"), "N")</f>
        <v/>
      </c>
      <c r="C384" t="inlineStr">
        <is>
          <t>Price_BOM_VL_VLS_Imp_570</t>
        </is>
      </c>
      <c r="D384">
        <f>IF(B384="Y", C384, "")</f>
        <v/>
      </c>
      <c r="E384" s="123" t="inlineStr">
        <is>
          <t>:4012-9_VL:4012-7_VL:4012-9_VLS:4012-7_VLS:</t>
        </is>
      </c>
      <c r="F384" s="123" t="inlineStr">
        <is>
          <t>:4012-9 VL:4012-9 VLS:</t>
        </is>
      </c>
      <c r="G384" s="123" t="inlineStr">
        <is>
          <t>XA</t>
        </is>
      </c>
      <c r="H384" t="inlineStr">
        <is>
          <t>ImpMatl_NiAl-Bronze_ASTM-B148_C95400</t>
        </is>
      </c>
      <c r="I384" s="6" t="inlineStr">
        <is>
          <t>Nickel Aluminum Bronze ASTM B148 UNS C95400</t>
        </is>
      </c>
      <c r="J384" s="6" t="inlineStr">
        <is>
          <t>B22</t>
        </is>
      </c>
      <c r="K384" s="6" t="inlineStr">
        <is>
          <t>Coating_Scotchkote134_interior_exterior</t>
        </is>
      </c>
      <c r="L384" s="6" t="inlineStr">
        <is>
          <t>Stainless Steel, AISI-303</t>
        </is>
      </c>
      <c r="M384" s="6" t="inlineStr">
        <is>
          <t>Steel, Cold Drawn C1018</t>
        </is>
      </c>
      <c r="N384" s="1" t="inlineStr">
        <is>
          <t>RTF</t>
        </is>
      </c>
      <c r="O384" s="80" t="n"/>
      <c r="P384" t="inlineStr">
        <is>
          <t>A102242</t>
        </is>
      </c>
      <c r="Q384" t="n">
        <v>416</v>
      </c>
      <c r="R384" s="6" t="inlineStr">
        <is>
          <t>LT250</t>
        </is>
      </c>
      <c r="S384" s="13" t="n">
        <v>8</v>
      </c>
      <c r="U384" s="80" t="n"/>
    </row>
    <row r="385">
      <c r="B385" s="13">
        <f>IF(I385="Silicon Bronze, ASTM-B584, C87600", IF(K385="Coating_Standard", "Y", "N"), "N")</f>
        <v/>
      </c>
      <c r="C385" t="inlineStr">
        <is>
          <t>Price_BOM_VL_VLS_Imp_571</t>
        </is>
      </c>
      <c r="D385">
        <f>IF(B385="Y", C385, "")</f>
        <v/>
      </c>
      <c r="E385" s="123" t="inlineStr">
        <is>
          <t>:4012-9_VL:4012-7_VL:4012-9_VLS:4012-7_VLS:</t>
        </is>
      </c>
      <c r="F385" s="123" t="inlineStr">
        <is>
          <t>:4012-9 VL:4012-9 VLS:</t>
        </is>
      </c>
      <c r="G385" s="123" t="inlineStr">
        <is>
          <t>XA</t>
        </is>
      </c>
      <c r="H385" s="123" t="inlineStr">
        <is>
          <t>ImpMatl_Silicon_Bronze_ASTM-B584_C87600</t>
        </is>
      </c>
      <c r="I385" s="6" t="inlineStr">
        <is>
          <t>Silicon Bronze, ASTM-B584, C87600</t>
        </is>
      </c>
      <c r="J385" s="6" t="inlineStr">
        <is>
          <t>B21</t>
        </is>
      </c>
      <c r="K385" s="6" t="inlineStr">
        <is>
          <t>Coating_Scotchkote134_interior_exterior_IncludeImpeller</t>
        </is>
      </c>
      <c r="L385" s="6" t="inlineStr">
        <is>
          <t>Stainless Steel, AISI-303</t>
        </is>
      </c>
      <c r="M385" s="6" t="inlineStr">
        <is>
          <t>Steel, Cold Drawn C1018</t>
        </is>
      </c>
      <c r="N385" s="1" t="inlineStr">
        <is>
          <t>RTF</t>
        </is>
      </c>
      <c r="O385" s="6" t="n"/>
      <c r="P385" s="6" t="inlineStr">
        <is>
          <t>A101889</t>
        </is>
      </c>
      <c r="Q385" s="6" t="n">
        <v>0</v>
      </c>
      <c r="R385" s="6" t="inlineStr">
        <is>
          <t>LT040</t>
        </is>
      </c>
      <c r="S385" s="13" t="n">
        <v>14</v>
      </c>
      <c r="U385" s="80" t="n"/>
    </row>
    <row r="386">
      <c r="B386" s="13">
        <f>IF(I386="Silicon Bronze, ASTM-B584, C87600", IF(K386="Coating_Standard", "Y", "N"), "N")</f>
        <v/>
      </c>
      <c r="C386" t="inlineStr">
        <is>
          <t>Price_BOM_VL_VLS_Imp_572</t>
        </is>
      </c>
      <c r="D386">
        <f>IF(B386="Y", C386, "")</f>
        <v/>
      </c>
      <c r="E386" s="123" t="inlineStr">
        <is>
          <t>:4012-9_VL:4012-7_VL:4012-9_VLS:4012-7_VLS:</t>
        </is>
      </c>
      <c r="F386" s="123" t="inlineStr">
        <is>
          <t>:4012-9 VL:4012-9 VLS:</t>
        </is>
      </c>
      <c r="G386" s="123" t="inlineStr">
        <is>
          <t>XA</t>
        </is>
      </c>
      <c r="H386" t="inlineStr">
        <is>
          <t>ImpMatl_NiAl-Bronze_ASTM-B148_C95400</t>
        </is>
      </c>
      <c r="I386" s="6" t="inlineStr">
        <is>
          <t>Nickel Aluminum Bronze ASTM B148 UNS C95400</t>
        </is>
      </c>
      <c r="J386" s="6" t="inlineStr">
        <is>
          <t>B22</t>
        </is>
      </c>
      <c r="K386" s="6" t="inlineStr">
        <is>
          <t>Coating_Scotchkote134_interior_exterior_IncludeImpeller</t>
        </is>
      </c>
      <c r="L386" s="6" t="inlineStr">
        <is>
          <t>Stainless Steel, AISI-303</t>
        </is>
      </c>
      <c r="M386" s="6" t="inlineStr">
        <is>
          <t>Steel, Cold Drawn C1018</t>
        </is>
      </c>
      <c r="N386" s="1" t="inlineStr">
        <is>
          <t>RTF</t>
        </is>
      </c>
      <c r="O386" s="80" t="n"/>
      <c r="P386" t="inlineStr">
        <is>
          <t>A102242</t>
        </is>
      </c>
      <c r="Q386" t="n">
        <v>416</v>
      </c>
      <c r="R386" s="6" t="inlineStr">
        <is>
          <t>LT250</t>
        </is>
      </c>
      <c r="S386" s="13" t="n">
        <v>8</v>
      </c>
      <c r="U386" s="80" t="n"/>
    </row>
    <row r="387">
      <c r="B387" s="13">
        <f>IF(I387="Silicon Bronze, ASTM-B584, C87600", IF(K387="Coating_Standard", "Y", "N"), "N")</f>
        <v/>
      </c>
      <c r="C387" t="inlineStr">
        <is>
          <t>Price_BOM_VL_VLS_Imp_573</t>
        </is>
      </c>
      <c r="D387">
        <f>IF(B387="Y", C387, "")</f>
        <v/>
      </c>
      <c r="E387" s="123" t="inlineStr">
        <is>
          <t>:4012-9_VL:4012-7_VL:4012-9_VLS:4012-7_VLS:</t>
        </is>
      </c>
      <c r="F387" s="123" t="inlineStr">
        <is>
          <t>:4012-9 VL:4012-9 VLS:</t>
        </is>
      </c>
      <c r="G387" s="123" t="inlineStr">
        <is>
          <t>XA</t>
        </is>
      </c>
      <c r="H387" s="123" t="inlineStr">
        <is>
          <t>ImpMatl_Silicon_Bronze_ASTM-B584_C87600</t>
        </is>
      </c>
      <c r="I387" s="6" t="inlineStr">
        <is>
          <t>Silicon Bronze, ASTM-B584, C87600</t>
        </is>
      </c>
      <c r="J387" s="6" t="inlineStr">
        <is>
          <t>B21</t>
        </is>
      </c>
      <c r="K387" s="6" t="inlineStr">
        <is>
          <t>Coating_Scotchkote134_interior_IncludeImpeller</t>
        </is>
      </c>
      <c r="L387" s="6" t="inlineStr">
        <is>
          <t>Stainless Steel, AISI-303</t>
        </is>
      </c>
      <c r="M387" s="6" t="inlineStr">
        <is>
          <t>Steel, Cold Drawn C1018</t>
        </is>
      </c>
      <c r="N387" s="1" t="inlineStr">
        <is>
          <t>RTF</t>
        </is>
      </c>
      <c r="O387" s="6" t="n"/>
      <c r="P387" s="6" t="inlineStr">
        <is>
          <t>A101889</t>
        </is>
      </c>
      <c r="Q387" s="6" t="n">
        <v>0</v>
      </c>
      <c r="R387" s="6" t="inlineStr">
        <is>
          <t>LT040</t>
        </is>
      </c>
      <c r="S387" s="13" t="n">
        <v>14</v>
      </c>
      <c r="U387" s="80" t="n"/>
    </row>
    <row r="388">
      <c r="B388" s="13">
        <f>IF(I388="Silicon Bronze, ASTM-B584, C87600", IF(K388="Coating_Standard", "Y", "N"), "N")</f>
        <v/>
      </c>
      <c r="C388" t="inlineStr">
        <is>
          <t>Price_BOM_VL_VLS_Imp_574</t>
        </is>
      </c>
      <c r="D388">
        <f>IF(B388="Y", C388, "")</f>
        <v/>
      </c>
      <c r="E388" s="123" t="inlineStr">
        <is>
          <t>:4012-9_VL:4012-7_VL:4012-9_VLS:4012-7_VLS:</t>
        </is>
      </c>
      <c r="F388" s="123" t="inlineStr">
        <is>
          <t>:4012-9 VL:4012-9 VLS:</t>
        </is>
      </c>
      <c r="G388" s="123" t="inlineStr">
        <is>
          <t>XA</t>
        </is>
      </c>
      <c r="H388" t="inlineStr">
        <is>
          <t>ImpMatl_NiAl-Bronze_ASTM-B148_C95400</t>
        </is>
      </c>
      <c r="I388" s="6" t="inlineStr">
        <is>
          <t>Nickel Aluminum Bronze ASTM B148 UNS C95400</t>
        </is>
      </c>
      <c r="J388" s="6" t="inlineStr">
        <is>
          <t>B22</t>
        </is>
      </c>
      <c r="K388" s="6" t="inlineStr">
        <is>
          <t>Coating_Scotchkote134_interior_IncludeImpeller</t>
        </is>
      </c>
      <c r="L388" s="6" t="inlineStr">
        <is>
          <t>Stainless Steel, AISI-303</t>
        </is>
      </c>
      <c r="M388" s="6" t="inlineStr">
        <is>
          <t>Steel, Cold Drawn C1018</t>
        </is>
      </c>
      <c r="N388" s="1" t="inlineStr">
        <is>
          <t>RTF</t>
        </is>
      </c>
      <c r="O388" s="80" t="n"/>
      <c r="P388" t="inlineStr">
        <is>
          <t>A102242</t>
        </is>
      </c>
      <c r="Q388" t="n">
        <v>416</v>
      </c>
      <c r="R388" s="6" t="inlineStr">
        <is>
          <t>LT250</t>
        </is>
      </c>
      <c r="S388" s="13" t="n">
        <v>8</v>
      </c>
      <c r="U388" s="80" t="n"/>
    </row>
    <row r="389">
      <c r="B389" s="13">
        <f>IF(I389="Silicon Bronze, ASTM-B584, C87600", IF(K389="Coating_Standard", "Y", "N"), "N")</f>
        <v/>
      </c>
      <c r="C389" t="inlineStr">
        <is>
          <t>Price_BOM_VL_VLS_Imp_575</t>
        </is>
      </c>
      <c r="D389">
        <f>IF(B389="Y", C389, "")</f>
        <v/>
      </c>
      <c r="E389" s="123" t="inlineStr">
        <is>
          <t>:4012-9_VL:4012-7_VL:4012-9_VLS:4012-7_VLS:</t>
        </is>
      </c>
      <c r="F389" s="123" t="inlineStr">
        <is>
          <t>:4012-9 VL:4012-9 VLS:</t>
        </is>
      </c>
      <c r="G389" s="123" t="inlineStr">
        <is>
          <t>XA</t>
        </is>
      </c>
      <c r="H389" s="123" t="inlineStr">
        <is>
          <t>ImpMatl_Silicon_Bronze_ASTM-B584_C87600</t>
        </is>
      </c>
      <c r="I389" s="6" t="inlineStr">
        <is>
          <t>Silicon Bronze, ASTM-B584, C87600</t>
        </is>
      </c>
      <c r="J389" s="6" t="inlineStr">
        <is>
          <t>B21</t>
        </is>
      </c>
      <c r="K389" s="6" t="inlineStr">
        <is>
          <t>Coating_Special</t>
        </is>
      </c>
      <c r="L389" s="6" t="inlineStr">
        <is>
          <t>Stainless Steel, AISI-303</t>
        </is>
      </c>
      <c r="M389" s="6" t="inlineStr">
        <is>
          <t>Steel, Cold Drawn C1018</t>
        </is>
      </c>
      <c r="N389" s="1" t="inlineStr">
        <is>
          <t>RTF</t>
        </is>
      </c>
      <c r="O389" s="6" t="n"/>
      <c r="P389" s="6" t="inlineStr">
        <is>
          <t>A101889</t>
        </is>
      </c>
      <c r="Q389" s="6" t="n">
        <v>0</v>
      </c>
      <c r="R389" s="6" t="inlineStr">
        <is>
          <t>LT040</t>
        </is>
      </c>
      <c r="S389" s="13" t="n">
        <v>14</v>
      </c>
      <c r="U389" s="80" t="n"/>
    </row>
    <row r="390">
      <c r="B390" s="13">
        <f>IF(I390="Silicon Bronze, ASTM-B584, C87600", IF(K390="Coating_Standard", "Y", "N"), "N")</f>
        <v/>
      </c>
      <c r="C390" t="inlineStr">
        <is>
          <t>Price_BOM_VL_VLS_Imp_576</t>
        </is>
      </c>
      <c r="D390">
        <f>IF(B390="Y", C390, "")</f>
        <v/>
      </c>
      <c r="E390" s="123" t="inlineStr">
        <is>
          <t>:4012-9_VL:4012-7_VL:4012-9_VLS:4012-7_VLS:</t>
        </is>
      </c>
      <c r="F390" s="123" t="inlineStr">
        <is>
          <t>:4012-9 VL:4012-9 VLS:</t>
        </is>
      </c>
      <c r="G390" s="123" t="inlineStr">
        <is>
          <t>XA</t>
        </is>
      </c>
      <c r="H390" t="inlineStr">
        <is>
          <t>ImpMatl_NiAl-Bronze_ASTM-B148_C95400</t>
        </is>
      </c>
      <c r="I390" s="6" t="inlineStr">
        <is>
          <t>Nickel Aluminum Bronze ASTM B148 UNS C95400</t>
        </is>
      </c>
      <c r="J390" s="6" t="inlineStr">
        <is>
          <t>B22</t>
        </is>
      </c>
      <c r="K390" s="6" t="inlineStr">
        <is>
          <t>Coating_Special</t>
        </is>
      </c>
      <c r="L390" s="6" t="inlineStr">
        <is>
          <t>Stainless Steel, AISI-303</t>
        </is>
      </c>
      <c r="M390" s="6" t="inlineStr">
        <is>
          <t>Steel, Cold Drawn C1018</t>
        </is>
      </c>
      <c r="N390" s="1" t="inlineStr">
        <is>
          <t>RTF</t>
        </is>
      </c>
      <c r="O390" s="80" t="n"/>
      <c r="P390" t="inlineStr">
        <is>
          <t>A102242</t>
        </is>
      </c>
      <c r="Q390" t="n">
        <v>416</v>
      </c>
      <c r="R390" s="6" t="inlineStr">
        <is>
          <t>LT250</t>
        </is>
      </c>
      <c r="S390" s="13" t="n">
        <v>8</v>
      </c>
      <c r="U390" s="80" t="n"/>
    </row>
    <row r="391">
      <c r="B391" s="13">
        <f>IF(I391="Silicon Bronze, ASTM-B584, C87600", IF(K391="Coating_Standard", "Y", "N"), "N")</f>
        <v/>
      </c>
      <c r="C391" t="inlineStr">
        <is>
          <t>Price_BOM_VL_VLS_Imp_577</t>
        </is>
      </c>
      <c r="D391">
        <f>IF(B391="Y", C391, "")</f>
        <v/>
      </c>
      <c r="E391" s="123" t="inlineStr">
        <is>
          <t>:4012-9_VL:4012-7_VL:4012-9_VLS:4012-7_VLS:</t>
        </is>
      </c>
      <c r="F391" s="123" t="inlineStr">
        <is>
          <t>:4012-9 VL:4012-9 VLS:</t>
        </is>
      </c>
      <c r="G391" s="123" t="inlineStr">
        <is>
          <t>XA</t>
        </is>
      </c>
      <c r="H391" s="123" t="inlineStr">
        <is>
          <t>ImpMatl_Silicon_Bronze_ASTM-B584_C87600</t>
        </is>
      </c>
      <c r="I391" s="6" t="inlineStr">
        <is>
          <t>Silicon Bronze, ASTM-B584, C87600</t>
        </is>
      </c>
      <c r="J391" s="6" t="inlineStr">
        <is>
          <t>B21</t>
        </is>
      </c>
      <c r="K391" s="6" t="inlineStr">
        <is>
          <t>Coating_Epoxy</t>
        </is>
      </c>
      <c r="L391" s="6" t="inlineStr">
        <is>
          <t>Stainless Steel, AISI-303</t>
        </is>
      </c>
      <c r="M391" s="6" t="inlineStr">
        <is>
          <t>Steel, Cold Drawn C1018</t>
        </is>
      </c>
      <c r="N391" s="1" t="inlineStr">
        <is>
          <t>RTF</t>
        </is>
      </c>
      <c r="O391" s="6" t="n"/>
      <c r="P391" s="6" t="inlineStr">
        <is>
          <t>A101889</t>
        </is>
      </c>
      <c r="Q391" s="6" t="n">
        <v>0</v>
      </c>
      <c r="R391" s="6" t="inlineStr">
        <is>
          <t>LT040</t>
        </is>
      </c>
      <c r="S391" s="13" t="n">
        <v>14</v>
      </c>
      <c r="U391" s="80" t="n"/>
    </row>
    <row r="392">
      <c r="B392" s="13">
        <f>IF(I392="Silicon Bronze, ASTM-B584, C87600", IF(K392="Coating_Standard", "Y", "N"), "N")</f>
        <v/>
      </c>
      <c r="C392" t="inlineStr">
        <is>
          <t>Price_BOM_VL_VLS_Imp_578</t>
        </is>
      </c>
      <c r="D392">
        <f>IF(B392="Y", C392, "")</f>
        <v/>
      </c>
      <c r="E392" s="123" t="inlineStr">
        <is>
          <t>:4012-9_VL:4012-7_VL:4012-9_VLS:4012-7_VLS:</t>
        </is>
      </c>
      <c r="F392" s="123" t="inlineStr">
        <is>
          <t>:4012-9 VL:4012-9 VLS:</t>
        </is>
      </c>
      <c r="G392" s="123" t="inlineStr">
        <is>
          <t>XA</t>
        </is>
      </c>
      <c r="H392" t="inlineStr">
        <is>
          <t>ImpMatl_NiAl-Bronze_ASTM-B148_C95400</t>
        </is>
      </c>
      <c r="I392" s="6" t="inlineStr">
        <is>
          <t>Nickel Aluminum Bronze ASTM B148 UNS C95400</t>
        </is>
      </c>
      <c r="J392" s="6" t="inlineStr">
        <is>
          <t>B22</t>
        </is>
      </c>
      <c r="K392" s="6" t="inlineStr">
        <is>
          <t>Coating_Epoxy</t>
        </is>
      </c>
      <c r="L392" s="6" t="inlineStr">
        <is>
          <t>Stainless Steel, AISI-303</t>
        </is>
      </c>
      <c r="M392" s="6" t="inlineStr">
        <is>
          <t>Steel, Cold Drawn C1018</t>
        </is>
      </c>
      <c r="N392" s="1" t="inlineStr">
        <is>
          <t>RTF</t>
        </is>
      </c>
      <c r="O392" s="80" t="n"/>
      <c r="P392" t="inlineStr">
        <is>
          <t>A102242</t>
        </is>
      </c>
      <c r="Q392" t="n">
        <v>416</v>
      </c>
      <c r="R392" s="6" t="inlineStr">
        <is>
          <t>LT250</t>
        </is>
      </c>
      <c r="S392" s="13" t="n">
        <v>8</v>
      </c>
      <c r="U392" s="80" t="n"/>
    </row>
    <row r="393">
      <c r="B393" s="13">
        <f>IF(I393="Silicon Bronze, ASTM-B584, C87600", IF(K393="Coating_Standard", "Y", "N"), "N")</f>
        <v/>
      </c>
      <c r="C393" t="inlineStr">
        <is>
          <t>Price_BOM_VL_VLS_Imp_579</t>
        </is>
      </c>
      <c r="D393">
        <f>IF(B393="Y", C393, "")</f>
        <v/>
      </c>
      <c r="E393" t="inlineStr">
        <is>
          <t>:4015-9_VL:4015-7_VL:4015-9_VLS:4015-7_VLS:</t>
        </is>
      </c>
      <c r="F393" t="inlineStr">
        <is>
          <t>:4015-9 VL:4015-9 VLS:</t>
        </is>
      </c>
      <c r="G393" s="123" t="inlineStr">
        <is>
          <t>XA</t>
        </is>
      </c>
      <c r="H393" s="123" t="inlineStr">
        <is>
          <t>ImpMatl_Silicon_Bronze_ASTM-B584_C87600</t>
        </is>
      </c>
      <c r="I393" s="6" t="inlineStr">
        <is>
          <t>Silicon Bronze, ASTM-B584, C87600</t>
        </is>
      </c>
      <c r="J393" s="6" t="inlineStr">
        <is>
          <t>B21</t>
        </is>
      </c>
      <c r="K393" s="6" t="inlineStr">
        <is>
          <t>Coating_Standard</t>
        </is>
      </c>
      <c r="L393" s="6" t="inlineStr">
        <is>
          <t>Stainless Steel, AISI-303</t>
        </is>
      </c>
      <c r="M393" s="6" t="inlineStr">
        <is>
          <t>Steel, Cold Drawn C1018</t>
        </is>
      </c>
      <c r="N393" s="6" t="n">
        <v>96896895</v>
      </c>
      <c r="O393" s="6" t="inlineStr">
        <is>
          <t>IMP,L,30157,XA,B21</t>
        </is>
      </c>
      <c r="P393" s="6" t="inlineStr">
        <is>
          <t>A101896</t>
        </is>
      </c>
      <c r="Q393" s="6" t="n">
        <v>0</v>
      </c>
      <c r="R393" t="inlineStr">
        <is>
          <t>LT027</t>
        </is>
      </c>
      <c r="S393" s="13" t="n">
        <v>0</v>
      </c>
      <c r="U393" s="80" t="n"/>
    </row>
    <row r="394">
      <c r="B394" s="13">
        <f>IF(I394="Silicon Bronze, ASTM-B584, C87600", IF(K394="Coating_Standard", "Y", "N"), "N")</f>
        <v/>
      </c>
      <c r="C394" t="inlineStr">
        <is>
          <t>Price_BOM_VL_VLS_Imp_580</t>
        </is>
      </c>
      <c r="D394">
        <f>IF(B394="Y", C394, "")</f>
        <v/>
      </c>
      <c r="E394" t="inlineStr">
        <is>
          <t>:4015-9_VL:4015-7_VL:4015-9_VLS:4015-7_VLS:</t>
        </is>
      </c>
      <c r="F394" t="inlineStr">
        <is>
          <t>:4015-9 VL:4015-9 VLS:</t>
        </is>
      </c>
      <c r="G394" s="123" t="inlineStr">
        <is>
          <t>XA</t>
        </is>
      </c>
      <c r="H394" t="inlineStr">
        <is>
          <t>ImpMatl_NiAl-Bronze_ASTM-B148_C95400</t>
        </is>
      </c>
      <c r="I394" s="6" t="inlineStr">
        <is>
          <t>Nickel Aluminum Bronze ASTM B148 UNS C95400</t>
        </is>
      </c>
      <c r="J394" s="6" t="inlineStr">
        <is>
          <t>B22</t>
        </is>
      </c>
      <c r="K394" s="6" t="inlineStr">
        <is>
          <t>Coating_Standard</t>
        </is>
      </c>
      <c r="L394" s="6" t="inlineStr">
        <is>
          <t>Stainless Steel, AISI-303</t>
        </is>
      </c>
      <c r="M394" s="6" t="inlineStr">
        <is>
          <t>Steel, Cold Drawn C1018</t>
        </is>
      </c>
      <c r="N394" t="n">
        <v>97780144</v>
      </c>
      <c r="O394" s="6" t="inlineStr">
        <is>
          <t>IMP,L,30157,XA,B2</t>
        </is>
      </c>
      <c r="P394" t="inlineStr">
        <is>
          <t>A101899</t>
        </is>
      </c>
      <c r="Q394" t="n">
        <v>2400</v>
      </c>
      <c r="R394" s="6" t="inlineStr">
        <is>
          <t>LT027</t>
        </is>
      </c>
      <c r="S394" s="13" t="n">
        <v>0</v>
      </c>
      <c r="U394" s="80" t="n"/>
    </row>
    <row r="395" customFormat="1" s="94">
      <c r="A395" s="24" t="n"/>
      <c r="B395" s="13">
        <f>IF(I395="Silicon Bronze, ASTM-B584, C87600", IF(K395="Coating_Standard", "Y", "N"), "N")</f>
        <v/>
      </c>
      <c r="C395" t="inlineStr">
        <is>
          <t>Price_BOM_VL_VLS_Imp_581</t>
        </is>
      </c>
      <c r="D395">
        <f>IF(B395="Y", C395, "")</f>
        <v/>
      </c>
      <c r="E395" t="inlineStr">
        <is>
          <t>:4015-9_VL:4015-7_VL:4015-9_VLS:4015-7_VLS:</t>
        </is>
      </c>
      <c r="F395" t="inlineStr">
        <is>
          <t>:4015-9 VL:4015-9 VLS:</t>
        </is>
      </c>
      <c r="G395" s="123" t="inlineStr">
        <is>
          <t>XA</t>
        </is>
      </c>
      <c r="H395" s="123" t="inlineStr">
        <is>
          <t>ImpMatl_Silicon_Bronze_ASTM-B584_C87600</t>
        </is>
      </c>
      <c r="I395" s="6" t="inlineStr">
        <is>
          <t>Silicon Bronze, ASTM-B584, C87600</t>
        </is>
      </c>
      <c r="J395" s="6" t="inlineStr">
        <is>
          <t>B21</t>
        </is>
      </c>
      <c r="K395" s="6" t="inlineStr">
        <is>
          <t>Coating_Scotchkote134_interior</t>
        </is>
      </c>
      <c r="L395" s="6" t="inlineStr">
        <is>
          <t>Stainless Steel, AISI-303</t>
        </is>
      </c>
      <c r="M395" s="6" t="inlineStr">
        <is>
          <t>Steel, Cold Drawn C1018</t>
        </is>
      </c>
      <c r="N395" s="1" t="inlineStr">
        <is>
          <t>RTF</t>
        </is>
      </c>
      <c r="O395" s="6" t="n"/>
      <c r="P395" s="6" t="inlineStr">
        <is>
          <t>A101896</t>
        </is>
      </c>
      <c r="Q395" s="6" t="n">
        <v>0</v>
      </c>
      <c r="R395" s="6" t="inlineStr">
        <is>
          <t>LT040</t>
        </is>
      </c>
      <c r="S395" s="13" t="n">
        <v>14</v>
      </c>
      <c r="U395" s="80" t="n"/>
    </row>
    <row r="396">
      <c r="B396" s="13">
        <f>IF(I396="Silicon Bronze, ASTM-B584, C87600", IF(K396="Coating_Standard", "Y", "N"), "N")</f>
        <v/>
      </c>
      <c r="C396" t="inlineStr">
        <is>
          <t>Price_BOM_VL_VLS_Imp_582</t>
        </is>
      </c>
      <c r="D396">
        <f>IF(B396="Y", C396, "")</f>
        <v/>
      </c>
      <c r="E396" t="inlineStr">
        <is>
          <t>:4015-9_VL:4015-7_VL:4015-9_VLS:4015-7_VLS:</t>
        </is>
      </c>
      <c r="F396" t="inlineStr">
        <is>
          <t>:4015-9 VL:4015-9 VLS:</t>
        </is>
      </c>
      <c r="G396" s="123" t="inlineStr">
        <is>
          <t>XA</t>
        </is>
      </c>
      <c r="H396" t="inlineStr">
        <is>
          <t>ImpMatl_NiAl-Bronze_ASTM-B148_C95400</t>
        </is>
      </c>
      <c r="I396" s="6" t="inlineStr">
        <is>
          <t>Nickel Aluminum Bronze ASTM B148 UNS C95400</t>
        </is>
      </c>
      <c r="J396" s="6" t="inlineStr">
        <is>
          <t>B22</t>
        </is>
      </c>
      <c r="K396" s="6" t="inlineStr">
        <is>
          <t>Coating_Scotchkote134_interior</t>
        </is>
      </c>
      <c r="L396" s="6" t="inlineStr">
        <is>
          <t>Stainless Steel, AISI-303</t>
        </is>
      </c>
      <c r="M396" s="6" t="inlineStr">
        <is>
          <t>Steel, Cold Drawn C1018</t>
        </is>
      </c>
      <c r="N396" s="1" t="inlineStr">
        <is>
          <t>RTF</t>
        </is>
      </c>
      <c r="O396" s="6" t="n"/>
      <c r="P396" t="inlineStr">
        <is>
          <t>A101899</t>
        </is>
      </c>
      <c r="Q396" t="n">
        <v>2400</v>
      </c>
      <c r="R396" s="6" t="inlineStr">
        <is>
          <t>LT250</t>
        </is>
      </c>
      <c r="S396" s="13" t="n">
        <v>8</v>
      </c>
      <c r="U396" s="80" t="n"/>
    </row>
    <row r="397">
      <c r="B397" s="13">
        <f>IF(I397="Silicon Bronze, ASTM-B584, C87600", IF(K397="Coating_Standard", "Y", "N"), "N")</f>
        <v/>
      </c>
      <c r="C397" t="inlineStr">
        <is>
          <t>Price_BOM_VL_VLS_Imp_583</t>
        </is>
      </c>
      <c r="D397">
        <f>IF(B397="Y", C397, "")</f>
        <v/>
      </c>
      <c r="E397" t="inlineStr">
        <is>
          <t>:4015-9_VL:4015-7_VL:4015-9_VLS:4015-7_VLS:</t>
        </is>
      </c>
      <c r="F397" t="inlineStr">
        <is>
          <t>:4015-9 VL:4015-9 VLS:</t>
        </is>
      </c>
      <c r="G397" s="123" t="inlineStr">
        <is>
          <t>XA</t>
        </is>
      </c>
      <c r="H397" s="123" t="inlineStr">
        <is>
          <t>ImpMatl_Silicon_Bronze_ASTM-B584_C87600</t>
        </is>
      </c>
      <c r="I397" s="6" t="inlineStr">
        <is>
          <t>Silicon Bronze, ASTM-B584, C87600</t>
        </is>
      </c>
      <c r="J397" s="6" t="inlineStr">
        <is>
          <t>B21</t>
        </is>
      </c>
      <c r="K397" s="6" t="inlineStr">
        <is>
          <t>Coating_Scotchkote134_interior_exterior</t>
        </is>
      </c>
      <c r="L397" s="6" t="inlineStr">
        <is>
          <t>Stainless Steel, AISI-303</t>
        </is>
      </c>
      <c r="M397" s="6" t="inlineStr">
        <is>
          <t>Steel, Cold Drawn C1018</t>
        </is>
      </c>
      <c r="N397" s="1" t="inlineStr">
        <is>
          <t>RTF</t>
        </is>
      </c>
      <c r="O397" s="6" t="n"/>
      <c r="P397" s="6" t="inlineStr">
        <is>
          <t>A101896</t>
        </is>
      </c>
      <c r="Q397" s="6" t="n">
        <v>0</v>
      </c>
      <c r="R397" s="6" t="inlineStr">
        <is>
          <t>LT040</t>
        </is>
      </c>
      <c r="S397" s="13" t="n">
        <v>14</v>
      </c>
      <c r="U397" s="80" t="n"/>
    </row>
    <row r="398">
      <c r="B398" s="13">
        <f>IF(I398="Silicon Bronze, ASTM-B584, C87600", IF(K398="Coating_Standard", "Y", "N"), "N")</f>
        <v/>
      </c>
      <c r="C398" t="inlineStr">
        <is>
          <t>Price_BOM_VL_VLS_Imp_584</t>
        </is>
      </c>
      <c r="D398">
        <f>IF(B398="Y", C398, "")</f>
        <v/>
      </c>
      <c r="E398" t="inlineStr">
        <is>
          <t>:4015-9_VL:4015-7_VL:4015-9_VLS:4015-7_VLS:</t>
        </is>
      </c>
      <c r="F398" t="inlineStr">
        <is>
          <t>:4015-9 VL:4015-9 VLS:</t>
        </is>
      </c>
      <c r="G398" s="123" t="inlineStr">
        <is>
          <t>XA</t>
        </is>
      </c>
      <c r="H398" t="inlineStr">
        <is>
          <t>ImpMatl_NiAl-Bronze_ASTM-B148_C95400</t>
        </is>
      </c>
      <c r="I398" s="6" t="inlineStr">
        <is>
          <t>Nickel Aluminum Bronze ASTM B148 UNS C95400</t>
        </is>
      </c>
      <c r="J398" s="6" t="inlineStr">
        <is>
          <t>B22</t>
        </is>
      </c>
      <c r="K398" s="6" t="inlineStr">
        <is>
          <t>Coating_Scotchkote134_interior_exterior</t>
        </is>
      </c>
      <c r="L398" s="6" t="inlineStr">
        <is>
          <t>Stainless Steel, AISI-303</t>
        </is>
      </c>
      <c r="M398" s="6" t="inlineStr">
        <is>
          <t>Steel, Cold Drawn C1018</t>
        </is>
      </c>
      <c r="N398" s="1" t="inlineStr">
        <is>
          <t>RTF</t>
        </is>
      </c>
      <c r="O398" s="6" t="n"/>
      <c r="P398" t="inlineStr">
        <is>
          <t>A101899</t>
        </is>
      </c>
      <c r="Q398" t="n">
        <v>2400</v>
      </c>
      <c r="R398" s="6" t="inlineStr">
        <is>
          <t>LT250</t>
        </is>
      </c>
      <c r="S398" s="13" t="n">
        <v>8</v>
      </c>
      <c r="U398" s="80" t="n"/>
    </row>
    <row r="399">
      <c r="B399" s="13">
        <f>IF(I399="Silicon Bronze, ASTM-B584, C87600", IF(K399="Coating_Standard", "Y", "N"), "N")</f>
        <v/>
      </c>
      <c r="C399" t="inlineStr">
        <is>
          <t>Price_BOM_VL_VLS_Imp_585</t>
        </is>
      </c>
      <c r="D399">
        <f>IF(B399="Y", C399, "")</f>
        <v/>
      </c>
      <c r="E399" t="inlineStr">
        <is>
          <t>:4015-9_VL:4015-7_VL:4015-9_VLS:4015-7_VLS:</t>
        </is>
      </c>
      <c r="F399" t="inlineStr">
        <is>
          <t>:4015-9 VL:4015-9 VLS:</t>
        </is>
      </c>
      <c r="G399" s="123" t="inlineStr">
        <is>
          <t>XA</t>
        </is>
      </c>
      <c r="H399" s="123" t="inlineStr">
        <is>
          <t>ImpMatl_Silicon_Bronze_ASTM-B584_C87600</t>
        </is>
      </c>
      <c r="I399" s="6" t="inlineStr">
        <is>
          <t>Silicon Bronze, ASTM-B584, C87600</t>
        </is>
      </c>
      <c r="J399" s="6" t="inlineStr">
        <is>
          <t>B21</t>
        </is>
      </c>
      <c r="K399" s="6" t="inlineStr">
        <is>
          <t>Coating_Scotchkote134_interior_exterior_IncludeImpeller</t>
        </is>
      </c>
      <c r="L399" s="6" t="inlineStr">
        <is>
          <t>Stainless Steel, AISI-303</t>
        </is>
      </c>
      <c r="M399" s="6" t="inlineStr">
        <is>
          <t>Steel, Cold Drawn C1018</t>
        </is>
      </c>
      <c r="N399" s="1" t="inlineStr">
        <is>
          <t>RTF</t>
        </is>
      </c>
      <c r="O399" s="6" t="n"/>
      <c r="P399" s="6" t="inlineStr">
        <is>
          <t>A101896</t>
        </is>
      </c>
      <c r="Q399" s="6" t="n">
        <v>0</v>
      </c>
      <c r="R399" s="6" t="inlineStr">
        <is>
          <t>LT040</t>
        </is>
      </c>
      <c r="S399" s="13" t="n">
        <v>14</v>
      </c>
      <c r="U399" s="80" t="n"/>
    </row>
    <row r="400">
      <c r="B400" s="13">
        <f>IF(I400="Silicon Bronze, ASTM-B584, C87600", IF(K400="Coating_Standard", "Y", "N"), "N")</f>
        <v/>
      </c>
      <c r="C400" t="inlineStr">
        <is>
          <t>Price_BOM_VL_VLS_Imp_586</t>
        </is>
      </c>
      <c r="D400">
        <f>IF(B400="Y", C400, "")</f>
        <v/>
      </c>
      <c r="E400" t="inlineStr">
        <is>
          <t>:4015-9_VL:4015-7_VL:4015-9_VLS:4015-7_VLS:</t>
        </is>
      </c>
      <c r="F400" t="inlineStr">
        <is>
          <t>:4015-9 VL:4015-9 VLS:</t>
        </is>
      </c>
      <c r="G400" s="123" t="inlineStr">
        <is>
          <t>XA</t>
        </is>
      </c>
      <c r="H400" t="inlineStr">
        <is>
          <t>ImpMatl_NiAl-Bronze_ASTM-B148_C95400</t>
        </is>
      </c>
      <c r="I400" s="6" t="inlineStr">
        <is>
          <t>Nickel Aluminum Bronze ASTM B148 UNS C95400</t>
        </is>
      </c>
      <c r="J400" s="6" t="inlineStr">
        <is>
          <t>B22</t>
        </is>
      </c>
      <c r="K400" s="6" t="inlineStr">
        <is>
          <t>Coating_Scotchkote134_interior_exterior_IncludeImpeller</t>
        </is>
      </c>
      <c r="L400" s="6" t="inlineStr">
        <is>
          <t>Stainless Steel, AISI-303</t>
        </is>
      </c>
      <c r="M400" s="6" t="inlineStr">
        <is>
          <t>Steel, Cold Drawn C1018</t>
        </is>
      </c>
      <c r="N400" s="1" t="inlineStr">
        <is>
          <t>RTF</t>
        </is>
      </c>
      <c r="O400" s="6" t="n"/>
      <c r="P400" t="inlineStr">
        <is>
          <t>A101899</t>
        </is>
      </c>
      <c r="Q400" t="n">
        <v>2400</v>
      </c>
      <c r="R400" s="6" t="inlineStr">
        <is>
          <t>LT250</t>
        </is>
      </c>
      <c r="S400" s="13" t="n">
        <v>8</v>
      </c>
      <c r="U400" s="80" t="n"/>
    </row>
    <row r="401">
      <c r="B401" s="13">
        <f>IF(I401="Silicon Bronze, ASTM-B584, C87600", IF(K401="Coating_Standard", "Y", "N"), "N")</f>
        <v/>
      </c>
      <c r="C401" t="inlineStr">
        <is>
          <t>Price_BOM_VL_VLS_Imp_587</t>
        </is>
      </c>
      <c r="D401">
        <f>IF(B401="Y", C401, "")</f>
        <v/>
      </c>
      <c r="E401" t="inlineStr">
        <is>
          <t>:4015-9_VL:4015-7_VL:4015-9_VLS:4015-7_VLS:</t>
        </is>
      </c>
      <c r="F401" t="inlineStr">
        <is>
          <t>:4015-9 VL:4015-9 VLS:</t>
        </is>
      </c>
      <c r="G401" s="123" t="inlineStr">
        <is>
          <t>XA</t>
        </is>
      </c>
      <c r="H401" s="123" t="inlineStr">
        <is>
          <t>ImpMatl_Silicon_Bronze_ASTM-B584_C87600</t>
        </is>
      </c>
      <c r="I401" s="6" t="inlineStr">
        <is>
          <t>Silicon Bronze, ASTM-B584, C87600</t>
        </is>
      </c>
      <c r="J401" s="6" t="inlineStr">
        <is>
          <t>B21</t>
        </is>
      </c>
      <c r="K401" s="6" t="inlineStr">
        <is>
          <t>Coating_Scotchkote134_interior_IncludeImpeller</t>
        </is>
      </c>
      <c r="L401" s="6" t="inlineStr">
        <is>
          <t>Stainless Steel, AISI-303</t>
        </is>
      </c>
      <c r="M401" s="6" t="inlineStr">
        <is>
          <t>Steel, Cold Drawn C1018</t>
        </is>
      </c>
      <c r="N401" s="1" t="inlineStr">
        <is>
          <t>RTF</t>
        </is>
      </c>
      <c r="O401" s="6" t="n"/>
      <c r="P401" s="6" t="inlineStr">
        <is>
          <t>A101896</t>
        </is>
      </c>
      <c r="Q401" s="6" t="n">
        <v>0</v>
      </c>
      <c r="R401" s="6" t="inlineStr">
        <is>
          <t>LT040</t>
        </is>
      </c>
      <c r="S401" s="13" t="n">
        <v>14</v>
      </c>
      <c r="U401" s="80" t="n"/>
    </row>
    <row r="402">
      <c r="B402" s="13">
        <f>IF(I402="Silicon Bronze, ASTM-B584, C87600", IF(K402="Coating_Standard", "Y", "N"), "N")</f>
        <v/>
      </c>
      <c r="C402" t="inlineStr">
        <is>
          <t>Price_BOM_VL_VLS_Imp_588</t>
        </is>
      </c>
      <c r="D402">
        <f>IF(B402="Y", C402, "")</f>
        <v/>
      </c>
      <c r="E402" t="inlineStr">
        <is>
          <t>:4015-9_VL:4015-7_VL:4015-9_VLS:4015-7_VLS:</t>
        </is>
      </c>
      <c r="F402" t="inlineStr">
        <is>
          <t>:4015-9 VL:4015-9 VLS:</t>
        </is>
      </c>
      <c r="G402" s="123" t="inlineStr">
        <is>
          <t>XA</t>
        </is>
      </c>
      <c r="H402" t="inlineStr">
        <is>
          <t>ImpMatl_NiAl-Bronze_ASTM-B148_C95400</t>
        </is>
      </c>
      <c r="I402" s="6" t="inlineStr">
        <is>
          <t>Nickel Aluminum Bronze ASTM B148 UNS C95400</t>
        </is>
      </c>
      <c r="J402" s="6" t="inlineStr">
        <is>
          <t>B22</t>
        </is>
      </c>
      <c r="K402" s="6" t="inlineStr">
        <is>
          <t>Coating_Scotchkote134_interior_IncludeImpeller</t>
        </is>
      </c>
      <c r="L402" s="6" t="inlineStr">
        <is>
          <t>Stainless Steel, AISI-303</t>
        </is>
      </c>
      <c r="M402" s="6" t="inlineStr">
        <is>
          <t>Steel, Cold Drawn C1018</t>
        </is>
      </c>
      <c r="N402" s="1" t="inlineStr">
        <is>
          <t>RTF</t>
        </is>
      </c>
      <c r="O402" s="6" t="n"/>
      <c r="P402" t="inlineStr">
        <is>
          <t>A101899</t>
        </is>
      </c>
      <c r="Q402" t="n">
        <v>2400</v>
      </c>
      <c r="R402" s="6" t="inlineStr">
        <is>
          <t>LT250</t>
        </is>
      </c>
      <c r="S402" s="13" t="n">
        <v>8</v>
      </c>
      <c r="U402" s="80" t="n"/>
    </row>
    <row r="403">
      <c r="B403" s="13">
        <f>IF(I403="Silicon Bronze, ASTM-B584, C87600", IF(K403="Coating_Standard", "Y", "N"), "N")</f>
        <v/>
      </c>
      <c r="C403" t="inlineStr">
        <is>
          <t>Price_BOM_VL_VLS_Imp_589</t>
        </is>
      </c>
      <c r="D403">
        <f>IF(B403="Y", C403, "")</f>
        <v/>
      </c>
      <c r="E403" t="inlineStr">
        <is>
          <t>:4015-9_VL:4015-7_VL:4015-9_VLS:4015-7_VLS:</t>
        </is>
      </c>
      <c r="F403" t="inlineStr">
        <is>
          <t>:4015-9 VL:4015-9 VLS:</t>
        </is>
      </c>
      <c r="G403" s="123" t="inlineStr">
        <is>
          <t>XA</t>
        </is>
      </c>
      <c r="H403" s="123" t="inlineStr">
        <is>
          <t>ImpMatl_Silicon_Bronze_ASTM-B584_C87600</t>
        </is>
      </c>
      <c r="I403" s="6" t="inlineStr">
        <is>
          <t>Silicon Bronze, ASTM-B584, C87600</t>
        </is>
      </c>
      <c r="J403" s="6" t="inlineStr">
        <is>
          <t>B21</t>
        </is>
      </c>
      <c r="K403" s="6" t="inlineStr">
        <is>
          <t>Coating_Special</t>
        </is>
      </c>
      <c r="L403" s="6" t="inlineStr">
        <is>
          <t>Stainless Steel, AISI-303</t>
        </is>
      </c>
      <c r="M403" s="6" t="inlineStr">
        <is>
          <t>Steel, Cold Drawn C1018</t>
        </is>
      </c>
      <c r="N403" s="1" t="inlineStr">
        <is>
          <t>RTF</t>
        </is>
      </c>
      <c r="O403" s="6" t="n"/>
      <c r="P403" s="6" t="inlineStr">
        <is>
          <t>A101896</t>
        </is>
      </c>
      <c r="Q403" s="6" t="n">
        <v>0</v>
      </c>
      <c r="R403" s="6" t="inlineStr">
        <is>
          <t>LT040</t>
        </is>
      </c>
      <c r="S403" s="13" t="n">
        <v>14</v>
      </c>
      <c r="U403" s="80" t="n"/>
    </row>
    <row r="404">
      <c r="B404" s="13">
        <f>IF(I404="Silicon Bronze, ASTM-B584, C87600", IF(K404="Coating_Standard", "Y", "N"), "N")</f>
        <v/>
      </c>
      <c r="C404" t="inlineStr">
        <is>
          <t>Price_BOM_VL_VLS_Imp_590</t>
        </is>
      </c>
      <c r="D404">
        <f>IF(B404="Y", C404, "")</f>
        <v/>
      </c>
      <c r="E404" t="inlineStr">
        <is>
          <t>:4015-9_VL:4015-7_VL:4015-9_VLS:4015-7_VLS:</t>
        </is>
      </c>
      <c r="F404" t="inlineStr">
        <is>
          <t>:4015-9 VL:4015-9 VLS:</t>
        </is>
      </c>
      <c r="G404" s="123" t="inlineStr">
        <is>
          <t>XA</t>
        </is>
      </c>
      <c r="H404" t="inlineStr">
        <is>
          <t>ImpMatl_NiAl-Bronze_ASTM-B148_C95400</t>
        </is>
      </c>
      <c r="I404" s="6" t="inlineStr">
        <is>
          <t>Nickel Aluminum Bronze ASTM B148 UNS C95400</t>
        </is>
      </c>
      <c r="J404" s="6" t="inlineStr">
        <is>
          <t>B22</t>
        </is>
      </c>
      <c r="K404" s="6" t="inlineStr">
        <is>
          <t>Coating_Special</t>
        </is>
      </c>
      <c r="L404" s="6" t="inlineStr">
        <is>
          <t>Stainless Steel, AISI-303</t>
        </is>
      </c>
      <c r="M404" s="6" t="inlineStr">
        <is>
          <t>Steel, Cold Drawn C1018</t>
        </is>
      </c>
      <c r="N404" s="1" t="inlineStr">
        <is>
          <t>RTF</t>
        </is>
      </c>
      <c r="O404" s="6" t="n"/>
      <c r="P404" t="inlineStr">
        <is>
          <t>A101899</t>
        </is>
      </c>
      <c r="Q404" t="n">
        <v>2400</v>
      </c>
      <c r="R404" s="6" t="inlineStr">
        <is>
          <t>LT250</t>
        </is>
      </c>
      <c r="S404" s="13" t="n">
        <v>8</v>
      </c>
      <c r="U404" s="80" t="n"/>
    </row>
    <row r="405">
      <c r="B405" s="13">
        <f>IF(I405="Silicon Bronze, ASTM-B584, C87600", IF(K405="Coating_Standard", "Y", "N"), "N")</f>
        <v/>
      </c>
      <c r="C405" t="inlineStr">
        <is>
          <t>Price_BOM_VL_VLS_Imp_591</t>
        </is>
      </c>
      <c r="D405">
        <f>IF(B405="Y", C405, "")</f>
        <v/>
      </c>
      <c r="E405" t="inlineStr">
        <is>
          <t>:4015-9_VL:4015-7_VL:4015-9_VLS:4015-7_VLS:</t>
        </is>
      </c>
      <c r="F405" t="inlineStr">
        <is>
          <t>:4015-9 VL:4015-9 VLS:</t>
        </is>
      </c>
      <c r="G405" s="123" t="inlineStr">
        <is>
          <t>XA</t>
        </is>
      </c>
      <c r="H405" s="123" t="inlineStr">
        <is>
          <t>ImpMatl_Silicon_Bronze_ASTM-B584_C87600</t>
        </is>
      </c>
      <c r="I405" s="6" t="inlineStr">
        <is>
          <t>Silicon Bronze, ASTM-B584, C87600</t>
        </is>
      </c>
      <c r="J405" s="6" t="inlineStr">
        <is>
          <t>B21</t>
        </is>
      </c>
      <c r="K405" s="6" t="inlineStr">
        <is>
          <t>Coating_Epoxy</t>
        </is>
      </c>
      <c r="L405" s="6" t="inlineStr">
        <is>
          <t>Stainless Steel, AISI-303</t>
        </is>
      </c>
      <c r="M405" s="6" t="inlineStr">
        <is>
          <t>Steel, Cold Drawn C1018</t>
        </is>
      </c>
      <c r="N405" s="1" t="inlineStr">
        <is>
          <t>RTF</t>
        </is>
      </c>
      <c r="O405" s="6" t="n"/>
      <c r="P405" s="6" t="inlineStr">
        <is>
          <t>A101896</t>
        </is>
      </c>
      <c r="Q405" s="6" t="n">
        <v>0</v>
      </c>
      <c r="R405" s="6" t="inlineStr">
        <is>
          <t>LT040</t>
        </is>
      </c>
      <c r="S405" s="13" t="n">
        <v>14</v>
      </c>
      <c r="U405" s="80" t="n"/>
    </row>
    <row r="406">
      <c r="B406" s="13">
        <f>IF(I406="Silicon Bronze, ASTM-B584, C87600", IF(K406="Coating_Standard", "Y", "N"), "N")</f>
        <v/>
      </c>
      <c r="C406" t="inlineStr">
        <is>
          <t>Price_BOM_VL_VLS_Imp_592</t>
        </is>
      </c>
      <c r="D406">
        <f>IF(B406="Y", C406, "")</f>
        <v/>
      </c>
      <c r="E406" t="inlineStr">
        <is>
          <t>:4015-9_VL:4015-7_VL:4015-9_VLS:4015-7_VLS:</t>
        </is>
      </c>
      <c r="F406" t="inlineStr">
        <is>
          <t>:4015-9 VL:4015-9 VLS:</t>
        </is>
      </c>
      <c r="G406" s="123" t="inlineStr">
        <is>
          <t>XA</t>
        </is>
      </c>
      <c r="H406" t="inlineStr">
        <is>
          <t>ImpMatl_NiAl-Bronze_ASTM-B148_C95400</t>
        </is>
      </c>
      <c r="I406" s="6" t="inlineStr">
        <is>
          <t>Nickel Aluminum Bronze ASTM B148 UNS C95400</t>
        </is>
      </c>
      <c r="J406" s="6" t="inlineStr">
        <is>
          <t>B22</t>
        </is>
      </c>
      <c r="K406" s="6" t="inlineStr">
        <is>
          <t>Coating_Epoxy</t>
        </is>
      </c>
      <c r="L406" s="6" t="inlineStr">
        <is>
          <t>Stainless Steel, AISI-303</t>
        </is>
      </c>
      <c r="M406" s="6" t="inlineStr">
        <is>
          <t>Steel, Cold Drawn C1018</t>
        </is>
      </c>
      <c r="N406" s="1" t="inlineStr">
        <is>
          <t>RTF</t>
        </is>
      </c>
      <c r="O406" s="6" t="n"/>
      <c r="P406" t="inlineStr">
        <is>
          <t>A101899</t>
        </is>
      </c>
      <c r="Q406" t="n">
        <v>2400</v>
      </c>
      <c r="R406" s="6" t="inlineStr">
        <is>
          <t>LT250</t>
        </is>
      </c>
      <c r="S406" s="13" t="n">
        <v>8</v>
      </c>
      <c r="U406" s="80" t="n"/>
    </row>
    <row r="407">
      <c r="B407" s="13">
        <f>IF(I407="Silicon Bronze, ASTM-B584, C87600", IF(K407="Coating_Standard", "Y", "N"), "N")</f>
        <v/>
      </c>
      <c r="C407" t="inlineStr">
        <is>
          <t>Price_BOM_VL_VLS_Imp_593</t>
        </is>
      </c>
      <c r="D407">
        <f>IF(B407="Y", C407, "")</f>
        <v/>
      </c>
      <c r="E407" s="123" t="inlineStr">
        <is>
          <t>:4070-7_VL:4070-7_VLS:</t>
        </is>
      </c>
      <c r="F407" s="123" t="inlineStr">
        <is>
          <t>:4070-7 VL:4070-7 VLS:</t>
        </is>
      </c>
      <c r="G407" s="123" t="inlineStr">
        <is>
          <t>X3</t>
        </is>
      </c>
      <c r="H407" s="123" t="inlineStr">
        <is>
          <t>ImpMatl_Silicon_Bronze_ASTM-B584_C87600</t>
        </is>
      </c>
      <c r="I407" s="6" t="inlineStr">
        <is>
          <t>Silicon Bronze, ASTM-B584, C87600</t>
        </is>
      </c>
      <c r="J407" s="6" t="inlineStr">
        <is>
          <t>B21</t>
        </is>
      </c>
      <c r="K407" s="6" t="inlineStr">
        <is>
          <t>Coating_Standard</t>
        </is>
      </c>
      <c r="L407" s="6" t="inlineStr">
        <is>
          <t>Stainless Steel, AISI-303</t>
        </is>
      </c>
      <c r="M407" s="6" t="inlineStr">
        <is>
          <t>Steel, Cold Drawn C1018</t>
        </is>
      </c>
      <c r="N407" s="6" t="n">
        <v>96769205</v>
      </c>
      <c r="O407" s="6" t="inlineStr">
        <is>
          <t>IMP,L,30707,X3,B21</t>
        </is>
      </c>
      <c r="P407" s="6" t="inlineStr">
        <is>
          <t>A101854</t>
        </is>
      </c>
      <c r="Q407" s="6" t="n">
        <v>0</v>
      </c>
      <c r="R407" s="6" t="inlineStr">
        <is>
          <t>LT027</t>
        </is>
      </c>
      <c r="S407" s="13" t="n">
        <v>0</v>
      </c>
      <c r="U407" s="80" t="n"/>
    </row>
    <row r="408">
      <c r="B408" s="13">
        <f>IF(I408="Silicon Bronze, ASTM-B584, C87600", IF(K408="Coating_Standard", "Y", "N"), "N")</f>
        <v/>
      </c>
      <c r="C408" t="inlineStr">
        <is>
          <t>Price_BOM_VL_VLS_Imp_595</t>
        </is>
      </c>
      <c r="D408">
        <f>IF(B408="Y", C408, "")</f>
        <v/>
      </c>
      <c r="E408" s="123" t="inlineStr">
        <is>
          <t>:4070-7_VL:4070-7_VLS:</t>
        </is>
      </c>
      <c r="F408" s="123" t="inlineStr">
        <is>
          <t>:4070-7 VL:4070-7 VLS:</t>
        </is>
      </c>
      <c r="G408" s="123" t="inlineStr">
        <is>
          <t>X3</t>
        </is>
      </c>
      <c r="H408" s="123" t="inlineStr">
        <is>
          <t>ImpMatl_SS_AISI-304</t>
        </is>
      </c>
      <c r="I408" s="6" t="inlineStr">
        <is>
          <t>Stainless Steel, AISI-304</t>
        </is>
      </c>
      <c r="J408" s="6" t="inlineStr">
        <is>
          <t>H304</t>
        </is>
      </c>
      <c r="K408" s="6" t="inlineStr">
        <is>
          <t>Coating_Standard</t>
        </is>
      </c>
      <c r="L408" s="6" t="inlineStr">
        <is>
          <t>Stainless Steel, AISI-303</t>
        </is>
      </c>
      <c r="M408" s="6" t="inlineStr">
        <is>
          <t>Stainless Steel, AISI 316</t>
        </is>
      </c>
      <c r="N408" s="96" t="n">
        <v>98876152</v>
      </c>
      <c r="O408" s="94" t="inlineStr">
        <is>
          <t>IMP,L,30707,X3,H304</t>
        </is>
      </c>
      <c r="P408" t="inlineStr">
        <is>
          <t>A101859</t>
        </is>
      </c>
      <c r="Q408" t="n">
        <v>0</v>
      </c>
      <c r="R408" s="6" t="inlineStr">
        <is>
          <t>LT027</t>
        </is>
      </c>
      <c r="S408" s="13" t="n">
        <v>0</v>
      </c>
      <c r="U408" s="80" t="n"/>
    </row>
    <row r="409">
      <c r="B409" s="13">
        <f>IF(I409="Silicon Bronze, ASTM-B584, C87600", IF(K409="Coating_Standard", "Y", "N"), "N")</f>
        <v/>
      </c>
      <c r="C409" t="inlineStr">
        <is>
          <t>Price_BOM_VL_VLS_Imp_597</t>
        </is>
      </c>
      <c r="D409">
        <f>IF(B409="Y", C409, "")</f>
        <v/>
      </c>
      <c r="E409" s="123" t="inlineStr">
        <is>
          <t>:4070-7_VL:4070-7_VLS:</t>
        </is>
      </c>
      <c r="F409" s="123" t="inlineStr">
        <is>
          <t>:4070-7 VL:4070-7 VLS:</t>
        </is>
      </c>
      <c r="G409" s="123" t="inlineStr">
        <is>
          <t>X3</t>
        </is>
      </c>
      <c r="H409" t="inlineStr">
        <is>
          <t>ImpMatl_NiAl-Bronze_ASTM-B148_C95400</t>
        </is>
      </c>
      <c r="I409" s="6" t="inlineStr">
        <is>
          <t>Nickel Aluminum Bronze ASTM B148 UNS C95400</t>
        </is>
      </c>
      <c r="J409" s="6" t="inlineStr">
        <is>
          <t>B22</t>
        </is>
      </c>
      <c r="K409" s="6" t="inlineStr">
        <is>
          <t>Coating_Standard</t>
        </is>
      </c>
      <c r="L409" s="6" t="inlineStr">
        <is>
          <t>Stainless Steel, AISI-303</t>
        </is>
      </c>
      <c r="M409" s="6" t="inlineStr">
        <is>
          <t>Steel, Cold Drawn C1018</t>
        </is>
      </c>
      <c r="N409" t="n">
        <v>97778039</v>
      </c>
      <c r="O409" s="80" t="n"/>
      <c r="P409" t="inlineStr">
        <is>
          <t>A102237</t>
        </is>
      </c>
      <c r="Q409" t="n">
        <v>102</v>
      </c>
      <c r="R409" s="6" t="inlineStr">
        <is>
          <t>LT027</t>
        </is>
      </c>
      <c r="S409" s="13" t="n">
        <v>0</v>
      </c>
      <c r="U409" s="80" t="n"/>
    </row>
    <row r="410">
      <c r="B410" s="13">
        <f>IF(I410="Silicon Bronze, ASTM-B584, C87600", IF(K410="Coating_Standard", "Y", "N"), "N")</f>
        <v/>
      </c>
      <c r="C410" t="inlineStr">
        <is>
          <t>Price_BOM_VL_VLS_Imp_598</t>
        </is>
      </c>
      <c r="D410">
        <f>IF(B410="Y", C410, "")</f>
        <v/>
      </c>
      <c r="E410" s="123" t="inlineStr">
        <is>
          <t>:4070-7_VL:4070-7_VLS:</t>
        </is>
      </c>
      <c r="F410" s="123" t="inlineStr">
        <is>
          <t>:4070-7 VL:4070-7 VLS:</t>
        </is>
      </c>
      <c r="G410" s="123" t="inlineStr">
        <is>
          <t>X3</t>
        </is>
      </c>
      <c r="H410" s="123" t="inlineStr">
        <is>
          <t>ImpMatl_Silicon_Bronze_ASTM-B584_C87600</t>
        </is>
      </c>
      <c r="I410" s="6" t="inlineStr">
        <is>
          <t>Silicon Bronze, ASTM-B584, C87600</t>
        </is>
      </c>
      <c r="J410" s="6" t="inlineStr">
        <is>
          <t>B21</t>
        </is>
      </c>
      <c r="K410" s="6" t="inlineStr">
        <is>
          <t>Coating_Scotchkote134_interior</t>
        </is>
      </c>
      <c r="L410" s="6" t="inlineStr">
        <is>
          <t>Stainless Steel, AISI-303</t>
        </is>
      </c>
      <c r="M410" s="6" t="inlineStr">
        <is>
          <t>Steel, Cold Drawn C1018</t>
        </is>
      </c>
      <c r="N410" s="1" t="inlineStr">
        <is>
          <t>RTF</t>
        </is>
      </c>
      <c r="O410" s="6" t="n"/>
      <c r="P410" s="6" t="inlineStr">
        <is>
          <t>A101854</t>
        </is>
      </c>
      <c r="Q410" s="6" t="n">
        <v>0</v>
      </c>
      <c r="R410" s="6" t="inlineStr">
        <is>
          <t>LT040</t>
        </is>
      </c>
      <c r="S410" s="13" t="n">
        <v>14</v>
      </c>
      <c r="U410" s="80" t="n"/>
    </row>
    <row r="411">
      <c r="B411" s="13">
        <f>IF(I411="Silicon Bronze, ASTM-B584, C87600", IF(K411="Coating_Standard", "Y", "N"), "N")</f>
        <v/>
      </c>
      <c r="C411" t="inlineStr">
        <is>
          <t>Price_BOM_VL_VLS_Imp_599</t>
        </is>
      </c>
      <c r="D411">
        <f>IF(B411="Y", C411, "")</f>
        <v/>
      </c>
      <c r="E411" s="123" t="inlineStr">
        <is>
          <t>:4070-7_VL:4070-7_VLS:</t>
        </is>
      </c>
      <c r="F411" s="123" t="inlineStr">
        <is>
          <t>:4070-7 VL:4070-7 VLS:</t>
        </is>
      </c>
      <c r="G411" s="123" t="inlineStr">
        <is>
          <t>X3</t>
        </is>
      </c>
      <c r="H411" t="inlineStr">
        <is>
          <t>ImpMatl_NiAl-Bronze_ASTM-B148_C95400</t>
        </is>
      </c>
      <c r="I411" s="6" t="inlineStr">
        <is>
          <t>Nickel Aluminum Bronze ASTM B148 UNS C95400</t>
        </is>
      </c>
      <c r="J411" s="6" t="inlineStr">
        <is>
          <t>B22</t>
        </is>
      </c>
      <c r="K411" s="6" t="inlineStr">
        <is>
          <t>Coating_Scotchkote134_interior</t>
        </is>
      </c>
      <c r="L411" s="6" t="inlineStr">
        <is>
          <t>Stainless Steel, AISI-303</t>
        </is>
      </c>
      <c r="M411" s="6" t="inlineStr">
        <is>
          <t>Steel, Cold Drawn C1018</t>
        </is>
      </c>
      <c r="N411" s="1" t="inlineStr">
        <is>
          <t>RTF</t>
        </is>
      </c>
      <c r="O411" s="80" t="n"/>
      <c r="P411" t="inlineStr">
        <is>
          <t>A102237</t>
        </is>
      </c>
      <c r="Q411" t="n">
        <v>102</v>
      </c>
      <c r="R411" s="6" t="inlineStr">
        <is>
          <t>LT250</t>
        </is>
      </c>
      <c r="S411" s="13" t="n">
        <v>8</v>
      </c>
      <c r="U411" s="80" t="n"/>
    </row>
    <row r="412">
      <c r="B412" s="13">
        <f>IF(I412="Silicon Bronze, ASTM-B584, C87600", IF(K412="Coating_Standard", "Y", "N"), "N")</f>
        <v/>
      </c>
      <c r="C412" t="inlineStr">
        <is>
          <t>Price_BOM_VL_VLS_Imp_60</t>
        </is>
      </c>
      <c r="D412">
        <f>IF(B412="Y", C412, "")</f>
        <v/>
      </c>
      <c r="E412" s="123" t="inlineStr">
        <is>
          <t>:1270-7_VL:</t>
        </is>
      </c>
      <c r="F412" s="123" t="inlineStr">
        <is>
          <t>:1270-7 VL:</t>
        </is>
      </c>
      <c r="G412" s="123" t="inlineStr">
        <is>
          <t>X0</t>
        </is>
      </c>
      <c r="H412" s="123" t="inlineStr">
        <is>
          <t>ImpMatl_Silicon_Bronze_ASTM-B584_C87600</t>
        </is>
      </c>
      <c r="I412" s="6" t="inlineStr">
        <is>
          <t>Silicon Bronze, ASTM-B584, C87600</t>
        </is>
      </c>
      <c r="J412" s="6" t="inlineStr">
        <is>
          <t>B21</t>
        </is>
      </c>
      <c r="K412" s="6" t="inlineStr">
        <is>
          <t>Coating_Standard</t>
        </is>
      </c>
      <c r="L412" s="6" t="inlineStr">
        <is>
          <t>ImpellerCapscrew_X0_None</t>
        </is>
      </c>
      <c r="M412" s="6" t="inlineStr">
        <is>
          <t>ImpellerKey_None</t>
        </is>
      </c>
      <c r="N412" s="1" t="inlineStr">
        <is>
          <t>96699287</t>
        </is>
      </c>
      <c r="O412" s="6" t="inlineStr">
        <is>
          <t>IMP,L,10707,X0,B21</t>
        </is>
      </c>
      <c r="P412" s="6" t="inlineStr">
        <is>
          <t>A101678</t>
        </is>
      </c>
      <c r="Q412" s="6" t="n">
        <v>0</v>
      </c>
      <c r="R412" s="6" t="inlineStr">
        <is>
          <t>LT027</t>
        </is>
      </c>
      <c r="S412" s="13" t="n">
        <v>0</v>
      </c>
      <c r="U412" s="80" t="n"/>
    </row>
    <row r="413">
      <c r="B413" s="13">
        <f>IF(I413="Silicon Bronze, ASTM-B584, C87600", IF(K413="Coating_Standard", "Y", "N"), "N")</f>
        <v/>
      </c>
      <c r="C413" t="inlineStr">
        <is>
          <t>Price_BOM_VL_VLS_Imp_600</t>
        </is>
      </c>
      <c r="D413">
        <f>IF(B413="Y", C413, "")</f>
        <v/>
      </c>
      <c r="E413" s="123" t="inlineStr">
        <is>
          <t>:4070-7_VL:4070-7_VLS:</t>
        </is>
      </c>
      <c r="F413" s="123" t="inlineStr">
        <is>
          <t>:4070-7 VL:4070-7 VLS:</t>
        </is>
      </c>
      <c r="G413" s="123" t="inlineStr">
        <is>
          <t>X3</t>
        </is>
      </c>
      <c r="H413" s="123" t="inlineStr">
        <is>
          <t>ImpMatl_Silicon_Bronze_ASTM-B584_C87600</t>
        </is>
      </c>
      <c r="I413" s="6" t="inlineStr">
        <is>
          <t>Silicon Bronze, ASTM-B584, C87600</t>
        </is>
      </c>
      <c r="J413" s="6" t="inlineStr">
        <is>
          <t>B21</t>
        </is>
      </c>
      <c r="K413" s="6" t="inlineStr">
        <is>
          <t>Coating_Scotchkote134_interior_exterior</t>
        </is>
      </c>
      <c r="L413" s="6" t="inlineStr">
        <is>
          <t>Stainless Steel, AISI-303</t>
        </is>
      </c>
      <c r="M413" s="6" t="inlineStr">
        <is>
          <t>Steel, Cold Drawn C1018</t>
        </is>
      </c>
      <c r="N413" s="1" t="inlineStr">
        <is>
          <t>RTF</t>
        </is>
      </c>
      <c r="O413" s="6" t="n"/>
      <c r="P413" s="6" t="inlineStr">
        <is>
          <t>A101854</t>
        </is>
      </c>
      <c r="Q413" s="6" t="n">
        <v>0</v>
      </c>
      <c r="R413" s="6" t="inlineStr">
        <is>
          <t>LT040</t>
        </is>
      </c>
      <c r="S413" s="13" t="n">
        <v>14</v>
      </c>
      <c r="U413" s="80" t="n"/>
    </row>
    <row r="414">
      <c r="B414" s="13">
        <f>IF(I414="Silicon Bronze, ASTM-B584, C87600", IF(K414="Coating_Standard", "Y", "N"), "N")</f>
        <v/>
      </c>
      <c r="C414" t="inlineStr">
        <is>
          <t>Price_BOM_VL_VLS_Imp_601</t>
        </is>
      </c>
      <c r="D414">
        <f>IF(B414="Y", C414, "")</f>
        <v/>
      </c>
      <c r="E414" s="123" t="inlineStr">
        <is>
          <t>:4070-7_VL:4070-7_VLS:</t>
        </is>
      </c>
      <c r="F414" s="123" t="inlineStr">
        <is>
          <t>:4070-7 VL:4070-7 VLS:</t>
        </is>
      </c>
      <c r="G414" s="123" t="inlineStr">
        <is>
          <t>X3</t>
        </is>
      </c>
      <c r="H414" t="inlineStr">
        <is>
          <t>ImpMatl_NiAl-Bronze_ASTM-B148_C95400</t>
        </is>
      </c>
      <c r="I414" s="6" t="inlineStr">
        <is>
          <t>Nickel Aluminum Bronze ASTM B148 UNS C95400</t>
        </is>
      </c>
      <c r="J414" s="6" t="inlineStr">
        <is>
          <t>B22</t>
        </is>
      </c>
      <c r="K414" s="6" t="inlineStr">
        <is>
          <t>Coating_Scotchkote134_interior_exterior</t>
        </is>
      </c>
      <c r="L414" s="6" t="inlineStr">
        <is>
          <t>Stainless Steel, AISI-303</t>
        </is>
      </c>
      <c r="M414" s="6" t="inlineStr">
        <is>
          <t>Steel, Cold Drawn C1018</t>
        </is>
      </c>
      <c r="N414" s="1" t="inlineStr">
        <is>
          <t>RTF</t>
        </is>
      </c>
      <c r="O414" s="80" t="n"/>
      <c r="P414" t="inlineStr">
        <is>
          <t>A102237</t>
        </is>
      </c>
      <c r="Q414" t="n">
        <v>102</v>
      </c>
      <c r="R414" s="6" t="inlineStr">
        <is>
          <t>LT250</t>
        </is>
      </c>
      <c r="S414" s="13" t="n">
        <v>8</v>
      </c>
      <c r="U414" s="80" t="n"/>
    </row>
    <row r="415">
      <c r="B415" s="13">
        <f>IF(I415="Silicon Bronze, ASTM-B584, C87600", IF(K415="Coating_Standard", "Y", "N"), "N")</f>
        <v/>
      </c>
      <c r="C415" t="inlineStr">
        <is>
          <t>Price_BOM_VL_VLS_Imp_602</t>
        </is>
      </c>
      <c r="D415">
        <f>IF(B415="Y", C415, "")</f>
        <v/>
      </c>
      <c r="E415" s="123" t="inlineStr">
        <is>
          <t>:4070-7_VL:4070-7_VLS:</t>
        </is>
      </c>
      <c r="F415" s="123" t="inlineStr">
        <is>
          <t>:4070-7 VL:4070-7 VLS:</t>
        </is>
      </c>
      <c r="G415" s="123" t="inlineStr">
        <is>
          <t>X3</t>
        </is>
      </c>
      <c r="H415" s="123" t="inlineStr">
        <is>
          <t>ImpMatl_Silicon_Bronze_ASTM-B584_C87600</t>
        </is>
      </c>
      <c r="I415" s="6" t="inlineStr">
        <is>
          <t>Silicon Bronze, ASTM-B584, C87600</t>
        </is>
      </c>
      <c r="J415" s="6" t="inlineStr">
        <is>
          <t>B21</t>
        </is>
      </c>
      <c r="K415" s="6" t="inlineStr">
        <is>
          <t>Coating_Scotchkote134_interior_exterior_IncludeImpeller</t>
        </is>
      </c>
      <c r="L415" s="6" t="inlineStr">
        <is>
          <t>Stainless Steel, AISI-303</t>
        </is>
      </c>
      <c r="M415" s="6" t="inlineStr">
        <is>
          <t>Steel, Cold Drawn C1018</t>
        </is>
      </c>
      <c r="N415" s="1" t="inlineStr">
        <is>
          <t>RTF</t>
        </is>
      </c>
      <c r="O415" s="6" t="n"/>
      <c r="P415" s="6" t="inlineStr">
        <is>
          <t>A101854</t>
        </is>
      </c>
      <c r="Q415" s="6" t="n">
        <v>0</v>
      </c>
      <c r="R415" s="6" t="inlineStr">
        <is>
          <t>LT040</t>
        </is>
      </c>
      <c r="S415" s="13" t="n">
        <v>14</v>
      </c>
      <c r="U415" s="80" t="n"/>
    </row>
    <row r="416">
      <c r="B416" s="13">
        <f>IF(I416="Silicon Bronze, ASTM-B584, C87600", IF(K416="Coating_Standard", "Y", "N"), "N")</f>
        <v/>
      </c>
      <c r="C416" t="inlineStr">
        <is>
          <t>Price_BOM_VL_VLS_Imp_603</t>
        </is>
      </c>
      <c r="D416">
        <f>IF(B416="Y", C416, "")</f>
        <v/>
      </c>
      <c r="E416" s="123" t="inlineStr">
        <is>
          <t>:4070-7_VL:4070-7_VLS:</t>
        </is>
      </c>
      <c r="F416" s="123" t="inlineStr">
        <is>
          <t>:4070-7 VL:4070-7 VLS:</t>
        </is>
      </c>
      <c r="G416" s="123" t="inlineStr">
        <is>
          <t>X3</t>
        </is>
      </c>
      <c r="H416" t="inlineStr">
        <is>
          <t>ImpMatl_NiAl-Bronze_ASTM-B148_C95400</t>
        </is>
      </c>
      <c r="I416" s="6" t="inlineStr">
        <is>
          <t>Nickel Aluminum Bronze ASTM B148 UNS C95400</t>
        </is>
      </c>
      <c r="J416" s="6" t="inlineStr">
        <is>
          <t>B22</t>
        </is>
      </c>
      <c r="K416" s="6" t="inlineStr">
        <is>
          <t>Coating_Scotchkote134_interior_exterior_IncludeImpeller</t>
        </is>
      </c>
      <c r="L416" s="6" t="inlineStr">
        <is>
          <t>Stainless Steel, AISI-303</t>
        </is>
      </c>
      <c r="M416" s="6" t="inlineStr">
        <is>
          <t>Steel, Cold Drawn C1018</t>
        </is>
      </c>
      <c r="N416" s="1" t="inlineStr">
        <is>
          <t>RTF</t>
        </is>
      </c>
      <c r="O416" s="80" t="n"/>
      <c r="P416" t="inlineStr">
        <is>
          <t>A102237</t>
        </is>
      </c>
      <c r="Q416" t="n">
        <v>102</v>
      </c>
      <c r="R416" s="6" t="inlineStr">
        <is>
          <t>LT250</t>
        </is>
      </c>
      <c r="S416" s="13" t="n">
        <v>8</v>
      </c>
      <c r="U416" s="80" t="n"/>
    </row>
    <row r="417">
      <c r="B417" s="13">
        <f>IF(I417="Silicon Bronze, ASTM-B584, C87600", IF(K417="Coating_Standard", "Y", "N"), "N")</f>
        <v/>
      </c>
      <c r="C417" t="inlineStr">
        <is>
          <t>Price_BOM_VL_VLS_Imp_604</t>
        </is>
      </c>
      <c r="D417">
        <f>IF(B417="Y", C417, "")</f>
        <v/>
      </c>
      <c r="E417" s="123" t="inlineStr">
        <is>
          <t>:4070-7_VL:4070-7_VLS:</t>
        </is>
      </c>
      <c r="F417" s="123" t="inlineStr">
        <is>
          <t>:4070-7 VL:4070-7 VLS:</t>
        </is>
      </c>
      <c r="G417" s="123" t="inlineStr">
        <is>
          <t>X3</t>
        </is>
      </c>
      <c r="H417" s="123" t="inlineStr">
        <is>
          <t>ImpMatl_Silicon_Bronze_ASTM-B584_C87600</t>
        </is>
      </c>
      <c r="I417" s="6" t="inlineStr">
        <is>
          <t>Silicon Bronze, ASTM-B584, C87600</t>
        </is>
      </c>
      <c r="J417" s="6" t="inlineStr">
        <is>
          <t>B21</t>
        </is>
      </c>
      <c r="K417" s="6" t="inlineStr">
        <is>
          <t>Coating_Scotchkote134_interior_IncludeImpeller</t>
        </is>
      </c>
      <c r="L417" s="6" t="inlineStr">
        <is>
          <t>Stainless Steel, AISI-303</t>
        </is>
      </c>
      <c r="M417" s="6" t="inlineStr">
        <is>
          <t>Steel, Cold Drawn C1018</t>
        </is>
      </c>
      <c r="N417" s="1" t="inlineStr">
        <is>
          <t>RTF</t>
        </is>
      </c>
      <c r="O417" s="6" t="n"/>
      <c r="P417" s="6" t="inlineStr">
        <is>
          <t>A101854</t>
        </is>
      </c>
      <c r="Q417" s="6" t="n">
        <v>0</v>
      </c>
      <c r="R417" s="6" t="inlineStr">
        <is>
          <t>LT040</t>
        </is>
      </c>
      <c r="S417" s="13" t="n">
        <v>14</v>
      </c>
      <c r="U417" s="80" t="n"/>
    </row>
    <row r="418">
      <c r="B418" s="13">
        <f>IF(I418="Silicon Bronze, ASTM-B584, C87600", IF(K418="Coating_Standard", "Y", "N"), "N")</f>
        <v/>
      </c>
      <c r="C418" t="inlineStr">
        <is>
          <t>Price_BOM_VL_VLS_Imp_605</t>
        </is>
      </c>
      <c r="D418">
        <f>IF(B418="Y", C418, "")</f>
        <v/>
      </c>
      <c r="E418" s="123" t="inlineStr">
        <is>
          <t>:4070-7_VL:4070-7_VLS:</t>
        </is>
      </c>
      <c r="F418" s="123" t="inlineStr">
        <is>
          <t>:4070-7 VL:4070-7 VLS:</t>
        </is>
      </c>
      <c r="G418" s="123" t="inlineStr">
        <is>
          <t>X3</t>
        </is>
      </c>
      <c r="H418" t="inlineStr">
        <is>
          <t>ImpMatl_NiAl-Bronze_ASTM-B148_C95400</t>
        </is>
      </c>
      <c r="I418" s="6" t="inlineStr">
        <is>
          <t>Nickel Aluminum Bronze ASTM B148 UNS C95400</t>
        </is>
      </c>
      <c r="J418" s="6" t="inlineStr">
        <is>
          <t>B22</t>
        </is>
      </c>
      <c r="K418" s="6" t="inlineStr">
        <is>
          <t>Coating_Scotchkote134_interior_IncludeImpeller</t>
        </is>
      </c>
      <c r="L418" s="6" t="inlineStr">
        <is>
          <t>Stainless Steel, AISI-303</t>
        </is>
      </c>
      <c r="M418" s="6" t="inlineStr">
        <is>
          <t>Steel, Cold Drawn C1018</t>
        </is>
      </c>
      <c r="N418" s="1" t="inlineStr">
        <is>
          <t>RTF</t>
        </is>
      </c>
      <c r="O418" s="80" t="n"/>
      <c r="P418" t="inlineStr">
        <is>
          <t>A102237</t>
        </is>
      </c>
      <c r="Q418" t="n">
        <v>102</v>
      </c>
      <c r="R418" s="6" t="inlineStr">
        <is>
          <t>LT250</t>
        </is>
      </c>
      <c r="S418" s="13" t="n">
        <v>8</v>
      </c>
      <c r="U418" s="80" t="n"/>
    </row>
    <row r="419">
      <c r="B419" s="13">
        <f>IF(I419="Silicon Bronze, ASTM-B584, C87600", IF(K419="Coating_Standard", "Y", "N"), "N")</f>
        <v/>
      </c>
      <c r="C419" t="inlineStr">
        <is>
          <t>Price_BOM_VL_VLS_Imp_606</t>
        </is>
      </c>
      <c r="D419">
        <f>IF(B419="Y", C419, "")</f>
        <v/>
      </c>
      <c r="E419" s="123" t="inlineStr">
        <is>
          <t>:4070-7_VL:4070-7_VLS:</t>
        </is>
      </c>
      <c r="F419" s="123" t="inlineStr">
        <is>
          <t>:4070-7 VL:4070-7 VLS:</t>
        </is>
      </c>
      <c r="G419" s="123" t="inlineStr">
        <is>
          <t>X3</t>
        </is>
      </c>
      <c r="H419" s="123" t="inlineStr">
        <is>
          <t>ImpMatl_Silicon_Bronze_ASTM-B584_C87600</t>
        </is>
      </c>
      <c r="I419" s="6" t="inlineStr">
        <is>
          <t>Silicon Bronze, ASTM-B584, C87600</t>
        </is>
      </c>
      <c r="J419" s="6" t="inlineStr">
        <is>
          <t>B21</t>
        </is>
      </c>
      <c r="K419" s="6" t="inlineStr">
        <is>
          <t>Coating_Special</t>
        </is>
      </c>
      <c r="L419" s="6" t="inlineStr">
        <is>
          <t>Stainless Steel, AISI-303</t>
        </is>
      </c>
      <c r="M419" s="6" t="inlineStr">
        <is>
          <t>Steel, Cold Drawn C1018</t>
        </is>
      </c>
      <c r="N419" s="1" t="inlineStr">
        <is>
          <t>RTF</t>
        </is>
      </c>
      <c r="O419" s="6" t="n"/>
      <c r="P419" s="6" t="inlineStr">
        <is>
          <t>A101854</t>
        </is>
      </c>
      <c r="Q419" s="6" t="n">
        <v>0</v>
      </c>
      <c r="R419" s="6" t="inlineStr">
        <is>
          <t>LT040</t>
        </is>
      </c>
      <c r="S419" s="13" t="n">
        <v>14</v>
      </c>
      <c r="U419" s="80" t="n"/>
    </row>
    <row r="420">
      <c r="B420" s="13">
        <f>IF(I420="Silicon Bronze, ASTM-B584, C87600", IF(K420="Coating_Standard", "Y", "N"), "N")</f>
        <v/>
      </c>
      <c r="C420" t="inlineStr">
        <is>
          <t>Price_BOM_VL_VLS_Imp_607</t>
        </is>
      </c>
      <c r="D420">
        <f>IF(B420="Y", C420, "")</f>
        <v/>
      </c>
      <c r="E420" s="123" t="inlineStr">
        <is>
          <t>:4070-7_VL:4070-7_VLS:</t>
        </is>
      </c>
      <c r="F420" s="123" t="inlineStr">
        <is>
          <t>:4070-7 VL:4070-7 VLS:</t>
        </is>
      </c>
      <c r="G420" s="123" t="inlineStr">
        <is>
          <t>X3</t>
        </is>
      </c>
      <c r="H420" t="inlineStr">
        <is>
          <t>ImpMatl_NiAl-Bronze_ASTM-B148_C95400</t>
        </is>
      </c>
      <c r="I420" s="6" t="inlineStr">
        <is>
          <t>Nickel Aluminum Bronze ASTM B148 UNS C95400</t>
        </is>
      </c>
      <c r="J420" s="6" t="inlineStr">
        <is>
          <t>B22</t>
        </is>
      </c>
      <c r="K420" s="6" t="inlineStr">
        <is>
          <t>Coating_Special</t>
        </is>
      </c>
      <c r="L420" s="6" t="inlineStr">
        <is>
          <t>Stainless Steel, AISI-303</t>
        </is>
      </c>
      <c r="M420" s="6" t="inlineStr">
        <is>
          <t>Steel, Cold Drawn C1018</t>
        </is>
      </c>
      <c r="N420" s="1" t="inlineStr">
        <is>
          <t>RTF</t>
        </is>
      </c>
      <c r="O420" s="80" t="n"/>
      <c r="P420" t="inlineStr">
        <is>
          <t>A102237</t>
        </is>
      </c>
      <c r="Q420" t="n">
        <v>102</v>
      </c>
      <c r="R420" s="6" t="inlineStr">
        <is>
          <t>LT250</t>
        </is>
      </c>
      <c r="S420" s="13" t="n">
        <v>8</v>
      </c>
      <c r="U420" s="80" t="n"/>
    </row>
    <row r="421">
      <c r="B421" s="13">
        <f>IF(I421="Silicon Bronze, ASTM-B584, C87600", IF(K421="Coating_Standard", "Y", "N"), "N")</f>
        <v/>
      </c>
      <c r="C421" t="inlineStr">
        <is>
          <t>Price_BOM_VL_VLS_Imp_608</t>
        </is>
      </c>
      <c r="D421">
        <f>IF(B421="Y", C421, "")</f>
        <v/>
      </c>
      <c r="E421" s="123" t="inlineStr">
        <is>
          <t>:4070-7_VL:4070-7_VLS:</t>
        </is>
      </c>
      <c r="F421" s="123" t="inlineStr">
        <is>
          <t>:4070-7 VL:4070-7 VLS:</t>
        </is>
      </c>
      <c r="G421" s="123" t="inlineStr">
        <is>
          <t>X3</t>
        </is>
      </c>
      <c r="H421" s="123" t="inlineStr">
        <is>
          <t>ImpMatl_Silicon_Bronze_ASTM-B584_C87600</t>
        </is>
      </c>
      <c r="I421" s="6" t="inlineStr">
        <is>
          <t>Silicon Bronze, ASTM-B584, C87600</t>
        </is>
      </c>
      <c r="J421" s="6" t="inlineStr">
        <is>
          <t>B21</t>
        </is>
      </c>
      <c r="K421" s="6" t="inlineStr">
        <is>
          <t>Coating_Epoxy</t>
        </is>
      </c>
      <c r="L421" s="6" t="inlineStr">
        <is>
          <t>Stainless Steel, AISI-303</t>
        </is>
      </c>
      <c r="M421" s="6" t="inlineStr">
        <is>
          <t>Steel, Cold Drawn C1018</t>
        </is>
      </c>
      <c r="N421" s="1" t="inlineStr">
        <is>
          <t>RTF</t>
        </is>
      </c>
      <c r="O421" s="6" t="n"/>
      <c r="P421" s="6" t="inlineStr">
        <is>
          <t>A101854</t>
        </is>
      </c>
      <c r="Q421" s="6" t="n">
        <v>0</v>
      </c>
      <c r="R421" s="6" t="inlineStr">
        <is>
          <t>LT040</t>
        </is>
      </c>
      <c r="S421" s="13" t="n">
        <v>14</v>
      </c>
      <c r="U421" s="80" t="n"/>
    </row>
    <row r="422">
      <c r="B422" s="13">
        <f>IF(I422="Silicon Bronze, ASTM-B584, C87600", IF(K422="Coating_Standard", "Y", "N"), "N")</f>
        <v/>
      </c>
      <c r="C422" t="inlineStr">
        <is>
          <t>Price_BOM_VL_VLS_Imp_609</t>
        </is>
      </c>
      <c r="D422">
        <f>IF(B422="Y", C422, "")</f>
        <v/>
      </c>
      <c r="E422" s="123" t="inlineStr">
        <is>
          <t>:4070-7_VL:4070-7_VLS:</t>
        </is>
      </c>
      <c r="F422" s="123" t="inlineStr">
        <is>
          <t>:4070-7 VL:4070-7 VLS:</t>
        </is>
      </c>
      <c r="G422" s="123" t="inlineStr">
        <is>
          <t>X3</t>
        </is>
      </c>
      <c r="H422" t="inlineStr">
        <is>
          <t>ImpMatl_NiAl-Bronze_ASTM-B148_C95400</t>
        </is>
      </c>
      <c r="I422" s="6" t="inlineStr">
        <is>
          <t>Nickel Aluminum Bronze ASTM B148 UNS C95400</t>
        </is>
      </c>
      <c r="J422" s="6" t="inlineStr">
        <is>
          <t>B22</t>
        </is>
      </c>
      <c r="K422" s="6" t="inlineStr">
        <is>
          <t>Coating_Epoxy</t>
        </is>
      </c>
      <c r="L422" s="6" t="inlineStr">
        <is>
          <t>Stainless Steel, AISI-303</t>
        </is>
      </c>
      <c r="M422" s="6" t="inlineStr">
        <is>
          <t>Steel, Cold Drawn C1018</t>
        </is>
      </c>
      <c r="N422" s="1" t="inlineStr">
        <is>
          <t>RTF</t>
        </is>
      </c>
      <c r="O422" s="80" t="n"/>
      <c r="P422" t="inlineStr">
        <is>
          <t>A102237</t>
        </is>
      </c>
      <c r="Q422" t="n">
        <v>102</v>
      </c>
      <c r="R422" s="6" t="inlineStr">
        <is>
          <t>LT250</t>
        </is>
      </c>
      <c r="S422" s="13" t="n">
        <v>8</v>
      </c>
      <c r="U422" s="80" t="n"/>
    </row>
    <row r="423">
      <c r="B423" s="13">
        <f>IF(I423="Silicon Bronze, ASTM-B584, C87600", IF(K423="Coating_Standard", "Y", "N"), "N")</f>
        <v/>
      </c>
      <c r="C423" t="inlineStr">
        <is>
          <t>Price_BOM_VL_VLS_Imp_61</t>
        </is>
      </c>
      <c r="D423">
        <f>IF(B423="Y", C423, "")</f>
        <v/>
      </c>
      <c r="E423" s="123" t="inlineStr">
        <is>
          <t>:1270-7_VL:</t>
        </is>
      </c>
      <c r="F423" s="123" t="inlineStr">
        <is>
          <t>:1270-7 VL:</t>
        </is>
      </c>
      <c r="G423" s="123" t="inlineStr">
        <is>
          <t>X0</t>
        </is>
      </c>
      <c r="H423" s="123" t="inlineStr">
        <is>
          <t>ImpMatl_SS_AISI-304</t>
        </is>
      </c>
      <c r="I423" s="6" t="inlineStr">
        <is>
          <t>Stainless Steel, AISI-304</t>
        </is>
      </c>
      <c r="J423" s="6" t="inlineStr">
        <is>
          <t>H304</t>
        </is>
      </c>
      <c r="K423" s="6" t="inlineStr">
        <is>
          <t>Coating_Standard</t>
        </is>
      </c>
      <c r="L423" s="6" t="inlineStr">
        <is>
          <t>ImpellerCapscrew_X0_None</t>
        </is>
      </c>
      <c r="M423" s="6" t="inlineStr">
        <is>
          <t>ImpellerKey_None</t>
        </is>
      </c>
      <c r="N423" s="1" t="n">
        <v>98876008</v>
      </c>
      <c r="O423" t="inlineStr">
        <is>
          <t>IMP,L,10707,X0,H304</t>
        </is>
      </c>
      <c r="P423" t="inlineStr">
        <is>
          <t>A101682</t>
        </is>
      </c>
      <c r="Q423" t="n">
        <v>0</v>
      </c>
      <c r="R423" s="6" t="inlineStr">
        <is>
          <t>LT027</t>
        </is>
      </c>
      <c r="S423" s="13" t="n">
        <v>0</v>
      </c>
      <c r="U423" s="80" t="n"/>
    </row>
    <row r="424">
      <c r="B424" s="13">
        <f>IF(I424="Silicon Bronze, ASTM-B584, C87600", IF(K424="Coating_Standard", "Y", "N"), "N")</f>
        <v/>
      </c>
      <c r="C424" t="inlineStr">
        <is>
          <t>Price_BOM_VL_VLS_Imp_610</t>
        </is>
      </c>
      <c r="D424">
        <f>IF(B424="Y", C424, "")</f>
        <v/>
      </c>
      <c r="E424" s="123" t="inlineStr">
        <is>
          <t>:4070-7_VL:4070-7_VLS:</t>
        </is>
      </c>
      <c r="F424" s="123" t="inlineStr">
        <is>
          <t>:4070-7 VL:4070-7 VLS:</t>
        </is>
      </c>
      <c r="G424" s="123" t="inlineStr">
        <is>
          <t>X4</t>
        </is>
      </c>
      <c r="H424" s="123" t="inlineStr">
        <is>
          <t>ImpMatl_Silicon_Bronze_ASTM-B584_C87600</t>
        </is>
      </c>
      <c r="I424" s="6" t="inlineStr">
        <is>
          <t>Silicon Bronze, ASTM-B584, C87600</t>
        </is>
      </c>
      <c r="J424" s="6" t="inlineStr">
        <is>
          <t>B21</t>
        </is>
      </c>
      <c r="K424" s="6" t="inlineStr">
        <is>
          <t>Coating_Standard</t>
        </is>
      </c>
      <c r="L424" s="6" t="inlineStr">
        <is>
          <t>Stainless Steel, AISI-303</t>
        </is>
      </c>
      <c r="M424" s="6" t="inlineStr">
        <is>
          <t>Steel, Cold Drawn C1018</t>
        </is>
      </c>
      <c r="N424" s="6" t="n">
        <v>96769208</v>
      </c>
      <c r="O424" s="6" t="inlineStr">
        <is>
          <t>IMP,L,30707,X4,B21</t>
        </is>
      </c>
      <c r="P424" s="6" t="inlineStr">
        <is>
          <t>A101861</t>
        </is>
      </c>
      <c r="Q424" s="6" t="n">
        <v>0</v>
      </c>
      <c r="R424" s="6" t="inlineStr">
        <is>
          <t>LT027</t>
        </is>
      </c>
      <c r="S424" s="13" t="n">
        <v>0</v>
      </c>
      <c r="U424" s="80" t="n"/>
    </row>
    <row r="425">
      <c r="B425" s="13">
        <f>IF(I425="Silicon Bronze, ASTM-B584, C87600", IF(K425="Coating_Standard", "Y", "N"), "N")</f>
        <v/>
      </c>
      <c r="C425" t="inlineStr">
        <is>
          <t>Price_BOM_VL_VLS_Imp_612</t>
        </is>
      </c>
      <c r="D425">
        <f>IF(B425="Y", C425, "")</f>
        <v/>
      </c>
      <c r="E425" s="123" t="inlineStr">
        <is>
          <t>:4070-7_VL:4070-7_VLS:</t>
        </is>
      </c>
      <c r="F425" s="123" t="inlineStr">
        <is>
          <t>:4070-7 VL:4070-7 VLS:</t>
        </is>
      </c>
      <c r="G425" s="123" t="inlineStr">
        <is>
          <t>X4</t>
        </is>
      </c>
      <c r="H425" s="123" t="inlineStr">
        <is>
          <t>ImpMatl_SS_AISI-304</t>
        </is>
      </c>
      <c r="I425" s="6" t="inlineStr">
        <is>
          <t>Stainless Steel, AISI-304</t>
        </is>
      </c>
      <c r="J425" s="6" t="inlineStr">
        <is>
          <t>H304</t>
        </is>
      </c>
      <c r="K425" s="6" t="inlineStr">
        <is>
          <t>Coating_Standard</t>
        </is>
      </c>
      <c r="L425" s="6" t="inlineStr">
        <is>
          <t>Stainless Steel, AISI-303</t>
        </is>
      </c>
      <c r="M425" s="6" t="inlineStr">
        <is>
          <t>Stainless Steel, AISI 316</t>
        </is>
      </c>
      <c r="N425" s="96" t="n">
        <v>98876153</v>
      </c>
      <c r="O425" s="94" t="inlineStr">
        <is>
          <t>IMP,L,30707,X4,H304</t>
        </is>
      </c>
      <c r="P425" t="inlineStr">
        <is>
          <t>A101866</t>
        </is>
      </c>
      <c r="Q425" t="n">
        <v>0</v>
      </c>
      <c r="R425" s="6" t="inlineStr">
        <is>
          <t>LT027</t>
        </is>
      </c>
      <c r="S425" s="13" t="n">
        <v>0</v>
      </c>
      <c r="U425" s="80" t="n"/>
    </row>
    <row r="426">
      <c r="B426" s="13">
        <f>IF(I426="Silicon Bronze, ASTM-B584, C87600", IF(K426="Coating_Standard", "Y", "N"), "N")</f>
        <v/>
      </c>
      <c r="C426" t="inlineStr">
        <is>
          <t>Price_BOM_VL_VLS_Imp_614</t>
        </is>
      </c>
      <c r="D426">
        <f>IF(B426="Y", C426, "")</f>
        <v/>
      </c>
      <c r="E426" s="123" t="inlineStr">
        <is>
          <t>:4070-7_VL:4070-7_VLS:</t>
        </is>
      </c>
      <c r="F426" s="123" t="inlineStr">
        <is>
          <t>:4070-7 VL:4070-7 VLS:</t>
        </is>
      </c>
      <c r="G426" s="123" t="inlineStr">
        <is>
          <t>X4</t>
        </is>
      </c>
      <c r="H426" t="inlineStr">
        <is>
          <t>ImpMatl_NiAl-Bronze_ASTM-B148_C95400</t>
        </is>
      </c>
      <c r="I426" s="6" t="inlineStr">
        <is>
          <t>Nickel Aluminum Bronze ASTM B148 UNS C95400</t>
        </is>
      </c>
      <c r="J426" s="6" t="inlineStr">
        <is>
          <t>B22</t>
        </is>
      </c>
      <c r="K426" s="6" t="inlineStr">
        <is>
          <t>Coating_Standard</t>
        </is>
      </c>
      <c r="L426" s="6" t="inlineStr">
        <is>
          <t>Stainless Steel, AISI-303</t>
        </is>
      </c>
      <c r="M426" s="6" t="inlineStr">
        <is>
          <t>Steel, Cold Drawn C1018</t>
        </is>
      </c>
      <c r="N426" t="n">
        <v>97778040</v>
      </c>
      <c r="O426" s="80" t="n"/>
      <c r="P426" t="inlineStr">
        <is>
          <t>A102238</t>
        </is>
      </c>
      <c r="Q426" t="n">
        <v>102</v>
      </c>
      <c r="R426" s="6" t="inlineStr">
        <is>
          <t>LT027</t>
        </is>
      </c>
      <c r="S426" s="13" t="n">
        <v>0</v>
      </c>
      <c r="U426" s="80" t="n"/>
    </row>
    <row r="427">
      <c r="B427" s="13">
        <f>IF(I427="Silicon Bronze, ASTM-B584, C87600", IF(K427="Coating_Standard", "Y", "N"), "N")</f>
        <v/>
      </c>
      <c r="C427" t="inlineStr">
        <is>
          <t>Price_BOM_VL_VLS_Imp_615</t>
        </is>
      </c>
      <c r="D427">
        <f>IF(B427="Y", C427, "")</f>
        <v/>
      </c>
      <c r="E427" s="123" t="inlineStr">
        <is>
          <t>:4070-7_VL:4070-7_VLS:</t>
        </is>
      </c>
      <c r="F427" s="123" t="inlineStr">
        <is>
          <t>:4070-7 VL:4070-7 VLS:</t>
        </is>
      </c>
      <c r="G427" s="123" t="inlineStr">
        <is>
          <t>X4</t>
        </is>
      </c>
      <c r="H427" s="123" t="inlineStr">
        <is>
          <t>ImpMatl_Silicon_Bronze_ASTM-B584_C87600</t>
        </is>
      </c>
      <c r="I427" s="6" t="inlineStr">
        <is>
          <t>Silicon Bronze, ASTM-B584, C87600</t>
        </is>
      </c>
      <c r="J427" s="6" t="inlineStr">
        <is>
          <t>B21</t>
        </is>
      </c>
      <c r="K427" s="6" t="inlineStr">
        <is>
          <t>Coating_Scotchkote134_interior</t>
        </is>
      </c>
      <c r="L427" s="6" t="inlineStr">
        <is>
          <t>Stainless Steel, AISI-303</t>
        </is>
      </c>
      <c r="M427" s="6" t="inlineStr">
        <is>
          <t>Steel, Cold Drawn C1018</t>
        </is>
      </c>
      <c r="N427" s="1" t="inlineStr">
        <is>
          <t>RTF</t>
        </is>
      </c>
      <c r="O427" s="6" t="n"/>
      <c r="P427" s="6" t="inlineStr">
        <is>
          <t>A101861</t>
        </is>
      </c>
      <c r="Q427" s="6" t="n">
        <v>0</v>
      </c>
      <c r="R427" s="6" t="inlineStr">
        <is>
          <t>LT027</t>
        </is>
      </c>
      <c r="S427" s="13" t="n">
        <v>0</v>
      </c>
      <c r="U427" s="80" t="n"/>
    </row>
    <row r="428">
      <c r="B428" s="13">
        <f>IF(I428="Silicon Bronze, ASTM-B584, C87600", IF(K428="Coating_Standard", "Y", "N"), "N")</f>
        <v/>
      </c>
      <c r="C428" t="inlineStr">
        <is>
          <t>Price_BOM_VL_VLS_Imp_616</t>
        </is>
      </c>
      <c r="D428">
        <f>IF(B428="Y", C428, "")</f>
        <v/>
      </c>
      <c r="E428" s="123" t="inlineStr">
        <is>
          <t>:4070-7_VL:4070-7_VLS:</t>
        </is>
      </c>
      <c r="F428" s="123" t="inlineStr">
        <is>
          <t>:4070-7 VL:4070-7 VLS:</t>
        </is>
      </c>
      <c r="G428" s="123" t="inlineStr">
        <is>
          <t>X4</t>
        </is>
      </c>
      <c r="H428" t="inlineStr">
        <is>
          <t>ImpMatl_NiAl-Bronze_ASTM-B148_C95400</t>
        </is>
      </c>
      <c r="I428" s="6" t="inlineStr">
        <is>
          <t>Nickel Aluminum Bronze ASTM B148 UNS C95400</t>
        </is>
      </c>
      <c r="J428" s="6" t="inlineStr">
        <is>
          <t>B22</t>
        </is>
      </c>
      <c r="K428" s="6" t="inlineStr">
        <is>
          <t>Coating_Scotchkote134_interior</t>
        </is>
      </c>
      <c r="L428" s="6" t="inlineStr">
        <is>
          <t>Stainless Steel, AISI-303</t>
        </is>
      </c>
      <c r="M428" s="6" t="inlineStr">
        <is>
          <t>Steel, Cold Drawn C1018</t>
        </is>
      </c>
      <c r="N428" s="1" t="inlineStr">
        <is>
          <t>RTF</t>
        </is>
      </c>
      <c r="O428" s="80" t="n"/>
      <c r="P428" t="inlineStr">
        <is>
          <t>A102238</t>
        </is>
      </c>
      <c r="Q428" t="n">
        <v>102</v>
      </c>
      <c r="R428" s="6" t="inlineStr">
        <is>
          <t>LT250</t>
        </is>
      </c>
      <c r="S428" s="13" t="n">
        <v>8</v>
      </c>
      <c r="U428" s="80" t="n"/>
    </row>
    <row r="429">
      <c r="B429" s="13">
        <f>IF(I429="Silicon Bronze, ASTM-B584, C87600", IF(K429="Coating_Standard", "Y", "N"), "N")</f>
        <v/>
      </c>
      <c r="C429" t="inlineStr">
        <is>
          <t>Price_BOM_VL_VLS_Imp_617</t>
        </is>
      </c>
      <c r="D429">
        <f>IF(B429="Y", C429, "")</f>
        <v/>
      </c>
      <c r="E429" s="123" t="inlineStr">
        <is>
          <t>:4070-7_VL:4070-7_VLS:</t>
        </is>
      </c>
      <c r="F429" s="123" t="inlineStr">
        <is>
          <t>:4070-7 VL:4070-7 VLS:</t>
        </is>
      </c>
      <c r="G429" s="123" t="inlineStr">
        <is>
          <t>X4</t>
        </is>
      </c>
      <c r="H429" s="123" t="inlineStr">
        <is>
          <t>ImpMatl_Silicon_Bronze_ASTM-B584_C87600</t>
        </is>
      </c>
      <c r="I429" s="6" t="inlineStr">
        <is>
          <t>Silicon Bronze, ASTM-B584, C87600</t>
        </is>
      </c>
      <c r="J429" s="6" t="inlineStr">
        <is>
          <t>B21</t>
        </is>
      </c>
      <c r="K429" s="6" t="inlineStr">
        <is>
          <t>Coating_Scotchkote134_interior_exterior</t>
        </is>
      </c>
      <c r="L429" s="6" t="inlineStr">
        <is>
          <t>Stainless Steel, AISI-303</t>
        </is>
      </c>
      <c r="M429" s="6" t="inlineStr">
        <is>
          <t>Steel, Cold Drawn C1018</t>
        </is>
      </c>
      <c r="N429" s="1" t="inlineStr">
        <is>
          <t>RTF</t>
        </is>
      </c>
      <c r="O429" s="6" t="n"/>
      <c r="P429" s="6" t="inlineStr">
        <is>
          <t>A101861</t>
        </is>
      </c>
      <c r="Q429" s="6" t="n">
        <v>0</v>
      </c>
      <c r="R429" s="6" t="inlineStr">
        <is>
          <t>LT040</t>
        </is>
      </c>
      <c r="S429" s="13" t="n">
        <v>14</v>
      </c>
      <c r="U429" s="80" t="n"/>
    </row>
    <row r="430">
      <c r="B430" s="13">
        <f>IF(I430="Silicon Bronze, ASTM-B584, C87600", IF(K430="Coating_Standard", "Y", "N"), "N")</f>
        <v/>
      </c>
      <c r="C430" t="inlineStr">
        <is>
          <t>Price_BOM_VL_VLS_Imp_618</t>
        </is>
      </c>
      <c r="D430">
        <f>IF(B430="Y", C430, "")</f>
        <v/>
      </c>
      <c r="E430" s="123" t="inlineStr">
        <is>
          <t>:4070-7_VL:4070-7_VLS:</t>
        </is>
      </c>
      <c r="F430" s="123" t="inlineStr">
        <is>
          <t>:4070-7 VL:4070-7 VLS:</t>
        </is>
      </c>
      <c r="G430" s="123" t="inlineStr">
        <is>
          <t>X4</t>
        </is>
      </c>
      <c r="H430" t="inlineStr">
        <is>
          <t>ImpMatl_NiAl-Bronze_ASTM-B148_C95400</t>
        </is>
      </c>
      <c r="I430" s="6" t="inlineStr">
        <is>
          <t>Nickel Aluminum Bronze ASTM B148 UNS C95400</t>
        </is>
      </c>
      <c r="J430" s="6" t="inlineStr">
        <is>
          <t>B22</t>
        </is>
      </c>
      <c r="K430" s="6" t="inlineStr">
        <is>
          <t>Coating_Scotchkote134_interior_exterior</t>
        </is>
      </c>
      <c r="L430" s="6" t="inlineStr">
        <is>
          <t>Stainless Steel, AISI-303</t>
        </is>
      </c>
      <c r="M430" s="6" t="inlineStr">
        <is>
          <t>Steel, Cold Drawn C1018</t>
        </is>
      </c>
      <c r="N430" s="1" t="inlineStr">
        <is>
          <t>RTF</t>
        </is>
      </c>
      <c r="O430" s="80" t="n"/>
      <c r="P430" t="inlineStr">
        <is>
          <t>A102238</t>
        </is>
      </c>
      <c r="Q430" t="n">
        <v>102</v>
      </c>
      <c r="R430" s="6" t="inlineStr">
        <is>
          <t>LT250</t>
        </is>
      </c>
      <c r="S430" s="13" t="n">
        <v>8</v>
      </c>
      <c r="U430" s="80" t="n"/>
    </row>
    <row r="431">
      <c r="B431" s="13">
        <f>IF(I431="Silicon Bronze, ASTM-B584, C87600", IF(K431="Coating_Standard", "Y", "N"), "N")</f>
        <v/>
      </c>
      <c r="C431" t="inlineStr">
        <is>
          <t>Price_BOM_VL_VLS_Imp_619</t>
        </is>
      </c>
      <c r="D431">
        <f>IF(B431="Y", C431, "")</f>
        <v/>
      </c>
      <c r="E431" s="123" t="inlineStr">
        <is>
          <t>:4070-7_VL:4070-7_VLS:</t>
        </is>
      </c>
      <c r="F431" s="123" t="inlineStr">
        <is>
          <t>:4070-7 VL:4070-7 VLS:</t>
        </is>
      </c>
      <c r="G431" s="123" t="inlineStr">
        <is>
          <t>X4</t>
        </is>
      </c>
      <c r="H431" s="123" t="inlineStr">
        <is>
          <t>ImpMatl_Silicon_Bronze_ASTM-B584_C87600</t>
        </is>
      </c>
      <c r="I431" s="6" t="inlineStr">
        <is>
          <t>Silicon Bronze, ASTM-B584, C87600</t>
        </is>
      </c>
      <c r="J431" s="6" t="inlineStr">
        <is>
          <t>B21</t>
        </is>
      </c>
      <c r="K431" s="6" t="inlineStr">
        <is>
          <t>Coating_Scotchkote134_interior_exterior_IncludeImpeller</t>
        </is>
      </c>
      <c r="L431" s="6" t="inlineStr">
        <is>
          <t>Stainless Steel, AISI-303</t>
        </is>
      </c>
      <c r="M431" s="6" t="inlineStr">
        <is>
          <t>Steel, Cold Drawn C1018</t>
        </is>
      </c>
      <c r="N431" s="1" t="inlineStr">
        <is>
          <t>RTF</t>
        </is>
      </c>
      <c r="O431" s="6" t="n"/>
      <c r="P431" s="6" t="inlineStr">
        <is>
          <t>A101861</t>
        </is>
      </c>
      <c r="Q431" s="6" t="n">
        <v>0</v>
      </c>
      <c r="R431" s="6" t="inlineStr">
        <is>
          <t>LT040</t>
        </is>
      </c>
      <c r="S431" s="13" t="n">
        <v>14</v>
      </c>
      <c r="U431" s="80" t="n"/>
    </row>
    <row r="432">
      <c r="B432" s="13">
        <f>IF(I432="Silicon Bronze, ASTM-B584, C87600", IF(K432="Coating_Standard", "Y", "N"), "N")</f>
        <v/>
      </c>
      <c r="C432" t="inlineStr">
        <is>
          <t>Price_BOM_VL_VLS_Imp_620</t>
        </is>
      </c>
      <c r="D432">
        <f>IF(B432="Y", C432, "")</f>
        <v/>
      </c>
      <c r="E432" s="123" t="inlineStr">
        <is>
          <t>:4070-7_VL:4070-7_VLS:</t>
        </is>
      </c>
      <c r="F432" s="123" t="inlineStr">
        <is>
          <t>:4070-7 VL:4070-7 VLS:</t>
        </is>
      </c>
      <c r="G432" s="123" t="inlineStr">
        <is>
          <t>X4</t>
        </is>
      </c>
      <c r="H432" t="inlineStr">
        <is>
          <t>ImpMatl_NiAl-Bronze_ASTM-B148_C95400</t>
        </is>
      </c>
      <c r="I432" s="6" t="inlineStr">
        <is>
          <t>Nickel Aluminum Bronze ASTM B148 UNS C95400</t>
        </is>
      </c>
      <c r="J432" s="6" t="inlineStr">
        <is>
          <t>B22</t>
        </is>
      </c>
      <c r="K432" s="6" t="inlineStr">
        <is>
          <t>Coating_Scotchkote134_interior_exterior_IncludeImpeller</t>
        </is>
      </c>
      <c r="L432" s="6" t="inlineStr">
        <is>
          <t>Stainless Steel, AISI-303</t>
        </is>
      </c>
      <c r="M432" s="6" t="inlineStr">
        <is>
          <t>Steel, Cold Drawn C1018</t>
        </is>
      </c>
      <c r="N432" s="1" t="inlineStr">
        <is>
          <t>RTF</t>
        </is>
      </c>
      <c r="O432" s="80" t="n"/>
      <c r="P432" t="inlineStr">
        <is>
          <t>A102238</t>
        </is>
      </c>
      <c r="Q432" t="n">
        <v>102</v>
      </c>
      <c r="R432" s="6" t="inlineStr">
        <is>
          <t>LT250</t>
        </is>
      </c>
      <c r="S432" s="13" t="n">
        <v>8</v>
      </c>
      <c r="U432" s="80" t="n"/>
    </row>
    <row r="433">
      <c r="B433" s="13">
        <f>IF(I433="Silicon Bronze, ASTM-B584, C87600", IF(K433="Coating_Standard", "Y", "N"), "N")</f>
        <v/>
      </c>
      <c r="C433" t="inlineStr">
        <is>
          <t>Price_BOM_VL_VLS_Imp_621</t>
        </is>
      </c>
      <c r="D433">
        <f>IF(B433="Y", C433, "")</f>
        <v/>
      </c>
      <c r="E433" s="123" t="inlineStr">
        <is>
          <t>:4070-7_VL:4070-7_VLS:</t>
        </is>
      </c>
      <c r="F433" s="123" t="inlineStr">
        <is>
          <t>:4070-7 VL:4070-7 VLS:</t>
        </is>
      </c>
      <c r="G433" s="123" t="inlineStr">
        <is>
          <t>X4</t>
        </is>
      </c>
      <c r="H433" s="123" t="inlineStr">
        <is>
          <t>ImpMatl_Silicon_Bronze_ASTM-B584_C87600</t>
        </is>
      </c>
      <c r="I433" s="6" t="inlineStr">
        <is>
          <t>Silicon Bronze, ASTM-B584, C87600</t>
        </is>
      </c>
      <c r="J433" s="6" t="inlineStr">
        <is>
          <t>B21</t>
        </is>
      </c>
      <c r="K433" s="6" t="inlineStr">
        <is>
          <t>Coating_Scotchkote134_interior_IncludeImpeller</t>
        </is>
      </c>
      <c r="L433" s="6" t="inlineStr">
        <is>
          <t>Stainless Steel, AISI-303</t>
        </is>
      </c>
      <c r="M433" s="6" t="inlineStr">
        <is>
          <t>Steel, Cold Drawn C1018</t>
        </is>
      </c>
      <c r="N433" s="1" t="inlineStr">
        <is>
          <t>RTF</t>
        </is>
      </c>
      <c r="O433" s="6" t="n"/>
      <c r="P433" s="6" t="inlineStr">
        <is>
          <t>A101861</t>
        </is>
      </c>
      <c r="Q433" s="6" t="n">
        <v>0</v>
      </c>
      <c r="R433" s="6" t="inlineStr">
        <is>
          <t>LT040</t>
        </is>
      </c>
      <c r="S433" s="13" t="n">
        <v>14</v>
      </c>
      <c r="U433" s="80" t="n"/>
    </row>
    <row r="434">
      <c r="B434" s="13">
        <f>IF(I434="Silicon Bronze, ASTM-B584, C87600", IF(K434="Coating_Standard", "Y", "N"), "N")</f>
        <v/>
      </c>
      <c r="C434" t="inlineStr">
        <is>
          <t>Price_BOM_VL_VLS_Imp_622</t>
        </is>
      </c>
      <c r="D434">
        <f>IF(B434="Y", C434, "")</f>
        <v/>
      </c>
      <c r="E434" s="123" t="inlineStr">
        <is>
          <t>:4070-7_VL:4070-7_VLS:</t>
        </is>
      </c>
      <c r="F434" s="123" t="inlineStr">
        <is>
          <t>:4070-7 VL:4070-7 VLS:</t>
        </is>
      </c>
      <c r="G434" s="123" t="inlineStr">
        <is>
          <t>X4</t>
        </is>
      </c>
      <c r="H434" t="inlineStr">
        <is>
          <t>ImpMatl_NiAl-Bronze_ASTM-B148_C95400</t>
        </is>
      </c>
      <c r="I434" s="6" t="inlineStr">
        <is>
          <t>Nickel Aluminum Bronze ASTM B148 UNS C95400</t>
        </is>
      </c>
      <c r="J434" s="6" t="inlineStr">
        <is>
          <t>B22</t>
        </is>
      </c>
      <c r="K434" s="6" t="inlineStr">
        <is>
          <t>Coating_Scotchkote134_interior_IncludeImpeller</t>
        </is>
      </c>
      <c r="L434" s="6" t="inlineStr">
        <is>
          <t>Stainless Steel, AISI-303</t>
        </is>
      </c>
      <c r="M434" s="6" t="inlineStr">
        <is>
          <t>Steel, Cold Drawn C1018</t>
        </is>
      </c>
      <c r="N434" s="1" t="inlineStr">
        <is>
          <t>RTF</t>
        </is>
      </c>
      <c r="O434" s="80" t="n"/>
      <c r="P434" t="inlineStr">
        <is>
          <t>A102238</t>
        </is>
      </c>
      <c r="Q434" t="n">
        <v>102</v>
      </c>
      <c r="R434" s="6" t="inlineStr">
        <is>
          <t>LT250</t>
        </is>
      </c>
      <c r="S434" s="13" t="n">
        <v>8</v>
      </c>
      <c r="U434" s="80" t="n"/>
    </row>
    <row r="435">
      <c r="B435" s="13">
        <f>IF(I435="Silicon Bronze, ASTM-B584, C87600", IF(K435="Coating_Standard", "Y", "N"), "N")</f>
        <v/>
      </c>
      <c r="C435" t="inlineStr">
        <is>
          <t>Price_BOM_VL_VLS_Imp_623</t>
        </is>
      </c>
      <c r="D435">
        <f>IF(B435="Y", C435, "")</f>
        <v/>
      </c>
      <c r="E435" s="123" t="inlineStr">
        <is>
          <t>:4070-7_VL:4070-7_VLS:</t>
        </is>
      </c>
      <c r="F435" s="123" t="inlineStr">
        <is>
          <t>:4070-7 VL:4070-7 VLS:</t>
        </is>
      </c>
      <c r="G435" s="123" t="inlineStr">
        <is>
          <t>X4</t>
        </is>
      </c>
      <c r="H435" s="123" t="inlineStr">
        <is>
          <t>ImpMatl_Silicon_Bronze_ASTM-B584_C87600</t>
        </is>
      </c>
      <c r="I435" s="6" t="inlineStr">
        <is>
          <t>Silicon Bronze, ASTM-B584, C87600</t>
        </is>
      </c>
      <c r="J435" s="6" t="inlineStr">
        <is>
          <t>B21</t>
        </is>
      </c>
      <c r="K435" s="6" t="inlineStr">
        <is>
          <t>Coating_Special</t>
        </is>
      </c>
      <c r="L435" s="6" t="inlineStr">
        <is>
          <t>Stainless Steel, AISI-303</t>
        </is>
      </c>
      <c r="M435" s="6" t="inlineStr">
        <is>
          <t>Steel, Cold Drawn C1018</t>
        </is>
      </c>
      <c r="N435" s="1" t="inlineStr">
        <is>
          <t>RTF</t>
        </is>
      </c>
      <c r="O435" s="6" t="n"/>
      <c r="P435" s="6" t="inlineStr">
        <is>
          <t>A101861</t>
        </is>
      </c>
      <c r="Q435" s="6" t="n">
        <v>0</v>
      </c>
      <c r="R435" s="6" t="inlineStr">
        <is>
          <t>LT040</t>
        </is>
      </c>
      <c r="S435" s="13" t="n">
        <v>14</v>
      </c>
      <c r="U435" s="80" t="n"/>
    </row>
    <row r="436">
      <c r="B436" s="13">
        <f>IF(I436="Silicon Bronze, ASTM-B584, C87600", IF(K436="Coating_Standard", "Y", "N"), "N")</f>
        <v/>
      </c>
      <c r="C436" t="inlineStr">
        <is>
          <t>Price_BOM_VL_VLS_Imp_624</t>
        </is>
      </c>
      <c r="D436">
        <f>IF(B436="Y", C436, "")</f>
        <v/>
      </c>
      <c r="E436" s="123" t="inlineStr">
        <is>
          <t>:4070-7_VL:4070-7_VLS:</t>
        </is>
      </c>
      <c r="F436" s="123" t="inlineStr">
        <is>
          <t>:4070-7 VL:4070-7 VLS:</t>
        </is>
      </c>
      <c r="G436" s="123" t="inlineStr">
        <is>
          <t>X4</t>
        </is>
      </c>
      <c r="H436" t="inlineStr">
        <is>
          <t>ImpMatl_NiAl-Bronze_ASTM-B148_C95400</t>
        </is>
      </c>
      <c r="I436" s="6" t="inlineStr">
        <is>
          <t>Nickel Aluminum Bronze ASTM B148 UNS C95400</t>
        </is>
      </c>
      <c r="J436" s="6" t="inlineStr">
        <is>
          <t>B22</t>
        </is>
      </c>
      <c r="K436" s="6" t="inlineStr">
        <is>
          <t>Coating_Special</t>
        </is>
      </c>
      <c r="L436" s="6" t="inlineStr">
        <is>
          <t>Stainless Steel, AISI-303</t>
        </is>
      </c>
      <c r="M436" s="6" t="inlineStr">
        <is>
          <t>Steel, Cold Drawn C1018</t>
        </is>
      </c>
      <c r="N436" s="1" t="inlineStr">
        <is>
          <t>RTF</t>
        </is>
      </c>
      <c r="O436" s="80" t="n"/>
      <c r="P436" t="inlineStr">
        <is>
          <t>A102238</t>
        </is>
      </c>
      <c r="Q436" t="n">
        <v>102</v>
      </c>
      <c r="R436" s="6" t="inlineStr">
        <is>
          <t>LT250</t>
        </is>
      </c>
      <c r="S436" s="13" t="n">
        <v>8</v>
      </c>
      <c r="U436" s="80" t="n"/>
    </row>
    <row r="437">
      <c r="B437" s="13">
        <f>IF(I437="Silicon Bronze, ASTM-B584, C87600", IF(K437="Coating_Standard", "Y", "N"), "N")</f>
        <v/>
      </c>
      <c r="C437" t="inlineStr">
        <is>
          <t>Price_BOM_VL_VLS_Imp_625</t>
        </is>
      </c>
      <c r="D437">
        <f>IF(B437="Y", C437, "")</f>
        <v/>
      </c>
      <c r="E437" s="123" t="inlineStr">
        <is>
          <t>:4070-7_VL:4070-7_VLS:</t>
        </is>
      </c>
      <c r="F437" s="123" t="inlineStr">
        <is>
          <t>:4070-7 VL:4070-7 VLS:</t>
        </is>
      </c>
      <c r="G437" s="123" t="inlineStr">
        <is>
          <t>X4</t>
        </is>
      </c>
      <c r="H437" s="123" t="inlineStr">
        <is>
          <t>ImpMatl_Silicon_Bronze_ASTM-B584_C87600</t>
        </is>
      </c>
      <c r="I437" s="6" t="inlineStr">
        <is>
          <t>Silicon Bronze, ASTM-B584, C87600</t>
        </is>
      </c>
      <c r="J437" s="6" t="inlineStr">
        <is>
          <t>B21</t>
        </is>
      </c>
      <c r="K437" s="6" t="inlineStr">
        <is>
          <t>Coating_Epoxy</t>
        </is>
      </c>
      <c r="L437" s="6" t="inlineStr">
        <is>
          <t>Stainless Steel, AISI-303</t>
        </is>
      </c>
      <c r="M437" s="6" t="inlineStr">
        <is>
          <t>Steel, Cold Drawn C1018</t>
        </is>
      </c>
      <c r="N437" s="1" t="inlineStr">
        <is>
          <t>RTF</t>
        </is>
      </c>
      <c r="O437" s="6" t="n"/>
      <c r="P437" s="6" t="inlineStr">
        <is>
          <t>A101861</t>
        </is>
      </c>
      <c r="Q437" s="6" t="n">
        <v>0</v>
      </c>
      <c r="R437" s="6" t="inlineStr">
        <is>
          <t>LT040</t>
        </is>
      </c>
      <c r="S437" s="13" t="n">
        <v>14</v>
      </c>
      <c r="U437" s="80" t="n"/>
    </row>
    <row r="438">
      <c r="B438" s="13">
        <f>IF(I438="Silicon Bronze, ASTM-B584, C87600", IF(K438="Coating_Standard", "Y", "N"), "N")</f>
        <v/>
      </c>
      <c r="C438" t="inlineStr">
        <is>
          <t>Price_BOM_VL_VLS_Imp_626</t>
        </is>
      </c>
      <c r="D438">
        <f>IF(B438="Y", C438, "")</f>
        <v/>
      </c>
      <c r="E438" s="123" t="inlineStr">
        <is>
          <t>:4070-7_VL:4070-7_VLS:</t>
        </is>
      </c>
      <c r="F438" s="123" t="inlineStr">
        <is>
          <t>:4070-7 VL:4070-7 VLS:</t>
        </is>
      </c>
      <c r="G438" s="123" t="inlineStr">
        <is>
          <t>X4</t>
        </is>
      </c>
      <c r="H438" t="inlineStr">
        <is>
          <t>ImpMatl_NiAl-Bronze_ASTM-B148_C95400</t>
        </is>
      </c>
      <c r="I438" s="6" t="inlineStr">
        <is>
          <t>Nickel Aluminum Bronze ASTM B148 UNS C95400</t>
        </is>
      </c>
      <c r="J438" s="6" t="inlineStr">
        <is>
          <t>B22</t>
        </is>
      </c>
      <c r="K438" s="6" t="inlineStr">
        <is>
          <t>Coating_Epoxy</t>
        </is>
      </c>
      <c r="L438" s="6" t="inlineStr">
        <is>
          <t>Stainless Steel, AISI-303</t>
        </is>
      </c>
      <c r="M438" s="6" t="inlineStr">
        <is>
          <t>Steel, Cold Drawn C1018</t>
        </is>
      </c>
      <c r="N438" s="1" t="inlineStr">
        <is>
          <t>RTF</t>
        </is>
      </c>
      <c r="O438" s="80" t="n"/>
      <c r="P438" t="inlineStr">
        <is>
          <t>A102238</t>
        </is>
      </c>
      <c r="Q438" t="n">
        <v>102</v>
      </c>
      <c r="R438" s="6" t="inlineStr">
        <is>
          <t>LT250</t>
        </is>
      </c>
      <c r="S438" s="13" t="n">
        <v>8</v>
      </c>
      <c r="U438" s="80" t="n"/>
    </row>
    <row r="439">
      <c r="B439" s="13">
        <f>IF(I439="Silicon Bronze, ASTM-B584, C87600", IF(K439="Coating_Standard", "Y", "N"), "N")</f>
        <v/>
      </c>
      <c r="C439" t="inlineStr">
        <is>
          <t>Price_BOM_VL_VLS_Imp_627</t>
        </is>
      </c>
      <c r="D439">
        <f>IF(B439="Y", C439, "")</f>
        <v/>
      </c>
      <c r="E439" s="123" t="inlineStr">
        <is>
          <t>:4095-9_VL:4095-7_VL:4095-9_VLS:4095-7_VLS:</t>
        </is>
      </c>
      <c r="F439" s="123" t="inlineStr">
        <is>
          <t>:4095-9 VL:4095-9 VLS:</t>
        </is>
      </c>
      <c r="G439" s="123" t="inlineStr">
        <is>
          <t>X3</t>
        </is>
      </c>
      <c r="H439" s="123" t="inlineStr">
        <is>
          <t>ImpMatl_Silicon_Bronze_ASTM-B584_C87600</t>
        </is>
      </c>
      <c r="I439" s="6" t="inlineStr">
        <is>
          <t>Silicon Bronze, ASTM-B584, C87600</t>
        </is>
      </c>
      <c r="J439" s="6" t="inlineStr">
        <is>
          <t>B21</t>
        </is>
      </c>
      <c r="K439" s="6" t="inlineStr">
        <is>
          <t>Coating_Standard</t>
        </is>
      </c>
      <c r="L439" s="6" t="inlineStr">
        <is>
          <t>Stainless Steel, AISI-303</t>
        </is>
      </c>
      <c r="M439" s="6" t="inlineStr">
        <is>
          <t>Steel, Cold Drawn C1018</t>
        </is>
      </c>
      <c r="N439" s="6" t="n">
        <v>96769211</v>
      </c>
      <c r="O439" s="6" t="inlineStr">
        <is>
          <t>IMP,L,30957,X3,B21</t>
        </is>
      </c>
      <c r="P439" s="6" t="inlineStr">
        <is>
          <t>A101868</t>
        </is>
      </c>
      <c r="Q439" s="6" t="n">
        <v>0</v>
      </c>
      <c r="R439" s="6" t="inlineStr">
        <is>
          <t>LT027</t>
        </is>
      </c>
      <c r="S439" s="13" t="n">
        <v>0</v>
      </c>
      <c r="U439" s="80" t="n"/>
    </row>
    <row r="440">
      <c r="B440" s="13">
        <f>IF(I440="Silicon Bronze, ASTM-B584, C87600", IF(K440="Coating_Standard", "Y", "N"), "N")</f>
        <v/>
      </c>
      <c r="C440" t="inlineStr">
        <is>
          <t>Price_BOM_VL_VLS_Imp_629</t>
        </is>
      </c>
      <c r="D440">
        <f>IF(B440="Y", C440, "")</f>
        <v/>
      </c>
      <c r="E440" s="123" t="inlineStr">
        <is>
          <t>:4095-9_VL:4095-7_VL:4095-9_VLS:4095-7_VLS:</t>
        </is>
      </c>
      <c r="F440" s="123" t="inlineStr">
        <is>
          <t>:4095-9 VL:4095-9 VLS:</t>
        </is>
      </c>
      <c r="G440" s="123" t="inlineStr">
        <is>
          <t>X3</t>
        </is>
      </c>
      <c r="H440" s="123" t="inlineStr">
        <is>
          <t>ImpMatl_SS_AISI-304</t>
        </is>
      </c>
      <c r="I440" s="6" t="inlineStr">
        <is>
          <t>Stainless Steel, AISI-304</t>
        </is>
      </c>
      <c r="J440" s="6" t="inlineStr">
        <is>
          <t>H304</t>
        </is>
      </c>
      <c r="K440" s="6" t="inlineStr">
        <is>
          <t>Coating_Standard</t>
        </is>
      </c>
      <c r="L440" s="6" t="inlineStr">
        <is>
          <t>Stainless Steel, AISI-303</t>
        </is>
      </c>
      <c r="M440" s="6" t="inlineStr">
        <is>
          <t>Stainless Steel, AISI 316</t>
        </is>
      </c>
      <c r="N440" s="96" t="n">
        <v>98876155</v>
      </c>
      <c r="O440" s="94" t="inlineStr">
        <is>
          <t>IMP,L,30957,X3,H304</t>
        </is>
      </c>
      <c r="P440" t="inlineStr">
        <is>
          <t>A101873</t>
        </is>
      </c>
      <c r="Q440" t="n">
        <v>0</v>
      </c>
      <c r="R440" s="6" t="inlineStr">
        <is>
          <t>LT027</t>
        </is>
      </c>
      <c r="S440" s="13" t="n">
        <v>0</v>
      </c>
      <c r="U440" s="80" t="n"/>
    </row>
    <row r="441">
      <c r="B441" s="13">
        <f>IF(I441="Silicon Bronze, ASTM-B584, C87600", IF(K441="Coating_Standard", "Y", "N"), "N")</f>
        <v/>
      </c>
      <c r="C441" t="inlineStr">
        <is>
          <t>Price_BOM_VL_VLS_Imp_631</t>
        </is>
      </c>
      <c r="D441">
        <f>IF(B441="Y", C441, "")</f>
        <v/>
      </c>
      <c r="E441" s="123" t="inlineStr">
        <is>
          <t>:4095-9_VL:4095-7_VL:4095-9_VLS:4095-7_VLS:</t>
        </is>
      </c>
      <c r="F441" s="123" t="inlineStr">
        <is>
          <t>:4095-9 VL:4095-9 VLS:</t>
        </is>
      </c>
      <c r="G441" s="123" t="inlineStr">
        <is>
          <t>X3</t>
        </is>
      </c>
      <c r="H441" t="inlineStr">
        <is>
          <t>ImpMatl_NiAl-Bronze_ASTM-B148_C95400</t>
        </is>
      </c>
      <c r="I441" s="6" t="inlineStr">
        <is>
          <t>Nickel Aluminum Bronze ASTM B148 UNS C95400</t>
        </is>
      </c>
      <c r="J441" s="6" t="inlineStr">
        <is>
          <t>B22</t>
        </is>
      </c>
      <c r="K441" s="6" t="inlineStr">
        <is>
          <t>Coating_Standard</t>
        </is>
      </c>
      <c r="L441" s="6" t="inlineStr">
        <is>
          <t>Stainless Steel, AISI-303</t>
        </is>
      </c>
      <c r="M441" s="6" t="inlineStr">
        <is>
          <t>Steel, Cold Drawn C1018</t>
        </is>
      </c>
      <c r="N441" t="n">
        <v>97778041</v>
      </c>
      <c r="O441" s="80" t="n"/>
      <c r="P441" t="inlineStr">
        <is>
          <t>A102239</t>
        </is>
      </c>
      <c r="Q441" t="n">
        <v>182</v>
      </c>
      <c r="R441" s="6" t="inlineStr">
        <is>
          <t>LT027</t>
        </is>
      </c>
      <c r="S441" s="13" t="n">
        <v>0</v>
      </c>
      <c r="U441" s="80" t="n"/>
    </row>
    <row r="442">
      <c r="B442" s="13">
        <f>IF(I442="Silicon Bronze, ASTM-B584, C87600", IF(K442="Coating_Standard", "Y", "N"), "N")</f>
        <v/>
      </c>
      <c r="C442" t="inlineStr">
        <is>
          <t>Price_BOM_VL_VLS_Imp_632</t>
        </is>
      </c>
      <c r="D442">
        <f>IF(B442="Y", C442, "")</f>
        <v/>
      </c>
      <c r="E442" s="123" t="inlineStr">
        <is>
          <t>:4095-9_VL:4095-7_VL:4095-9_VLS:4095-7_VLS:</t>
        </is>
      </c>
      <c r="F442" s="123" t="inlineStr">
        <is>
          <t>:4095-9 VL:4095-9 VLS:</t>
        </is>
      </c>
      <c r="G442" s="123" t="inlineStr">
        <is>
          <t>X3</t>
        </is>
      </c>
      <c r="H442" s="123" t="inlineStr">
        <is>
          <t>ImpMatl_Silicon_Bronze_ASTM-B584_C87600</t>
        </is>
      </c>
      <c r="I442" s="6" t="inlineStr">
        <is>
          <t>Silicon Bronze, ASTM-B584, C87600</t>
        </is>
      </c>
      <c r="J442" s="6" t="inlineStr">
        <is>
          <t>B21</t>
        </is>
      </c>
      <c r="K442" s="6" t="inlineStr">
        <is>
          <t>Coating_Scotchkote134_interior</t>
        </is>
      </c>
      <c r="L442" s="6" t="inlineStr">
        <is>
          <t>Stainless Steel, AISI-303</t>
        </is>
      </c>
      <c r="M442" s="6" t="inlineStr">
        <is>
          <t>Steel, Cold Drawn C1018</t>
        </is>
      </c>
      <c r="N442" s="1" t="inlineStr">
        <is>
          <t>RTF</t>
        </is>
      </c>
      <c r="O442" s="6" t="n"/>
      <c r="P442" s="6" t="inlineStr">
        <is>
          <t>A101868</t>
        </is>
      </c>
      <c r="Q442" s="6" t="n">
        <v>0</v>
      </c>
      <c r="R442" s="6" t="inlineStr">
        <is>
          <t>LT040</t>
        </is>
      </c>
      <c r="S442" s="13" t="n">
        <v>14</v>
      </c>
      <c r="U442" s="80" t="n"/>
    </row>
    <row r="443">
      <c r="B443" s="13">
        <f>IF(I443="Silicon Bronze, ASTM-B584, C87600", IF(K443="Coating_Standard", "Y", "N"), "N")</f>
        <v/>
      </c>
      <c r="C443" t="inlineStr">
        <is>
          <t>Price_BOM_VL_VLS_Imp_633</t>
        </is>
      </c>
      <c r="D443">
        <f>IF(B443="Y", C443, "")</f>
        <v/>
      </c>
      <c r="E443" s="123" t="inlineStr">
        <is>
          <t>:4095-9_VL:4095-7_VL:4095-9_VLS:4095-7_VLS:</t>
        </is>
      </c>
      <c r="F443" s="123" t="inlineStr">
        <is>
          <t>:4095-9 VL:4095-9 VLS:</t>
        </is>
      </c>
      <c r="G443" s="123" t="inlineStr">
        <is>
          <t>X3</t>
        </is>
      </c>
      <c r="H443" t="inlineStr">
        <is>
          <t>ImpMatl_NiAl-Bronze_ASTM-B148_C95400</t>
        </is>
      </c>
      <c r="I443" s="6" t="inlineStr">
        <is>
          <t>Nickel Aluminum Bronze ASTM B148 UNS C95400</t>
        </is>
      </c>
      <c r="J443" s="6" t="inlineStr">
        <is>
          <t>B22</t>
        </is>
      </c>
      <c r="K443" s="6" t="inlineStr">
        <is>
          <t>Coating_Scotchkote134_interior</t>
        </is>
      </c>
      <c r="L443" s="6" t="inlineStr">
        <is>
          <t>Stainless Steel, AISI-303</t>
        </is>
      </c>
      <c r="M443" s="6" t="inlineStr">
        <is>
          <t>Steel, Cold Drawn C1018</t>
        </is>
      </c>
      <c r="N443" s="1" t="inlineStr">
        <is>
          <t>RTF</t>
        </is>
      </c>
      <c r="O443" s="80" t="n"/>
      <c r="P443" t="inlineStr">
        <is>
          <t>A102239</t>
        </is>
      </c>
      <c r="Q443" t="n">
        <v>182</v>
      </c>
      <c r="R443" s="6" t="inlineStr">
        <is>
          <t>LT250</t>
        </is>
      </c>
      <c r="S443" s="13" t="n">
        <v>8</v>
      </c>
      <c r="U443" s="80" t="n"/>
    </row>
    <row r="444">
      <c r="B444" s="13">
        <f>IF(I444="Silicon Bronze, ASTM-B584, C87600", IF(K444="Coating_Standard", "Y", "N"), "N")</f>
        <v/>
      </c>
      <c r="C444" t="inlineStr">
        <is>
          <t>Price_BOM_VL_VLS_Imp_634</t>
        </is>
      </c>
      <c r="D444">
        <f>IF(B444="Y", C444, "")</f>
        <v/>
      </c>
      <c r="E444" s="123" t="inlineStr">
        <is>
          <t>:4095-9_VL:4095-7_VL:4095-9_VLS:4095-7_VLS:</t>
        </is>
      </c>
      <c r="F444" s="123" t="inlineStr">
        <is>
          <t>:4095-9 VL:4095-9 VLS:</t>
        </is>
      </c>
      <c r="G444" s="123" t="inlineStr">
        <is>
          <t>X3</t>
        </is>
      </c>
      <c r="H444" s="123" t="inlineStr">
        <is>
          <t>ImpMatl_Silicon_Bronze_ASTM-B584_C87600</t>
        </is>
      </c>
      <c r="I444" s="6" t="inlineStr">
        <is>
          <t>Silicon Bronze, ASTM-B584, C87600</t>
        </is>
      </c>
      <c r="J444" s="6" t="inlineStr">
        <is>
          <t>B21</t>
        </is>
      </c>
      <c r="K444" s="6" t="inlineStr">
        <is>
          <t>Coating_Scotchkote134_interior_exterior</t>
        </is>
      </c>
      <c r="L444" s="6" t="inlineStr">
        <is>
          <t>Stainless Steel, AISI-303</t>
        </is>
      </c>
      <c r="M444" s="6" t="inlineStr">
        <is>
          <t>Steel, Cold Drawn C1018</t>
        </is>
      </c>
      <c r="N444" s="1" t="inlineStr">
        <is>
          <t>RTF</t>
        </is>
      </c>
      <c r="O444" s="6" t="n"/>
      <c r="P444" s="6" t="inlineStr">
        <is>
          <t>A101868</t>
        </is>
      </c>
      <c r="Q444" s="6" t="n">
        <v>0</v>
      </c>
      <c r="R444" s="6" t="inlineStr">
        <is>
          <t>LT040</t>
        </is>
      </c>
      <c r="S444" s="13" t="n">
        <v>14</v>
      </c>
      <c r="U444" s="80" t="n"/>
    </row>
    <row r="445">
      <c r="B445" s="13">
        <f>IF(I445="Silicon Bronze, ASTM-B584, C87600", IF(K445="Coating_Standard", "Y", "N"), "N")</f>
        <v/>
      </c>
      <c r="C445" t="inlineStr">
        <is>
          <t>Price_BOM_VL_VLS_Imp_635</t>
        </is>
      </c>
      <c r="D445">
        <f>IF(B445="Y", C445, "")</f>
        <v/>
      </c>
      <c r="E445" s="123" t="inlineStr">
        <is>
          <t>:4095-9_VL:4095-7_VL:4095-9_VLS:4095-7_VLS:</t>
        </is>
      </c>
      <c r="F445" s="123" t="inlineStr">
        <is>
          <t>:4095-9 VL:4095-9 VLS:</t>
        </is>
      </c>
      <c r="G445" s="123" t="inlineStr">
        <is>
          <t>X3</t>
        </is>
      </c>
      <c r="H445" t="inlineStr">
        <is>
          <t>ImpMatl_NiAl-Bronze_ASTM-B148_C95400</t>
        </is>
      </c>
      <c r="I445" s="6" t="inlineStr">
        <is>
          <t>Nickel Aluminum Bronze ASTM B148 UNS C95400</t>
        </is>
      </c>
      <c r="J445" s="6" t="inlineStr">
        <is>
          <t>B22</t>
        </is>
      </c>
      <c r="K445" s="6" t="inlineStr">
        <is>
          <t>Coating_Scotchkote134_interior_exterior</t>
        </is>
      </c>
      <c r="L445" s="6" t="inlineStr">
        <is>
          <t>Stainless Steel, AISI-303</t>
        </is>
      </c>
      <c r="M445" s="6" t="inlineStr">
        <is>
          <t>Steel, Cold Drawn C1018</t>
        </is>
      </c>
      <c r="N445" s="1" t="inlineStr">
        <is>
          <t>RTF</t>
        </is>
      </c>
      <c r="O445" s="80" t="n"/>
      <c r="P445" t="inlineStr">
        <is>
          <t>A102239</t>
        </is>
      </c>
      <c r="Q445" t="n">
        <v>182</v>
      </c>
      <c r="R445" s="6" t="inlineStr">
        <is>
          <t>LT250</t>
        </is>
      </c>
      <c r="S445" s="13" t="n">
        <v>8</v>
      </c>
      <c r="U445" s="80" t="n"/>
    </row>
    <row r="446">
      <c r="B446" s="13">
        <f>IF(I446="Silicon Bronze, ASTM-B584, C87600", IF(K446="Coating_Standard", "Y", "N"), "N")</f>
        <v/>
      </c>
      <c r="C446" t="inlineStr">
        <is>
          <t>Price_BOM_VL_VLS_Imp_636</t>
        </is>
      </c>
      <c r="D446">
        <f>IF(B446="Y", C446, "")</f>
        <v/>
      </c>
      <c r="E446" s="123" t="inlineStr">
        <is>
          <t>:4095-9_VL:4095-7_VL:4095-9_VLS:4095-7_VLS:</t>
        </is>
      </c>
      <c r="F446" s="123" t="inlineStr">
        <is>
          <t>:4095-9 VL:4095-9 VLS:</t>
        </is>
      </c>
      <c r="G446" s="123" t="inlineStr">
        <is>
          <t>X3</t>
        </is>
      </c>
      <c r="H446" s="123" t="inlineStr">
        <is>
          <t>ImpMatl_Silicon_Bronze_ASTM-B584_C87600</t>
        </is>
      </c>
      <c r="I446" s="6" t="inlineStr">
        <is>
          <t>Silicon Bronze, ASTM-B584, C87600</t>
        </is>
      </c>
      <c r="J446" s="6" t="inlineStr">
        <is>
          <t>B21</t>
        </is>
      </c>
      <c r="K446" s="6" t="inlineStr">
        <is>
          <t>Coating_Scotchkote134_interior_exterior_IncludeImpeller</t>
        </is>
      </c>
      <c r="L446" s="6" t="inlineStr">
        <is>
          <t>Stainless Steel, AISI-303</t>
        </is>
      </c>
      <c r="M446" s="6" t="inlineStr">
        <is>
          <t>Steel, Cold Drawn C1018</t>
        </is>
      </c>
      <c r="N446" s="1" t="inlineStr">
        <is>
          <t>RTF</t>
        </is>
      </c>
      <c r="O446" s="6" t="n"/>
      <c r="P446" s="6" t="inlineStr">
        <is>
          <t>A101868</t>
        </is>
      </c>
      <c r="Q446" s="6" t="n">
        <v>0</v>
      </c>
      <c r="R446" s="6" t="inlineStr">
        <is>
          <t>LT040</t>
        </is>
      </c>
      <c r="S446" s="13" t="n">
        <v>14</v>
      </c>
      <c r="U446" s="80" t="n"/>
    </row>
    <row r="447">
      <c r="B447" s="13">
        <f>IF(I447="Silicon Bronze, ASTM-B584, C87600", IF(K447="Coating_Standard", "Y", "N"), "N")</f>
        <v/>
      </c>
      <c r="C447" t="inlineStr">
        <is>
          <t>Price_BOM_VL_VLS_Imp_637</t>
        </is>
      </c>
      <c r="D447">
        <f>IF(B447="Y", C447, "")</f>
        <v/>
      </c>
      <c r="E447" s="123" t="inlineStr">
        <is>
          <t>:4095-9_VL:4095-7_VL:4095-9_VLS:4095-7_VLS:</t>
        </is>
      </c>
      <c r="F447" s="123" t="inlineStr">
        <is>
          <t>:4095-9 VL:4095-9 VLS:</t>
        </is>
      </c>
      <c r="G447" s="123" t="inlineStr">
        <is>
          <t>X3</t>
        </is>
      </c>
      <c r="H447" t="inlineStr">
        <is>
          <t>ImpMatl_NiAl-Bronze_ASTM-B148_C95400</t>
        </is>
      </c>
      <c r="I447" s="6" t="inlineStr">
        <is>
          <t>Nickel Aluminum Bronze ASTM B148 UNS C95400</t>
        </is>
      </c>
      <c r="J447" s="6" t="inlineStr">
        <is>
          <t>B22</t>
        </is>
      </c>
      <c r="K447" s="6" t="inlineStr">
        <is>
          <t>Coating_Scotchkote134_interior_exterior_IncludeImpeller</t>
        </is>
      </c>
      <c r="L447" s="6" t="inlineStr">
        <is>
          <t>Stainless Steel, AISI-303</t>
        </is>
      </c>
      <c r="M447" s="6" t="inlineStr">
        <is>
          <t>Steel, Cold Drawn C1018</t>
        </is>
      </c>
      <c r="N447" s="1" t="inlineStr">
        <is>
          <t>RTF</t>
        </is>
      </c>
      <c r="O447" s="80" t="n"/>
      <c r="P447" t="inlineStr">
        <is>
          <t>A102239</t>
        </is>
      </c>
      <c r="Q447" t="n">
        <v>182</v>
      </c>
      <c r="R447" s="6" t="inlineStr">
        <is>
          <t>LT250</t>
        </is>
      </c>
      <c r="S447" s="13" t="n">
        <v>8</v>
      </c>
      <c r="U447" s="80" t="n"/>
    </row>
    <row r="448">
      <c r="B448" s="13">
        <f>IF(I448="Silicon Bronze, ASTM-B584, C87600", IF(K448="Coating_Standard", "Y", "N"), "N")</f>
        <v/>
      </c>
      <c r="C448" t="inlineStr">
        <is>
          <t>Price_BOM_VL_VLS_Imp_638</t>
        </is>
      </c>
      <c r="D448">
        <f>IF(B448="Y", C448, "")</f>
        <v/>
      </c>
      <c r="E448" s="123" t="inlineStr">
        <is>
          <t>:4095-9_VL:4095-7_VL:4095-9_VLS:4095-7_VLS:</t>
        </is>
      </c>
      <c r="F448" s="123" t="inlineStr">
        <is>
          <t>:4095-9 VL:4095-9 VLS:</t>
        </is>
      </c>
      <c r="G448" s="123" t="inlineStr">
        <is>
          <t>X3</t>
        </is>
      </c>
      <c r="H448" s="123" t="inlineStr">
        <is>
          <t>ImpMatl_Silicon_Bronze_ASTM-B584_C87600</t>
        </is>
      </c>
      <c r="I448" s="6" t="inlineStr">
        <is>
          <t>Silicon Bronze, ASTM-B584, C87600</t>
        </is>
      </c>
      <c r="J448" s="6" t="inlineStr">
        <is>
          <t>B21</t>
        </is>
      </c>
      <c r="K448" s="6" t="inlineStr">
        <is>
          <t>Coating_Scotchkote134_interior_IncludeImpeller</t>
        </is>
      </c>
      <c r="L448" s="6" t="inlineStr">
        <is>
          <t>Stainless Steel, AISI-303</t>
        </is>
      </c>
      <c r="M448" s="6" t="inlineStr">
        <is>
          <t>Steel, Cold Drawn C1018</t>
        </is>
      </c>
      <c r="N448" s="1" t="inlineStr">
        <is>
          <t>RTF</t>
        </is>
      </c>
      <c r="O448" s="6" t="n"/>
      <c r="P448" s="6" t="inlineStr">
        <is>
          <t>A101868</t>
        </is>
      </c>
      <c r="Q448" s="6" t="n">
        <v>0</v>
      </c>
      <c r="R448" s="6" t="inlineStr">
        <is>
          <t>LT040</t>
        </is>
      </c>
      <c r="S448" s="13" t="n">
        <v>14</v>
      </c>
      <c r="U448" s="80" t="n"/>
    </row>
    <row r="449">
      <c r="B449" s="13">
        <f>IF(I449="Silicon Bronze, ASTM-B584, C87600", IF(K449="Coating_Standard", "Y", "N"), "N")</f>
        <v/>
      </c>
      <c r="C449" t="inlineStr">
        <is>
          <t>Price_BOM_VL_VLS_Imp_639</t>
        </is>
      </c>
      <c r="D449">
        <f>IF(B449="Y", C449, "")</f>
        <v/>
      </c>
      <c r="E449" s="123" t="inlineStr">
        <is>
          <t>:4095-9_VL:4095-7_VL:4095-9_VLS:4095-7_VLS:</t>
        </is>
      </c>
      <c r="F449" s="123" t="inlineStr">
        <is>
          <t>:4095-9 VL:4095-9 VLS:</t>
        </is>
      </c>
      <c r="G449" s="123" t="inlineStr">
        <is>
          <t>X3</t>
        </is>
      </c>
      <c r="H449" t="inlineStr">
        <is>
          <t>ImpMatl_NiAl-Bronze_ASTM-B148_C95400</t>
        </is>
      </c>
      <c r="I449" s="6" t="inlineStr">
        <is>
          <t>Nickel Aluminum Bronze ASTM B148 UNS C95400</t>
        </is>
      </c>
      <c r="J449" s="6" t="inlineStr">
        <is>
          <t>B22</t>
        </is>
      </c>
      <c r="K449" s="6" t="inlineStr">
        <is>
          <t>Coating_Scotchkote134_interior_IncludeImpeller</t>
        </is>
      </c>
      <c r="L449" s="6" t="inlineStr">
        <is>
          <t>Stainless Steel, AISI-303</t>
        </is>
      </c>
      <c r="M449" s="6" t="inlineStr">
        <is>
          <t>Steel, Cold Drawn C1018</t>
        </is>
      </c>
      <c r="N449" s="1" t="inlineStr">
        <is>
          <t>RTF</t>
        </is>
      </c>
      <c r="O449" s="80" t="n"/>
      <c r="P449" t="inlineStr">
        <is>
          <t>A102239</t>
        </is>
      </c>
      <c r="Q449" t="n">
        <v>182</v>
      </c>
      <c r="R449" s="6" t="inlineStr">
        <is>
          <t>LT250</t>
        </is>
      </c>
      <c r="S449" s="13" t="n">
        <v>8</v>
      </c>
      <c r="U449" s="80" t="n"/>
    </row>
    <row r="450">
      <c r="B450" s="13">
        <f>IF(I450="Silicon Bronze, ASTM-B584, C87600", IF(K450="Coating_Standard", "Y", "N"), "N")</f>
        <v/>
      </c>
      <c r="C450" t="inlineStr">
        <is>
          <t>Price_BOM_VL_VLS_Imp_640</t>
        </is>
      </c>
      <c r="D450">
        <f>IF(B450="Y", C450, "")</f>
        <v/>
      </c>
      <c r="E450" s="123" t="inlineStr">
        <is>
          <t>:4095-9_VL:4095-7_VL:4095-9_VLS:4095-7_VLS:</t>
        </is>
      </c>
      <c r="F450" s="123" t="inlineStr">
        <is>
          <t>:4095-9 VL:4095-9 VLS:</t>
        </is>
      </c>
      <c r="G450" s="123" t="inlineStr">
        <is>
          <t>X3</t>
        </is>
      </c>
      <c r="H450" s="123" t="inlineStr">
        <is>
          <t>ImpMatl_Silicon_Bronze_ASTM-B584_C87600</t>
        </is>
      </c>
      <c r="I450" s="6" t="inlineStr">
        <is>
          <t>Silicon Bronze, ASTM-B584, C87600</t>
        </is>
      </c>
      <c r="J450" s="6" t="inlineStr">
        <is>
          <t>B21</t>
        </is>
      </c>
      <c r="K450" s="6" t="inlineStr">
        <is>
          <t>Coating_Special</t>
        </is>
      </c>
      <c r="L450" s="6" t="inlineStr">
        <is>
          <t>Stainless Steel, AISI-303</t>
        </is>
      </c>
      <c r="M450" s="6" t="inlineStr">
        <is>
          <t>Steel, Cold Drawn C1018</t>
        </is>
      </c>
      <c r="N450" s="1" t="inlineStr">
        <is>
          <t>RTF</t>
        </is>
      </c>
      <c r="O450" s="6" t="n"/>
      <c r="P450" s="6" t="inlineStr">
        <is>
          <t>A101868</t>
        </is>
      </c>
      <c r="Q450" s="6" t="n">
        <v>0</v>
      </c>
      <c r="R450" s="6" t="inlineStr">
        <is>
          <t>LT040</t>
        </is>
      </c>
      <c r="S450" s="13" t="n">
        <v>14</v>
      </c>
      <c r="U450" s="80" t="n"/>
    </row>
    <row r="451">
      <c r="B451" s="13">
        <f>IF(I451="Silicon Bronze, ASTM-B584, C87600", IF(K451="Coating_Standard", "Y", "N"), "N")</f>
        <v/>
      </c>
      <c r="C451" t="inlineStr">
        <is>
          <t>Price_BOM_VL_VLS_Imp_641</t>
        </is>
      </c>
      <c r="D451">
        <f>IF(B451="Y", C451, "")</f>
        <v/>
      </c>
      <c r="E451" s="123" t="inlineStr">
        <is>
          <t>:4095-9_VL:4095-7_VL:4095-9_VLS:4095-7_VLS:</t>
        </is>
      </c>
      <c r="F451" s="123" t="inlineStr">
        <is>
          <t>:4095-9 VL:4095-9 VLS:</t>
        </is>
      </c>
      <c r="G451" s="123" t="inlineStr">
        <is>
          <t>X3</t>
        </is>
      </c>
      <c r="H451" t="inlineStr">
        <is>
          <t>ImpMatl_NiAl-Bronze_ASTM-B148_C95400</t>
        </is>
      </c>
      <c r="I451" s="6" t="inlineStr">
        <is>
          <t>Nickel Aluminum Bronze ASTM B148 UNS C95400</t>
        </is>
      </c>
      <c r="J451" s="6" t="inlineStr">
        <is>
          <t>B22</t>
        </is>
      </c>
      <c r="K451" s="6" t="inlineStr">
        <is>
          <t>Coating_Special</t>
        </is>
      </c>
      <c r="L451" s="6" t="inlineStr">
        <is>
          <t>Stainless Steel, AISI-303</t>
        </is>
      </c>
      <c r="M451" s="6" t="inlineStr">
        <is>
          <t>Steel, Cold Drawn C1018</t>
        </is>
      </c>
      <c r="N451" s="1" t="inlineStr">
        <is>
          <t>RTF</t>
        </is>
      </c>
      <c r="O451" s="80" t="n"/>
      <c r="P451" t="inlineStr">
        <is>
          <t>A102239</t>
        </is>
      </c>
      <c r="Q451" t="n">
        <v>182</v>
      </c>
      <c r="R451" s="6" t="inlineStr">
        <is>
          <t>LT250</t>
        </is>
      </c>
      <c r="S451" s="13" t="n">
        <v>8</v>
      </c>
      <c r="U451" s="80" t="n"/>
    </row>
    <row r="452">
      <c r="B452" s="13">
        <f>IF(I452="Silicon Bronze, ASTM-B584, C87600", IF(K452="Coating_Standard", "Y", "N"), "N")</f>
        <v/>
      </c>
      <c r="C452" t="inlineStr">
        <is>
          <t>Price_BOM_VL_VLS_Imp_642</t>
        </is>
      </c>
      <c r="D452">
        <f>IF(B452="Y", C452, "")</f>
        <v/>
      </c>
      <c r="E452" s="123" t="inlineStr">
        <is>
          <t>:4095-9_VL:4095-7_VL:4095-9_VLS:4095-7_VLS:</t>
        </is>
      </c>
      <c r="F452" s="123" t="inlineStr">
        <is>
          <t>:4095-9 VL:4095-9 VLS:</t>
        </is>
      </c>
      <c r="G452" s="123" t="inlineStr">
        <is>
          <t>X3</t>
        </is>
      </c>
      <c r="H452" s="123" t="inlineStr">
        <is>
          <t>ImpMatl_Silicon_Bronze_ASTM-B584_C87600</t>
        </is>
      </c>
      <c r="I452" s="6" t="inlineStr">
        <is>
          <t>Silicon Bronze, ASTM-B584, C87600</t>
        </is>
      </c>
      <c r="J452" s="6" t="inlineStr">
        <is>
          <t>B21</t>
        </is>
      </c>
      <c r="K452" s="6" t="inlineStr">
        <is>
          <t>Coating_Epoxy</t>
        </is>
      </c>
      <c r="L452" s="6" t="inlineStr">
        <is>
          <t>Stainless Steel, AISI-303</t>
        </is>
      </c>
      <c r="M452" s="6" t="inlineStr">
        <is>
          <t>Steel, Cold Drawn C1018</t>
        </is>
      </c>
      <c r="N452" s="1" t="inlineStr">
        <is>
          <t>RTF</t>
        </is>
      </c>
      <c r="O452" s="6" t="n"/>
      <c r="P452" s="6" t="inlineStr">
        <is>
          <t>A101868</t>
        </is>
      </c>
      <c r="Q452" s="6" t="n">
        <v>0</v>
      </c>
      <c r="R452" s="6" t="inlineStr">
        <is>
          <t>LT040</t>
        </is>
      </c>
      <c r="S452" s="13" t="n">
        <v>14</v>
      </c>
      <c r="U452" s="80" t="n"/>
    </row>
    <row r="453">
      <c r="B453" s="13">
        <f>IF(I453="Silicon Bronze, ASTM-B584, C87600", IF(K453="Coating_Standard", "Y", "N"), "N")</f>
        <v/>
      </c>
      <c r="C453" t="inlineStr">
        <is>
          <t>Price_BOM_VL_VLS_Imp_643</t>
        </is>
      </c>
      <c r="D453">
        <f>IF(B453="Y", C453, "")</f>
        <v/>
      </c>
      <c r="E453" s="123" t="inlineStr">
        <is>
          <t>:4095-9_VL:4095-7_VL:4095-9_VLS:4095-7_VLS:</t>
        </is>
      </c>
      <c r="F453" s="123" t="inlineStr">
        <is>
          <t>:4095-9 VL:4095-9 VLS:</t>
        </is>
      </c>
      <c r="G453" s="123" t="inlineStr">
        <is>
          <t>X3</t>
        </is>
      </c>
      <c r="H453" t="inlineStr">
        <is>
          <t>ImpMatl_NiAl-Bronze_ASTM-B148_C95400</t>
        </is>
      </c>
      <c r="I453" s="6" t="inlineStr">
        <is>
          <t>Nickel Aluminum Bronze ASTM B148 UNS C95400</t>
        </is>
      </c>
      <c r="J453" s="6" t="inlineStr">
        <is>
          <t>B22</t>
        </is>
      </c>
      <c r="K453" s="6" t="inlineStr">
        <is>
          <t>Coating_Epoxy</t>
        </is>
      </c>
      <c r="L453" s="6" t="inlineStr">
        <is>
          <t>Stainless Steel, AISI-303</t>
        </is>
      </c>
      <c r="M453" s="6" t="inlineStr">
        <is>
          <t>Steel, Cold Drawn C1018</t>
        </is>
      </c>
      <c r="N453" s="1" t="inlineStr">
        <is>
          <t>RTF</t>
        </is>
      </c>
      <c r="O453" s="80" t="n"/>
      <c r="P453" t="inlineStr">
        <is>
          <t>A102239</t>
        </is>
      </c>
      <c r="Q453" t="n">
        <v>182</v>
      </c>
      <c r="R453" s="6" t="inlineStr">
        <is>
          <t>LT250</t>
        </is>
      </c>
      <c r="S453" s="13" t="n">
        <v>8</v>
      </c>
      <c r="U453" s="80" t="n"/>
    </row>
    <row r="454">
      <c r="B454" s="13">
        <f>IF(I454="Silicon Bronze, ASTM-B584, C87600", IF(K454="Coating_Standard", "Y", "N"), "N")</f>
        <v/>
      </c>
      <c r="C454" t="inlineStr">
        <is>
          <t>Price_BOM_VL_VLS_Imp_644</t>
        </is>
      </c>
      <c r="D454">
        <f>IF(B454="Y", C454, "")</f>
        <v/>
      </c>
      <c r="E454" s="123" t="inlineStr">
        <is>
          <t>:4095-9_VL:4095-7_VL:4095-9_VLS:4095-7_VLS:</t>
        </is>
      </c>
      <c r="F454" s="123" t="inlineStr">
        <is>
          <t>:4095-9 VL:4095-9 VLS:</t>
        </is>
      </c>
      <c r="G454" s="123" t="inlineStr">
        <is>
          <t>XA</t>
        </is>
      </c>
      <c r="H454" s="123" t="inlineStr">
        <is>
          <t>ImpMatl_Silicon_Bronze_ASTM-B584_C87600</t>
        </is>
      </c>
      <c r="I454" s="6" t="inlineStr">
        <is>
          <t>Silicon Bronze, ASTM-B584, C87600</t>
        </is>
      </c>
      <c r="J454" s="6" t="inlineStr">
        <is>
          <t>B21</t>
        </is>
      </c>
      <c r="K454" s="6" t="inlineStr">
        <is>
          <t>Coating_Standard</t>
        </is>
      </c>
      <c r="L454" s="6" t="inlineStr">
        <is>
          <t>Stainless Steel, AISI-303</t>
        </is>
      </c>
      <c r="M454" s="6" t="inlineStr">
        <is>
          <t>Steel, Cold Drawn C1018</t>
        </is>
      </c>
      <c r="N454" s="6" t="n">
        <v>96769214</v>
      </c>
      <c r="O454" s="6" t="inlineStr">
        <is>
          <t>IMP,L,30957,XA,B21</t>
        </is>
      </c>
      <c r="P454" s="6" t="inlineStr">
        <is>
          <t>A101875</t>
        </is>
      </c>
      <c r="Q454" s="6" t="n">
        <v>0</v>
      </c>
      <c r="R454" s="6" t="inlineStr">
        <is>
          <t>LT027</t>
        </is>
      </c>
      <c r="S454" s="13" t="n">
        <v>0</v>
      </c>
      <c r="U454" s="80" t="n"/>
    </row>
    <row r="455">
      <c r="B455" s="13">
        <f>IF(I455="Silicon Bronze, ASTM-B584, C87600", IF(K455="Coating_Standard", "Y", "N"), "N")</f>
        <v/>
      </c>
      <c r="C455" t="inlineStr">
        <is>
          <t>Price_BOM_VL_VLS_Imp_646</t>
        </is>
      </c>
      <c r="D455">
        <f>IF(B455="Y", C455, "")</f>
        <v/>
      </c>
      <c r="E455" s="123" t="inlineStr">
        <is>
          <t>:4095-9_VL:4095-7_VL:4095-9_VLS:4095-7_VLS:</t>
        </is>
      </c>
      <c r="F455" s="123" t="inlineStr">
        <is>
          <t>:4095-9 VL:4095-9 VLS:</t>
        </is>
      </c>
      <c r="G455" s="123" t="inlineStr">
        <is>
          <t>XA</t>
        </is>
      </c>
      <c r="H455" s="123" t="inlineStr">
        <is>
          <t>ImpMatl_SS_AISI-304</t>
        </is>
      </c>
      <c r="I455" s="6" t="inlineStr">
        <is>
          <t>Stainless Steel, AISI-304</t>
        </is>
      </c>
      <c r="J455" s="6" t="inlineStr">
        <is>
          <t>H304</t>
        </is>
      </c>
      <c r="K455" s="6" t="inlineStr">
        <is>
          <t>Coating_Standard</t>
        </is>
      </c>
      <c r="L455" s="6" t="inlineStr">
        <is>
          <t>Stainless Steel, AISI-303</t>
        </is>
      </c>
      <c r="M455" s="6" t="inlineStr">
        <is>
          <t>Stainless Steel, AISI 316</t>
        </is>
      </c>
      <c r="N455" s="96" t="n">
        <v>98876154</v>
      </c>
      <c r="O455" s="94" t="inlineStr">
        <is>
          <t>IMP,L,30957,XA,H304</t>
        </is>
      </c>
      <c r="P455" t="inlineStr">
        <is>
          <t>A101880</t>
        </is>
      </c>
      <c r="Q455" t="n">
        <v>0</v>
      </c>
      <c r="R455" s="6" t="inlineStr">
        <is>
          <t>LT027</t>
        </is>
      </c>
      <c r="S455" s="13" t="n">
        <v>0</v>
      </c>
      <c r="U455" s="80" t="n"/>
    </row>
    <row r="456">
      <c r="B456" s="13">
        <f>IF(I456="Silicon Bronze, ASTM-B584, C87600", IF(K456="Coating_Standard", "Y", "N"), "N")</f>
        <v/>
      </c>
      <c r="C456" t="inlineStr">
        <is>
          <t>Price_BOM_VL_VLS_Imp_648</t>
        </is>
      </c>
      <c r="D456">
        <f>IF(B456="Y", C456, "")</f>
        <v/>
      </c>
      <c r="E456" s="123" t="inlineStr">
        <is>
          <t>:4095-9_VL:4095-7_VL:4095-9_VLS:4095-7_VLS:</t>
        </is>
      </c>
      <c r="F456" s="123" t="inlineStr">
        <is>
          <t>:4095-9 VL:4095-9 VLS:</t>
        </is>
      </c>
      <c r="G456" s="123" t="inlineStr">
        <is>
          <t>XA</t>
        </is>
      </c>
      <c r="H456" t="inlineStr">
        <is>
          <t>ImpMatl_NiAl-Bronze_ASTM-B148_C95400</t>
        </is>
      </c>
      <c r="I456" s="6" t="inlineStr">
        <is>
          <t>Nickel Aluminum Bronze ASTM B148 UNS C95400</t>
        </is>
      </c>
      <c r="J456" s="6" t="inlineStr">
        <is>
          <t>B22</t>
        </is>
      </c>
      <c r="K456" s="6" t="inlineStr">
        <is>
          <t>Coating_Standard</t>
        </is>
      </c>
      <c r="L456" s="6" t="inlineStr">
        <is>
          <t>Stainless Steel, AISI-303</t>
        </is>
      </c>
      <c r="M456" s="6" t="inlineStr">
        <is>
          <t>Steel, Cold Drawn C1018</t>
        </is>
      </c>
      <c r="N456" t="n">
        <v>97778042</v>
      </c>
      <c r="O456" s="80" t="n"/>
      <c r="P456" t="inlineStr">
        <is>
          <t>A102240</t>
        </is>
      </c>
      <c r="Q456" t="n">
        <v>182</v>
      </c>
      <c r="R456" s="6" t="inlineStr">
        <is>
          <t>LT027</t>
        </is>
      </c>
      <c r="S456" s="13" t="n">
        <v>0</v>
      </c>
      <c r="U456" s="80" t="n"/>
    </row>
    <row r="457">
      <c r="B457" s="13">
        <f>IF(I457="Silicon Bronze, ASTM-B584, C87600", IF(K457="Coating_Standard", "Y", "N"), "N")</f>
        <v/>
      </c>
      <c r="C457" t="inlineStr">
        <is>
          <t>Price_BOM_VL_VLS_Imp_649</t>
        </is>
      </c>
      <c r="D457">
        <f>IF(B457="Y", C457, "")</f>
        <v/>
      </c>
      <c r="E457" s="123" t="inlineStr">
        <is>
          <t>:4095-9_VL:4095-7_VL:4095-9_VLS:4095-7_VLS:</t>
        </is>
      </c>
      <c r="F457" s="123" t="inlineStr">
        <is>
          <t>:4095-9 VL:4095-9 VLS:</t>
        </is>
      </c>
      <c r="G457" s="123" t="inlineStr">
        <is>
          <t>XA</t>
        </is>
      </c>
      <c r="H457" s="123" t="inlineStr">
        <is>
          <t>ImpMatl_Silicon_Bronze_ASTM-B584_C87600</t>
        </is>
      </c>
      <c r="I457" s="6" t="inlineStr">
        <is>
          <t>Silicon Bronze, ASTM-B584, C87600</t>
        </is>
      </c>
      <c r="J457" s="6" t="inlineStr">
        <is>
          <t>B21</t>
        </is>
      </c>
      <c r="K457" s="6" t="inlineStr">
        <is>
          <t>Coating_Scotchkote134_interior</t>
        </is>
      </c>
      <c r="L457" s="6" t="inlineStr">
        <is>
          <t>Stainless Steel, AISI-303</t>
        </is>
      </c>
      <c r="M457" s="6" t="inlineStr">
        <is>
          <t>Steel, Cold Drawn C1018</t>
        </is>
      </c>
      <c r="N457" s="1" t="inlineStr">
        <is>
          <t>RTF</t>
        </is>
      </c>
      <c r="O457" s="6" t="n"/>
      <c r="P457" s="6" t="inlineStr">
        <is>
          <t>A101875</t>
        </is>
      </c>
      <c r="Q457" s="6" t="n">
        <v>0</v>
      </c>
      <c r="R457" s="6" t="inlineStr">
        <is>
          <t>LT027</t>
        </is>
      </c>
      <c r="S457" s="13" t="n">
        <v>0</v>
      </c>
      <c r="U457" s="80" t="n"/>
    </row>
    <row r="458">
      <c r="B458" s="13">
        <f>IF(I458="Silicon Bronze, ASTM-B584, C87600", IF(K458="Coating_Standard", "Y", "N"), "N")</f>
        <v/>
      </c>
      <c r="C458" t="inlineStr">
        <is>
          <t>Price_BOM_VL_VLS_Imp_650</t>
        </is>
      </c>
      <c r="D458">
        <f>IF(B458="Y", C458, "")</f>
        <v/>
      </c>
      <c r="E458" s="123" t="inlineStr">
        <is>
          <t>:4095-9_VL:4095-7_VL:4095-9_VLS:4095-7_VLS:</t>
        </is>
      </c>
      <c r="F458" s="123" t="inlineStr">
        <is>
          <t>:4095-9 VL:4095-9 VLS:</t>
        </is>
      </c>
      <c r="G458" s="123" t="inlineStr">
        <is>
          <t>XA</t>
        </is>
      </c>
      <c r="H458" t="inlineStr">
        <is>
          <t>ImpMatl_NiAl-Bronze_ASTM-B148_C95400</t>
        </is>
      </c>
      <c r="I458" s="6" t="inlineStr">
        <is>
          <t>Nickel Aluminum Bronze ASTM B148 UNS C95400</t>
        </is>
      </c>
      <c r="J458" s="6" t="inlineStr">
        <is>
          <t>B22</t>
        </is>
      </c>
      <c r="K458" s="6" t="inlineStr">
        <is>
          <t>Coating_Scotchkote134_interior</t>
        </is>
      </c>
      <c r="L458" s="6" t="inlineStr">
        <is>
          <t>Stainless Steel, AISI-303</t>
        </is>
      </c>
      <c r="M458" s="6" t="inlineStr">
        <is>
          <t>Steel, Cold Drawn C1018</t>
        </is>
      </c>
      <c r="N458" s="1" t="inlineStr">
        <is>
          <t>RTF</t>
        </is>
      </c>
      <c r="O458" s="80" t="n"/>
      <c r="P458" t="inlineStr">
        <is>
          <t>A102240</t>
        </is>
      </c>
      <c r="Q458" t="n">
        <v>182</v>
      </c>
      <c r="R458" s="6" t="inlineStr">
        <is>
          <t>LT250</t>
        </is>
      </c>
      <c r="S458" s="13" t="n">
        <v>8</v>
      </c>
      <c r="U458" s="80" t="n"/>
    </row>
    <row r="459">
      <c r="B459" s="13">
        <f>IF(I459="Silicon Bronze, ASTM-B584, C87600", IF(K459="Coating_Standard", "Y", "N"), "N")</f>
        <v/>
      </c>
      <c r="C459" t="inlineStr">
        <is>
          <t>Price_BOM_VL_VLS_Imp_651</t>
        </is>
      </c>
      <c r="D459">
        <f>IF(B459="Y", C459, "")</f>
        <v/>
      </c>
      <c r="E459" s="123" t="inlineStr">
        <is>
          <t>:4095-9_VL:4095-7_VL:4095-9_VLS:4095-7_VLS:</t>
        </is>
      </c>
      <c r="F459" s="123" t="inlineStr">
        <is>
          <t>:4095-9 VL:4095-9 VLS:</t>
        </is>
      </c>
      <c r="G459" s="123" t="inlineStr">
        <is>
          <t>XA</t>
        </is>
      </c>
      <c r="H459" s="123" t="inlineStr">
        <is>
          <t>ImpMatl_Silicon_Bronze_ASTM-B584_C87600</t>
        </is>
      </c>
      <c r="I459" s="6" t="inlineStr">
        <is>
          <t>Silicon Bronze, ASTM-B584, C87600</t>
        </is>
      </c>
      <c r="J459" s="6" t="inlineStr">
        <is>
          <t>B21</t>
        </is>
      </c>
      <c r="K459" s="6" t="inlineStr">
        <is>
          <t>Coating_Scotchkote134_interior_exterior</t>
        </is>
      </c>
      <c r="L459" s="6" t="inlineStr">
        <is>
          <t>Stainless Steel, AISI-303</t>
        </is>
      </c>
      <c r="M459" s="6" t="inlineStr">
        <is>
          <t>Steel, Cold Drawn C1018</t>
        </is>
      </c>
      <c r="N459" s="1" t="inlineStr">
        <is>
          <t>RTF</t>
        </is>
      </c>
      <c r="O459" s="6" t="n"/>
      <c r="P459" s="6" t="inlineStr">
        <is>
          <t>A101875</t>
        </is>
      </c>
      <c r="Q459" s="6" t="n">
        <v>0</v>
      </c>
      <c r="R459" s="6" t="inlineStr">
        <is>
          <t>LT040</t>
        </is>
      </c>
      <c r="S459" s="13" t="n">
        <v>14</v>
      </c>
      <c r="U459" s="80" t="n"/>
    </row>
    <row r="460">
      <c r="B460" s="13">
        <f>IF(I460="Silicon Bronze, ASTM-B584, C87600", IF(K460="Coating_Standard", "Y", "N"), "N")</f>
        <v/>
      </c>
      <c r="C460" t="inlineStr">
        <is>
          <t>Price_BOM_VL_VLS_Imp_652</t>
        </is>
      </c>
      <c r="D460">
        <f>IF(B460="Y", C460, "")</f>
        <v/>
      </c>
      <c r="E460" s="123" t="inlineStr">
        <is>
          <t>:4095-9_VL:4095-7_VL:4095-9_VLS:4095-7_VLS:</t>
        </is>
      </c>
      <c r="F460" s="123" t="inlineStr">
        <is>
          <t>:4095-9 VL:4095-9 VLS:</t>
        </is>
      </c>
      <c r="G460" s="123" t="inlineStr">
        <is>
          <t>XA</t>
        </is>
      </c>
      <c r="H460" t="inlineStr">
        <is>
          <t>ImpMatl_NiAl-Bronze_ASTM-B148_C95400</t>
        </is>
      </c>
      <c r="I460" s="6" t="inlineStr">
        <is>
          <t>Nickel Aluminum Bronze ASTM B148 UNS C95400</t>
        </is>
      </c>
      <c r="J460" s="6" t="inlineStr">
        <is>
          <t>B22</t>
        </is>
      </c>
      <c r="K460" s="6" t="inlineStr">
        <is>
          <t>Coating_Scotchkote134_interior_exterior</t>
        </is>
      </c>
      <c r="L460" s="6" t="inlineStr">
        <is>
          <t>Stainless Steel, AISI-303</t>
        </is>
      </c>
      <c r="M460" s="6" t="inlineStr">
        <is>
          <t>Steel, Cold Drawn C1018</t>
        </is>
      </c>
      <c r="N460" s="1" t="inlineStr">
        <is>
          <t>RTF</t>
        </is>
      </c>
      <c r="O460" s="80" t="n"/>
      <c r="P460" t="inlineStr">
        <is>
          <t>A102240</t>
        </is>
      </c>
      <c r="Q460" t="n">
        <v>182</v>
      </c>
      <c r="R460" s="6" t="inlineStr">
        <is>
          <t>LT250</t>
        </is>
      </c>
      <c r="S460" s="13" t="n">
        <v>8</v>
      </c>
      <c r="U460" s="80" t="n"/>
    </row>
    <row r="461">
      <c r="B461" s="13">
        <f>IF(I461="Silicon Bronze, ASTM-B584, C87600", IF(K461="Coating_Standard", "Y", "N"), "N")</f>
        <v/>
      </c>
      <c r="C461" t="inlineStr">
        <is>
          <t>Price_BOM_VL_VLS_Imp_653</t>
        </is>
      </c>
      <c r="D461">
        <f>IF(B461="Y", C461, "")</f>
        <v/>
      </c>
      <c r="E461" s="123" t="inlineStr">
        <is>
          <t>:4095-9_VL:4095-7_VL:4095-9_VLS:4095-7_VLS:</t>
        </is>
      </c>
      <c r="F461" s="123" t="inlineStr">
        <is>
          <t>:4095-9 VL:4095-9 VLS:</t>
        </is>
      </c>
      <c r="G461" s="123" t="inlineStr">
        <is>
          <t>XA</t>
        </is>
      </c>
      <c r="H461" s="123" t="inlineStr">
        <is>
          <t>ImpMatl_Silicon_Bronze_ASTM-B584_C87600</t>
        </is>
      </c>
      <c r="I461" s="6" t="inlineStr">
        <is>
          <t>Silicon Bronze, ASTM-B584, C87600</t>
        </is>
      </c>
      <c r="J461" s="6" t="inlineStr">
        <is>
          <t>B21</t>
        </is>
      </c>
      <c r="K461" s="6" t="inlineStr">
        <is>
          <t>Coating_Scotchkote134_interior_exterior_IncludeImpeller</t>
        </is>
      </c>
      <c r="L461" s="6" t="inlineStr">
        <is>
          <t>Stainless Steel, AISI-303</t>
        </is>
      </c>
      <c r="M461" s="6" t="inlineStr">
        <is>
          <t>Steel, Cold Drawn C1018</t>
        </is>
      </c>
      <c r="N461" s="1" t="inlineStr">
        <is>
          <t>RTF</t>
        </is>
      </c>
      <c r="O461" s="6" t="n"/>
      <c r="P461" s="6" t="inlineStr">
        <is>
          <t>A101875</t>
        </is>
      </c>
      <c r="Q461" s="6" t="n">
        <v>0</v>
      </c>
      <c r="R461" s="6" t="inlineStr">
        <is>
          <t>LT040</t>
        </is>
      </c>
      <c r="S461" s="13" t="n">
        <v>14</v>
      </c>
      <c r="U461" s="80" t="n"/>
    </row>
    <row r="462">
      <c r="B462" s="13">
        <f>IF(I462="Silicon Bronze, ASTM-B584, C87600", IF(K462="Coating_Standard", "Y", "N"), "N")</f>
        <v/>
      </c>
      <c r="C462" t="inlineStr">
        <is>
          <t>Price_BOM_VL_VLS_Imp_654</t>
        </is>
      </c>
      <c r="D462">
        <f>IF(B462="Y", C462, "")</f>
        <v/>
      </c>
      <c r="E462" s="123" t="inlineStr">
        <is>
          <t>:4095-9_VL:4095-7_VL:4095-9_VLS:4095-7_VLS:</t>
        </is>
      </c>
      <c r="F462" s="123" t="inlineStr">
        <is>
          <t>:4095-9 VL:4095-9 VLS:</t>
        </is>
      </c>
      <c r="G462" s="123" t="inlineStr">
        <is>
          <t>XA</t>
        </is>
      </c>
      <c r="H462" t="inlineStr">
        <is>
          <t>ImpMatl_NiAl-Bronze_ASTM-B148_C95400</t>
        </is>
      </c>
      <c r="I462" s="6" t="inlineStr">
        <is>
          <t>Nickel Aluminum Bronze ASTM B148 UNS C95400</t>
        </is>
      </c>
      <c r="J462" s="6" t="inlineStr">
        <is>
          <t>B22</t>
        </is>
      </c>
      <c r="K462" s="6" t="inlineStr">
        <is>
          <t>Coating_Scotchkote134_interior_exterior_IncludeImpeller</t>
        </is>
      </c>
      <c r="L462" s="6" t="inlineStr">
        <is>
          <t>Stainless Steel, AISI-303</t>
        </is>
      </c>
      <c r="M462" s="6" t="inlineStr">
        <is>
          <t>Steel, Cold Drawn C1018</t>
        </is>
      </c>
      <c r="N462" s="1" t="inlineStr">
        <is>
          <t>RTF</t>
        </is>
      </c>
      <c r="O462" s="80" t="n"/>
      <c r="P462" t="inlineStr">
        <is>
          <t>A102240</t>
        </is>
      </c>
      <c r="Q462" t="n">
        <v>182</v>
      </c>
      <c r="R462" s="6" t="inlineStr">
        <is>
          <t>LT250</t>
        </is>
      </c>
      <c r="S462" s="13" t="n">
        <v>8</v>
      </c>
      <c r="U462" s="80" t="n"/>
    </row>
    <row r="463">
      <c r="B463" s="13">
        <f>IF(I463="Silicon Bronze, ASTM-B584, C87600", IF(K463="Coating_Standard", "Y", "N"), "N")</f>
        <v/>
      </c>
      <c r="C463" t="inlineStr">
        <is>
          <t>Price_BOM_VL_VLS_Imp_655</t>
        </is>
      </c>
      <c r="D463">
        <f>IF(B463="Y", C463, "")</f>
        <v/>
      </c>
      <c r="E463" s="123" t="inlineStr">
        <is>
          <t>:4095-9_VL:4095-7_VL:4095-9_VLS:4095-7_VLS:</t>
        </is>
      </c>
      <c r="F463" s="123" t="inlineStr">
        <is>
          <t>:4095-9 VL:4095-9 VLS:</t>
        </is>
      </c>
      <c r="G463" s="123" t="inlineStr">
        <is>
          <t>XA</t>
        </is>
      </c>
      <c r="H463" s="123" t="inlineStr">
        <is>
          <t>ImpMatl_Silicon_Bronze_ASTM-B584_C87600</t>
        </is>
      </c>
      <c r="I463" s="6" t="inlineStr">
        <is>
          <t>Silicon Bronze, ASTM-B584, C87600</t>
        </is>
      </c>
      <c r="J463" s="6" t="inlineStr">
        <is>
          <t>B21</t>
        </is>
      </c>
      <c r="K463" s="6" t="inlineStr">
        <is>
          <t>Coating_Scotchkote134_interior_IncludeImpeller</t>
        </is>
      </c>
      <c r="L463" s="6" t="inlineStr">
        <is>
          <t>Stainless Steel, AISI-303</t>
        </is>
      </c>
      <c r="M463" s="6" t="inlineStr">
        <is>
          <t>Steel, Cold Drawn C1018</t>
        </is>
      </c>
      <c r="N463" s="1" t="inlineStr">
        <is>
          <t>RTF</t>
        </is>
      </c>
      <c r="O463" s="6" t="n"/>
      <c r="P463" s="6" t="inlineStr">
        <is>
          <t>A101875</t>
        </is>
      </c>
      <c r="Q463" s="6" t="n">
        <v>0</v>
      </c>
      <c r="R463" s="6" t="inlineStr">
        <is>
          <t>LT040</t>
        </is>
      </c>
      <c r="S463" s="13" t="n">
        <v>14</v>
      </c>
      <c r="U463" s="80" t="n"/>
    </row>
    <row r="464">
      <c r="B464" s="13">
        <f>IF(I464="Silicon Bronze, ASTM-B584, C87600", IF(K464="Coating_Standard", "Y", "N"), "N")</f>
        <v/>
      </c>
      <c r="C464" t="inlineStr">
        <is>
          <t>Price_BOM_VL_VLS_Imp_656</t>
        </is>
      </c>
      <c r="D464">
        <f>IF(B464="Y", C464, "")</f>
        <v/>
      </c>
      <c r="E464" s="123" t="inlineStr">
        <is>
          <t>:4095-9_VL:4095-7_VL:4095-9_VLS:4095-7_VLS:</t>
        </is>
      </c>
      <c r="F464" s="123" t="inlineStr">
        <is>
          <t>:4095-9 VL:4095-9 VLS:</t>
        </is>
      </c>
      <c r="G464" s="123" t="inlineStr">
        <is>
          <t>XA</t>
        </is>
      </c>
      <c r="H464" t="inlineStr">
        <is>
          <t>ImpMatl_NiAl-Bronze_ASTM-B148_C95400</t>
        </is>
      </c>
      <c r="I464" s="6" t="inlineStr">
        <is>
          <t>Nickel Aluminum Bronze ASTM B148 UNS C95400</t>
        </is>
      </c>
      <c r="J464" s="6" t="inlineStr">
        <is>
          <t>B22</t>
        </is>
      </c>
      <c r="K464" s="6" t="inlineStr">
        <is>
          <t>Coating_Scotchkote134_interior_IncludeImpeller</t>
        </is>
      </c>
      <c r="L464" s="6" t="inlineStr">
        <is>
          <t>Stainless Steel, AISI-303</t>
        </is>
      </c>
      <c r="M464" s="6" t="inlineStr">
        <is>
          <t>Steel, Cold Drawn C1018</t>
        </is>
      </c>
      <c r="N464" s="1" t="inlineStr">
        <is>
          <t>RTF</t>
        </is>
      </c>
      <c r="O464" s="80" t="n"/>
      <c r="P464" t="inlineStr">
        <is>
          <t>A102240</t>
        </is>
      </c>
      <c r="Q464" t="n">
        <v>182</v>
      </c>
      <c r="R464" s="6" t="inlineStr">
        <is>
          <t>LT250</t>
        </is>
      </c>
      <c r="S464" s="13" t="n">
        <v>8</v>
      </c>
      <c r="U464" s="80" t="n"/>
    </row>
    <row r="465">
      <c r="B465" s="13">
        <f>IF(I465="Silicon Bronze, ASTM-B584, C87600", IF(K465="Coating_Standard", "Y", "N"), "N")</f>
        <v/>
      </c>
      <c r="C465" t="inlineStr">
        <is>
          <t>Price_BOM_VL_VLS_Imp_657</t>
        </is>
      </c>
      <c r="D465">
        <f>IF(B465="Y", C465, "")</f>
        <v/>
      </c>
      <c r="E465" s="123" t="inlineStr">
        <is>
          <t>:4095-9_VL:4095-7_VL:4095-9_VLS:4095-7_VLS:</t>
        </is>
      </c>
      <c r="F465" s="123" t="inlineStr">
        <is>
          <t>:4095-9 VL:4095-9 VLS:</t>
        </is>
      </c>
      <c r="G465" s="123" t="inlineStr">
        <is>
          <t>XA</t>
        </is>
      </c>
      <c r="H465" s="123" t="inlineStr">
        <is>
          <t>ImpMatl_Silicon_Bronze_ASTM-B584_C87600</t>
        </is>
      </c>
      <c r="I465" s="6" t="inlineStr">
        <is>
          <t>Silicon Bronze, ASTM-B584, C87600</t>
        </is>
      </c>
      <c r="J465" s="6" t="inlineStr">
        <is>
          <t>B21</t>
        </is>
      </c>
      <c r="K465" s="6" t="inlineStr">
        <is>
          <t>Coating_Special</t>
        </is>
      </c>
      <c r="L465" s="6" t="inlineStr">
        <is>
          <t>Stainless Steel, AISI-303</t>
        </is>
      </c>
      <c r="M465" s="6" t="inlineStr">
        <is>
          <t>Steel, Cold Drawn C1018</t>
        </is>
      </c>
      <c r="N465" s="1" t="inlineStr">
        <is>
          <t>RTF</t>
        </is>
      </c>
      <c r="O465" s="6" t="n"/>
      <c r="P465" s="6" t="inlineStr">
        <is>
          <t>A101875</t>
        </is>
      </c>
      <c r="Q465" s="6" t="n">
        <v>0</v>
      </c>
      <c r="R465" s="6" t="inlineStr">
        <is>
          <t>LT040</t>
        </is>
      </c>
      <c r="S465" s="13" t="n">
        <v>14</v>
      </c>
      <c r="U465" s="80" t="n"/>
    </row>
    <row r="466">
      <c r="B466" s="13">
        <f>IF(I466="Silicon Bronze, ASTM-B584, C87600", IF(K466="Coating_Standard", "Y", "N"), "N")</f>
        <v/>
      </c>
      <c r="C466" t="inlineStr">
        <is>
          <t>Price_BOM_VL_VLS_Imp_658</t>
        </is>
      </c>
      <c r="D466">
        <f>IF(B466="Y", C466, "")</f>
        <v/>
      </c>
      <c r="E466" s="123" t="inlineStr">
        <is>
          <t>:4095-9_VL:4095-7_VL:4095-9_VLS:4095-7_VLS:</t>
        </is>
      </c>
      <c r="F466" s="123" t="inlineStr">
        <is>
          <t>:4095-9 VL:4095-9 VLS:</t>
        </is>
      </c>
      <c r="G466" s="123" t="inlineStr">
        <is>
          <t>XA</t>
        </is>
      </c>
      <c r="H466" t="inlineStr">
        <is>
          <t>ImpMatl_NiAl-Bronze_ASTM-B148_C95400</t>
        </is>
      </c>
      <c r="I466" s="6" t="inlineStr">
        <is>
          <t>Nickel Aluminum Bronze ASTM B148 UNS C95400</t>
        </is>
      </c>
      <c r="J466" s="6" t="inlineStr">
        <is>
          <t>B22</t>
        </is>
      </c>
      <c r="K466" s="6" t="inlineStr">
        <is>
          <t>Coating_Special</t>
        </is>
      </c>
      <c r="L466" s="6" t="inlineStr">
        <is>
          <t>Stainless Steel, AISI-303</t>
        </is>
      </c>
      <c r="M466" s="6" t="inlineStr">
        <is>
          <t>Steel, Cold Drawn C1018</t>
        </is>
      </c>
      <c r="N466" s="1" t="inlineStr">
        <is>
          <t>RTF</t>
        </is>
      </c>
      <c r="O466" s="80" t="n"/>
      <c r="P466" t="inlineStr">
        <is>
          <t>A102240</t>
        </is>
      </c>
      <c r="Q466" t="n">
        <v>182</v>
      </c>
      <c r="R466" s="6" t="inlineStr">
        <is>
          <t>LT250</t>
        </is>
      </c>
      <c r="S466" s="13" t="n">
        <v>8</v>
      </c>
      <c r="U466" s="80" t="n"/>
    </row>
    <row r="467">
      <c r="B467" s="13">
        <f>IF(I467="Silicon Bronze, ASTM-B584, C87600", IF(K467="Coating_Standard", "Y", "N"), "N")</f>
        <v/>
      </c>
      <c r="C467" t="inlineStr">
        <is>
          <t>Price_BOM_VL_VLS_Imp_659</t>
        </is>
      </c>
      <c r="D467">
        <f>IF(B467="Y", C467, "")</f>
        <v/>
      </c>
      <c r="E467" s="123" t="inlineStr">
        <is>
          <t>:4095-9_VL:4095-7_VL:4095-9_VLS:4095-7_VLS:</t>
        </is>
      </c>
      <c r="F467" s="123" t="inlineStr">
        <is>
          <t>:4095-9 VL:4095-9 VLS:</t>
        </is>
      </c>
      <c r="G467" s="123" t="inlineStr">
        <is>
          <t>XA</t>
        </is>
      </c>
      <c r="H467" s="123" t="inlineStr">
        <is>
          <t>ImpMatl_Silicon_Bronze_ASTM-B584_C87600</t>
        </is>
      </c>
      <c r="I467" s="6" t="inlineStr">
        <is>
          <t>Silicon Bronze, ASTM-B584, C87600</t>
        </is>
      </c>
      <c r="J467" s="6" t="inlineStr">
        <is>
          <t>B21</t>
        </is>
      </c>
      <c r="K467" s="6" t="inlineStr">
        <is>
          <t>Coating_Epoxy</t>
        </is>
      </c>
      <c r="L467" s="6" t="inlineStr">
        <is>
          <t>Stainless Steel, AISI-303</t>
        </is>
      </c>
      <c r="M467" s="6" t="inlineStr">
        <is>
          <t>Steel, Cold Drawn C1018</t>
        </is>
      </c>
      <c r="N467" s="1" t="inlineStr">
        <is>
          <t>RTF</t>
        </is>
      </c>
      <c r="O467" s="6" t="n"/>
      <c r="P467" s="6" t="inlineStr">
        <is>
          <t>A101875</t>
        </is>
      </c>
      <c r="Q467" s="6" t="n">
        <v>0</v>
      </c>
      <c r="R467" s="6" t="inlineStr">
        <is>
          <t>LT040</t>
        </is>
      </c>
      <c r="S467" s="13" t="n">
        <v>14</v>
      </c>
      <c r="U467" s="80" t="n"/>
    </row>
    <row r="468">
      <c r="B468" s="13">
        <f>IF(I468="Silicon Bronze, ASTM-B584, C87600", IF(K468="Coating_Standard", "Y", "N"), "N")</f>
        <v/>
      </c>
      <c r="C468" t="inlineStr">
        <is>
          <t>Price_BOM_VL_VLS_Imp_66</t>
        </is>
      </c>
      <c r="D468">
        <f>IF(B468="Y", C468, "")</f>
        <v/>
      </c>
      <c r="E468" s="123" t="inlineStr">
        <is>
          <t>:1270-7_VL:</t>
        </is>
      </c>
      <c r="F468" s="123" t="inlineStr">
        <is>
          <t>:1270-7 VL:</t>
        </is>
      </c>
      <c r="G468" s="123" t="inlineStr">
        <is>
          <t>X0</t>
        </is>
      </c>
      <c r="H468" t="inlineStr">
        <is>
          <t>ImpMatl_NiAl-Bronze_ASTM-B148_C95400</t>
        </is>
      </c>
      <c r="I468" s="6" t="inlineStr">
        <is>
          <t>Nickel Aluminum Bronze ASTM B148 UNS C95400</t>
        </is>
      </c>
      <c r="J468" s="6" t="inlineStr">
        <is>
          <t>B22</t>
        </is>
      </c>
      <c r="K468" s="6" t="inlineStr">
        <is>
          <t>Coating_Standard</t>
        </is>
      </c>
      <c r="L468" s="6" t="inlineStr">
        <is>
          <t>ImpellerCapscrew_X0_None</t>
        </is>
      </c>
      <c r="M468" s="6" t="inlineStr">
        <is>
          <t>ImpellerKey_None</t>
        </is>
      </c>
      <c r="N468" t="n">
        <v>97775273</v>
      </c>
      <c r="O468" s="1" t="n"/>
      <c r="P468" t="inlineStr">
        <is>
          <t>A102210</t>
        </is>
      </c>
      <c r="Q468" t="n">
        <v>70</v>
      </c>
      <c r="R468" s="6" t="inlineStr">
        <is>
          <t>LT027</t>
        </is>
      </c>
      <c r="S468" s="13" t="n">
        <v>0</v>
      </c>
      <c r="U468" s="80" t="n"/>
    </row>
    <row r="469">
      <c r="B469" s="13">
        <f>IF(I469="Silicon Bronze, ASTM-B584, C87600", IF(K469="Coating_Standard", "Y", "N"), "N")</f>
        <v/>
      </c>
      <c r="C469" t="inlineStr">
        <is>
          <t>Price_BOM_VL_VLS_Imp_660</t>
        </is>
      </c>
      <c r="D469">
        <f>IF(B469="Y", C469, "")</f>
        <v/>
      </c>
      <c r="E469" s="123" t="inlineStr">
        <is>
          <t>:4095-9_VL:4095-7_VL:4095-9_VLS:4095-7_VLS:</t>
        </is>
      </c>
      <c r="F469" s="123" t="inlineStr">
        <is>
          <t>:4095-9 VL:4095-9 VLS:</t>
        </is>
      </c>
      <c r="G469" s="123" t="inlineStr">
        <is>
          <t>XA</t>
        </is>
      </c>
      <c r="H469" t="inlineStr">
        <is>
          <t>ImpMatl_NiAl-Bronze_ASTM-B148_C95400</t>
        </is>
      </c>
      <c r="I469" s="6" t="inlineStr">
        <is>
          <t>Nickel Aluminum Bronze ASTM B148 UNS C95400</t>
        </is>
      </c>
      <c r="J469" s="6" t="inlineStr">
        <is>
          <t>B22</t>
        </is>
      </c>
      <c r="K469" s="6" t="inlineStr">
        <is>
          <t>Coating_Epoxy</t>
        </is>
      </c>
      <c r="L469" s="6" t="inlineStr">
        <is>
          <t>Stainless Steel, AISI-303</t>
        </is>
      </c>
      <c r="M469" s="6" t="inlineStr">
        <is>
          <t>Steel, Cold Drawn C1018</t>
        </is>
      </c>
      <c r="N469" s="1" t="inlineStr">
        <is>
          <t>RTF</t>
        </is>
      </c>
      <c r="O469" s="80" t="n"/>
      <c r="P469" t="inlineStr">
        <is>
          <t>A102240</t>
        </is>
      </c>
      <c r="Q469" t="n">
        <v>182</v>
      </c>
      <c r="R469" s="6" t="inlineStr">
        <is>
          <t>LT250</t>
        </is>
      </c>
      <c r="S469" s="13" t="n">
        <v>8</v>
      </c>
      <c r="U469" s="80" t="n"/>
    </row>
    <row r="470">
      <c r="B470" s="13">
        <f>IF(I470="Silicon Bronze, ASTM-B584, C87600", IF(K470="Coating_Standard", "Y", "N"), "N")</f>
        <v/>
      </c>
      <c r="C470" t="inlineStr">
        <is>
          <t>Price_BOM_VL_VLS_Imp_661</t>
        </is>
      </c>
      <c r="D470">
        <f>IF(B470="Y", C470, "")</f>
        <v/>
      </c>
      <c r="E470" s="123" t="inlineStr">
        <is>
          <t>:5012-9_VL:5012-9_VLS:</t>
        </is>
      </c>
      <c r="F470" s="123" t="inlineStr">
        <is>
          <t>:5012-9 VL:5012-9 VLS:</t>
        </is>
      </c>
      <c r="G470" s="123" t="inlineStr">
        <is>
          <t>XA</t>
        </is>
      </c>
      <c r="H470" s="123" t="inlineStr">
        <is>
          <t>ImpMatl_Silicon_Bronze_ASTM-B584_C87600</t>
        </is>
      </c>
      <c r="I470" s="6" t="inlineStr">
        <is>
          <t>Silicon Bronze, ASTM-B584, C87600</t>
        </is>
      </c>
      <c r="J470" s="6" t="inlineStr">
        <is>
          <t>B21</t>
        </is>
      </c>
      <c r="K470" s="6" t="inlineStr">
        <is>
          <t>Coating_Standard</t>
        </is>
      </c>
      <c r="L470" s="6" t="inlineStr">
        <is>
          <t>Stainless Steel, AISI-303</t>
        </is>
      </c>
      <c r="M470" s="6" t="inlineStr">
        <is>
          <t>Steel, Cold Drawn C1018</t>
        </is>
      </c>
      <c r="N470" s="6" t="n">
        <v>96769241</v>
      </c>
      <c r="O470" s="6" t="inlineStr">
        <is>
          <t>IMP,L,40129,XA,B21</t>
        </is>
      </c>
      <c r="P470" s="6" t="inlineStr">
        <is>
          <t>A101938</t>
        </is>
      </c>
      <c r="Q470" s="6" t="n">
        <v>0</v>
      </c>
      <c r="R470" s="6" t="inlineStr">
        <is>
          <t>LT027</t>
        </is>
      </c>
      <c r="S470" s="13" t="n">
        <v>0</v>
      </c>
      <c r="U470" s="80" t="n"/>
    </row>
    <row r="471">
      <c r="B471" s="13">
        <f>IF(I471="Silicon Bronze, ASTM-B584, C87600", IF(K471="Coating_Standard", "Y", "N"), "N")</f>
        <v/>
      </c>
      <c r="C471" t="inlineStr">
        <is>
          <t>Price_BOM_VL_VLS_Imp_663</t>
        </is>
      </c>
      <c r="D471">
        <f>IF(B471="Y", C471, "")</f>
        <v/>
      </c>
      <c r="E471" s="123" t="inlineStr">
        <is>
          <t>:5012-9_VL:5012-9_VLS:</t>
        </is>
      </c>
      <c r="F471" s="123" t="inlineStr">
        <is>
          <t>:5012-9 VL:5012-9 VLS:</t>
        </is>
      </c>
      <c r="G471" s="123" t="inlineStr">
        <is>
          <t>XA</t>
        </is>
      </c>
      <c r="H471" s="123" t="inlineStr">
        <is>
          <t>ImpMatl_SS_AISI-304</t>
        </is>
      </c>
      <c r="I471" s="6" t="inlineStr">
        <is>
          <t>Stainless Steel, AISI-304</t>
        </is>
      </c>
      <c r="J471" s="6" t="inlineStr">
        <is>
          <t>H304</t>
        </is>
      </c>
      <c r="K471" s="6" t="inlineStr">
        <is>
          <t>Coating_Standard</t>
        </is>
      </c>
      <c r="L471" s="6" t="inlineStr">
        <is>
          <t>Stainless Steel, AISI-303</t>
        </is>
      </c>
      <c r="M471" s="6" t="inlineStr">
        <is>
          <t>Stainless Steel, AISI 316</t>
        </is>
      </c>
      <c r="N471" s="96" t="n">
        <v>98876166</v>
      </c>
      <c r="O471" s="94" t="inlineStr">
        <is>
          <t>IMP,L,40129,XA,H304</t>
        </is>
      </c>
      <c r="P471" t="inlineStr">
        <is>
          <t>A101943</t>
        </is>
      </c>
      <c r="Q471" t="n">
        <v>0</v>
      </c>
      <c r="R471" s="6" t="inlineStr">
        <is>
          <t>LT027</t>
        </is>
      </c>
      <c r="S471" s="13" t="n">
        <v>0</v>
      </c>
      <c r="U471" s="80" t="n"/>
    </row>
    <row r="472">
      <c r="B472" s="13">
        <f>IF(I472="Silicon Bronze, ASTM-B584, C87600", IF(K472="Coating_Standard", "Y", "N"), "N")</f>
        <v/>
      </c>
      <c r="C472" t="inlineStr">
        <is>
          <t>Price_BOM_VL_VLS_Imp_665</t>
        </is>
      </c>
      <c r="D472">
        <f>IF(B472="Y", C472, "")</f>
        <v/>
      </c>
      <c r="E472" s="123" t="inlineStr">
        <is>
          <t>:5012-9_VL:5012-9_VLS:</t>
        </is>
      </c>
      <c r="F472" s="123" t="inlineStr">
        <is>
          <t>:5012-9 VL:5012-9 VLS:</t>
        </is>
      </c>
      <c r="G472" s="123" t="inlineStr">
        <is>
          <t>XA</t>
        </is>
      </c>
      <c r="H472" t="inlineStr">
        <is>
          <t>ImpMatl_NiAl-Bronze_ASTM-B148_C95400</t>
        </is>
      </c>
      <c r="I472" s="6" t="inlineStr">
        <is>
          <t>Nickel Aluminum Bronze ASTM B148 UNS C95400</t>
        </is>
      </c>
      <c r="J472" s="6" t="inlineStr">
        <is>
          <t>B22</t>
        </is>
      </c>
      <c r="K472" s="6" t="inlineStr">
        <is>
          <t>Coating_Standard</t>
        </is>
      </c>
      <c r="L472" s="6" t="inlineStr">
        <is>
          <t>Stainless Steel, AISI-303</t>
        </is>
      </c>
      <c r="M472" s="6" t="inlineStr">
        <is>
          <t>Steel, Cold Drawn C1018</t>
        </is>
      </c>
      <c r="N472" t="n">
        <v>96699296</v>
      </c>
      <c r="O472" s="80" t="n"/>
      <c r="P472" t="inlineStr">
        <is>
          <t>A102249</t>
        </is>
      </c>
      <c r="Q472" t="n">
        <v>384</v>
      </c>
      <c r="R472" s="6" t="inlineStr">
        <is>
          <t>LT027</t>
        </is>
      </c>
      <c r="S472" s="13" t="n">
        <v>0</v>
      </c>
      <c r="U472" s="80" t="n"/>
    </row>
    <row r="473">
      <c r="B473" s="13">
        <f>IF(I473="Silicon Bronze, ASTM-B584, C87600", IF(K473="Coating_Standard", "Y", "N"), "N")</f>
        <v/>
      </c>
      <c r="C473" t="inlineStr">
        <is>
          <t>Price_BOM_VL_VLS_Imp_666</t>
        </is>
      </c>
      <c r="D473">
        <f>IF(B473="Y", C473, "")</f>
        <v/>
      </c>
      <c r="E473" s="123" t="inlineStr">
        <is>
          <t>:5012-9_VL:5012-9_VLS:</t>
        </is>
      </c>
      <c r="F473" s="123" t="inlineStr">
        <is>
          <t>:5012-9 VL:5012-9 VLS:</t>
        </is>
      </c>
      <c r="G473" s="123" t="inlineStr">
        <is>
          <t>XA</t>
        </is>
      </c>
      <c r="H473" s="123" t="inlineStr">
        <is>
          <t>ImpMatl_Silicon_Bronze_ASTM-B584_C87600</t>
        </is>
      </c>
      <c r="I473" s="6" t="inlineStr">
        <is>
          <t>Silicon Bronze, ASTM-B584, C87600</t>
        </is>
      </c>
      <c r="J473" s="6" t="inlineStr">
        <is>
          <t>B21</t>
        </is>
      </c>
      <c r="K473" s="6" t="inlineStr">
        <is>
          <t>Coating_Scotchkote134_interior</t>
        </is>
      </c>
      <c r="L473" s="6" t="inlineStr">
        <is>
          <t>Stainless Steel, AISI-303</t>
        </is>
      </c>
      <c r="M473" s="6" t="inlineStr">
        <is>
          <t>Steel, Cold Drawn C1018</t>
        </is>
      </c>
      <c r="N473" s="1" t="inlineStr">
        <is>
          <t>RTF</t>
        </is>
      </c>
      <c r="O473" s="6" t="n"/>
      <c r="P473" s="6" t="inlineStr">
        <is>
          <t>A101938</t>
        </is>
      </c>
      <c r="Q473" s="6" t="n">
        <v>0</v>
      </c>
      <c r="R473" s="6" t="inlineStr">
        <is>
          <t>LT040</t>
        </is>
      </c>
      <c r="S473" s="13" t="n">
        <v>14</v>
      </c>
      <c r="U473" s="80" t="n"/>
    </row>
    <row r="474">
      <c r="B474" s="13">
        <f>IF(I474="Silicon Bronze, ASTM-B584, C87600", IF(K474="Coating_Standard", "Y", "N"), "N")</f>
        <v/>
      </c>
      <c r="C474" t="inlineStr">
        <is>
          <t>Price_BOM_VL_VLS_Imp_667</t>
        </is>
      </c>
      <c r="D474">
        <f>IF(B474="Y", C474, "")</f>
        <v/>
      </c>
      <c r="E474" s="123" t="inlineStr">
        <is>
          <t>:5012-9_VL:5012-9_VLS:</t>
        </is>
      </c>
      <c r="F474" s="123" t="inlineStr">
        <is>
          <t>:5012-9 VL:5012-9 VLS:</t>
        </is>
      </c>
      <c r="G474" s="123" t="inlineStr">
        <is>
          <t>XA</t>
        </is>
      </c>
      <c r="H474" t="inlineStr">
        <is>
          <t>ImpMatl_NiAl-Bronze_ASTM-B148_C95400</t>
        </is>
      </c>
      <c r="I474" s="6" t="inlineStr">
        <is>
          <t>Nickel Aluminum Bronze ASTM B148 UNS C95400</t>
        </is>
      </c>
      <c r="J474" s="6" t="inlineStr">
        <is>
          <t>B22</t>
        </is>
      </c>
      <c r="K474" s="6" t="inlineStr">
        <is>
          <t>Coating_Scotchkote134_interior</t>
        </is>
      </c>
      <c r="L474" s="6" t="inlineStr">
        <is>
          <t>Stainless Steel, AISI-303</t>
        </is>
      </c>
      <c r="M474" s="6" t="inlineStr">
        <is>
          <t>Steel, Cold Drawn C1018</t>
        </is>
      </c>
      <c r="N474" s="1" t="inlineStr">
        <is>
          <t>RTF</t>
        </is>
      </c>
      <c r="O474" s="80" t="n"/>
      <c r="P474" t="inlineStr">
        <is>
          <t>A102249</t>
        </is>
      </c>
      <c r="Q474" t="n">
        <v>384</v>
      </c>
      <c r="R474" s="6" t="inlineStr">
        <is>
          <t>LT250</t>
        </is>
      </c>
      <c r="S474" s="13" t="n">
        <v>8</v>
      </c>
      <c r="U474" s="80" t="n"/>
    </row>
    <row r="475">
      <c r="B475" s="13">
        <f>IF(I475="Silicon Bronze, ASTM-B584, C87600", IF(K475="Coating_Standard", "Y", "N"), "N")</f>
        <v/>
      </c>
      <c r="C475" t="inlineStr">
        <is>
          <t>Price_BOM_VL_VLS_Imp_668</t>
        </is>
      </c>
      <c r="D475">
        <f>IF(B475="Y", C475, "")</f>
        <v/>
      </c>
      <c r="E475" s="123" t="inlineStr">
        <is>
          <t>:5012-9_VL:5012-9_VLS:</t>
        </is>
      </c>
      <c r="F475" s="123" t="inlineStr">
        <is>
          <t>:5012-9 VL:5012-9 VLS:</t>
        </is>
      </c>
      <c r="G475" s="123" t="inlineStr">
        <is>
          <t>XA</t>
        </is>
      </c>
      <c r="H475" s="123" t="inlineStr">
        <is>
          <t>ImpMatl_Silicon_Bronze_ASTM-B584_C87600</t>
        </is>
      </c>
      <c r="I475" s="6" t="inlineStr">
        <is>
          <t>Silicon Bronze, ASTM-B584, C87600</t>
        </is>
      </c>
      <c r="J475" s="6" t="inlineStr">
        <is>
          <t>B21</t>
        </is>
      </c>
      <c r="K475" s="6" t="inlineStr">
        <is>
          <t>Coating_Scotchkote134_interior_exterior</t>
        </is>
      </c>
      <c r="L475" s="6" t="inlineStr">
        <is>
          <t>Stainless Steel, AISI-303</t>
        </is>
      </c>
      <c r="M475" s="6" t="inlineStr">
        <is>
          <t>Steel, Cold Drawn C1018</t>
        </is>
      </c>
      <c r="N475" s="1" t="inlineStr">
        <is>
          <t>RTF</t>
        </is>
      </c>
      <c r="O475" s="6" t="n"/>
      <c r="P475" s="6" t="inlineStr">
        <is>
          <t>A101938</t>
        </is>
      </c>
      <c r="Q475" s="6" t="n">
        <v>0</v>
      </c>
      <c r="R475" s="6" t="inlineStr">
        <is>
          <t>LT040</t>
        </is>
      </c>
      <c r="S475" s="13" t="n">
        <v>14</v>
      </c>
      <c r="U475" s="80" t="n"/>
    </row>
    <row r="476">
      <c r="B476" s="13">
        <f>IF(I476="Silicon Bronze, ASTM-B584, C87600", IF(K476="Coating_Standard", "Y", "N"), "N")</f>
        <v/>
      </c>
      <c r="C476" t="inlineStr">
        <is>
          <t>Price_BOM_VL_VLS_Imp_669</t>
        </is>
      </c>
      <c r="D476">
        <f>IF(B476="Y", C476, "")</f>
        <v/>
      </c>
      <c r="E476" s="123" t="inlineStr">
        <is>
          <t>:5012-9_VL:5012-9_VLS:</t>
        </is>
      </c>
      <c r="F476" s="123" t="inlineStr">
        <is>
          <t>:5012-9 VL:5012-9 VLS:</t>
        </is>
      </c>
      <c r="G476" s="123" t="inlineStr">
        <is>
          <t>XA</t>
        </is>
      </c>
      <c r="H476" t="inlineStr">
        <is>
          <t>ImpMatl_NiAl-Bronze_ASTM-B148_C95400</t>
        </is>
      </c>
      <c r="I476" s="6" t="inlineStr">
        <is>
          <t>Nickel Aluminum Bronze ASTM B148 UNS C95400</t>
        </is>
      </c>
      <c r="J476" s="6" t="inlineStr">
        <is>
          <t>B22</t>
        </is>
      </c>
      <c r="K476" s="6" t="inlineStr">
        <is>
          <t>Coating_Scotchkote134_interior_exterior</t>
        </is>
      </c>
      <c r="L476" s="6" t="inlineStr">
        <is>
          <t>Stainless Steel, AISI-303</t>
        </is>
      </c>
      <c r="M476" s="6" t="inlineStr">
        <is>
          <t>Steel, Cold Drawn C1018</t>
        </is>
      </c>
      <c r="N476" s="1" t="inlineStr">
        <is>
          <t>RTF</t>
        </is>
      </c>
      <c r="O476" s="80" t="n"/>
      <c r="P476" t="inlineStr">
        <is>
          <t>A102249</t>
        </is>
      </c>
      <c r="Q476" t="n">
        <v>384</v>
      </c>
      <c r="R476" s="6" t="inlineStr">
        <is>
          <t>LT250</t>
        </is>
      </c>
      <c r="S476" s="13" t="n">
        <v>8</v>
      </c>
      <c r="U476" s="80" t="n"/>
    </row>
    <row r="477">
      <c r="B477" s="13">
        <f>IF(I477="Silicon Bronze, ASTM-B584, C87600", IF(K477="Coating_Standard", "Y", "N"), "N")</f>
        <v/>
      </c>
      <c r="C477" t="inlineStr">
        <is>
          <t>Price_BOM_VL_VLS_Imp_670</t>
        </is>
      </c>
      <c r="D477">
        <f>IF(B477="Y", C477, "")</f>
        <v/>
      </c>
      <c r="E477" s="123" t="inlineStr">
        <is>
          <t>:5012-9_VL:5012-9_VLS:</t>
        </is>
      </c>
      <c r="F477" s="123" t="inlineStr">
        <is>
          <t>:5012-9 VL:5012-9 VLS:</t>
        </is>
      </c>
      <c r="G477" s="123" t="inlineStr">
        <is>
          <t>XA</t>
        </is>
      </c>
      <c r="H477" s="123" t="inlineStr">
        <is>
          <t>ImpMatl_Silicon_Bronze_ASTM-B584_C87600</t>
        </is>
      </c>
      <c r="I477" s="6" t="inlineStr">
        <is>
          <t>Silicon Bronze, ASTM-B584, C87600</t>
        </is>
      </c>
      <c r="J477" s="6" t="inlineStr">
        <is>
          <t>B21</t>
        </is>
      </c>
      <c r="K477" s="6" t="inlineStr">
        <is>
          <t>Coating_Scotchkote134_interior_exterior_IncludeImpeller</t>
        </is>
      </c>
      <c r="L477" s="6" t="inlineStr">
        <is>
          <t>Stainless Steel, AISI-303</t>
        </is>
      </c>
      <c r="M477" s="6" t="inlineStr">
        <is>
          <t>Steel, Cold Drawn C1018</t>
        </is>
      </c>
      <c r="N477" s="1" t="inlineStr">
        <is>
          <t>RTF</t>
        </is>
      </c>
      <c r="O477" s="6" t="n"/>
      <c r="P477" s="6" t="inlineStr">
        <is>
          <t>A101938</t>
        </is>
      </c>
      <c r="Q477" s="6" t="n">
        <v>0</v>
      </c>
      <c r="R477" s="6" t="inlineStr">
        <is>
          <t>LT040</t>
        </is>
      </c>
      <c r="S477" s="13" t="n">
        <v>14</v>
      </c>
      <c r="U477" s="80" t="n"/>
    </row>
    <row r="478">
      <c r="B478" s="13">
        <f>IF(I478="Silicon Bronze, ASTM-B584, C87600", IF(K478="Coating_Standard", "Y", "N"), "N")</f>
        <v/>
      </c>
      <c r="C478" t="inlineStr">
        <is>
          <t>Price_BOM_VL_VLS_Imp_671</t>
        </is>
      </c>
      <c r="D478">
        <f>IF(B478="Y", C478, "")</f>
        <v/>
      </c>
      <c r="E478" s="123" t="inlineStr">
        <is>
          <t>:5012-9_VL:5012-9_VLS:</t>
        </is>
      </c>
      <c r="F478" s="123" t="inlineStr">
        <is>
          <t>:5012-9 VL:5012-9 VLS:</t>
        </is>
      </c>
      <c r="G478" s="123" t="inlineStr">
        <is>
          <t>XA</t>
        </is>
      </c>
      <c r="H478" t="inlineStr">
        <is>
          <t>ImpMatl_NiAl-Bronze_ASTM-B148_C95400</t>
        </is>
      </c>
      <c r="I478" s="6" t="inlineStr">
        <is>
          <t>Nickel Aluminum Bronze ASTM B148 UNS C95400</t>
        </is>
      </c>
      <c r="J478" s="6" t="inlineStr">
        <is>
          <t>B22</t>
        </is>
      </c>
      <c r="K478" s="6" t="inlineStr">
        <is>
          <t>Coating_Scotchkote134_interior_exterior_IncludeImpeller</t>
        </is>
      </c>
      <c r="L478" s="6" t="inlineStr">
        <is>
          <t>Stainless Steel, AISI-303</t>
        </is>
      </c>
      <c r="M478" s="6" t="inlineStr">
        <is>
          <t>Steel, Cold Drawn C1018</t>
        </is>
      </c>
      <c r="N478" s="1" t="inlineStr">
        <is>
          <t>RTF</t>
        </is>
      </c>
      <c r="O478" s="80" t="n"/>
      <c r="P478" t="inlineStr">
        <is>
          <t>A102249</t>
        </is>
      </c>
      <c r="Q478" t="n">
        <v>384</v>
      </c>
      <c r="R478" s="6" t="inlineStr">
        <is>
          <t>LT250</t>
        </is>
      </c>
      <c r="S478" s="13" t="n">
        <v>8</v>
      </c>
      <c r="U478" s="80" t="n"/>
    </row>
    <row r="479">
      <c r="B479" s="13">
        <f>IF(I479="Silicon Bronze, ASTM-B584, C87600", IF(K479="Coating_Standard", "Y", "N"), "N")</f>
        <v/>
      </c>
      <c r="C479" t="inlineStr">
        <is>
          <t>Price_BOM_VL_VLS_Imp_672</t>
        </is>
      </c>
      <c r="D479">
        <f>IF(B479="Y", C479, "")</f>
        <v/>
      </c>
      <c r="E479" s="123" t="inlineStr">
        <is>
          <t>:5012-9_VL:5012-9_VLS:</t>
        </is>
      </c>
      <c r="F479" s="123" t="inlineStr">
        <is>
          <t>:5012-9 VL:5012-9 VLS:</t>
        </is>
      </c>
      <c r="G479" s="123" t="inlineStr">
        <is>
          <t>XA</t>
        </is>
      </c>
      <c r="H479" s="123" t="inlineStr">
        <is>
          <t>ImpMatl_Silicon_Bronze_ASTM-B584_C87600</t>
        </is>
      </c>
      <c r="I479" s="6" t="inlineStr">
        <is>
          <t>Silicon Bronze, ASTM-B584, C87600</t>
        </is>
      </c>
      <c r="J479" s="6" t="inlineStr">
        <is>
          <t>B21</t>
        </is>
      </c>
      <c r="K479" s="6" t="inlineStr">
        <is>
          <t>Coating_Scotchkote134_interior_IncludeImpeller</t>
        </is>
      </c>
      <c r="L479" s="6" t="inlineStr">
        <is>
          <t>Stainless Steel, AISI-303</t>
        </is>
      </c>
      <c r="M479" s="6" t="inlineStr">
        <is>
          <t>Steel, Cold Drawn C1018</t>
        </is>
      </c>
      <c r="N479" s="1" t="inlineStr">
        <is>
          <t>RTF</t>
        </is>
      </c>
      <c r="O479" s="6" t="n"/>
      <c r="P479" s="6" t="inlineStr">
        <is>
          <t>A101938</t>
        </is>
      </c>
      <c r="Q479" s="6" t="n">
        <v>0</v>
      </c>
      <c r="R479" s="6" t="inlineStr">
        <is>
          <t>LT040</t>
        </is>
      </c>
      <c r="S479" s="13" t="n">
        <v>14</v>
      </c>
      <c r="U479" s="80" t="n"/>
    </row>
    <row r="480">
      <c r="B480" s="13">
        <f>IF(I480="Silicon Bronze, ASTM-B584, C87600", IF(K480="Coating_Standard", "Y", "N"), "N")</f>
        <v/>
      </c>
      <c r="C480" t="inlineStr">
        <is>
          <t>Price_BOM_VL_VLS_Imp_673</t>
        </is>
      </c>
      <c r="D480">
        <f>IF(B480="Y", C480, "")</f>
        <v/>
      </c>
      <c r="E480" s="123" t="inlineStr">
        <is>
          <t>:5012-9_VL:5012-9_VLS:</t>
        </is>
      </c>
      <c r="F480" s="123" t="inlineStr">
        <is>
          <t>:5012-9 VL:5012-9 VLS:</t>
        </is>
      </c>
      <c r="G480" s="123" t="inlineStr">
        <is>
          <t>XA</t>
        </is>
      </c>
      <c r="H480" t="inlineStr">
        <is>
          <t>ImpMatl_NiAl-Bronze_ASTM-B148_C95400</t>
        </is>
      </c>
      <c r="I480" s="6" t="inlineStr">
        <is>
          <t>Nickel Aluminum Bronze ASTM B148 UNS C95400</t>
        </is>
      </c>
      <c r="J480" s="6" t="inlineStr">
        <is>
          <t>B22</t>
        </is>
      </c>
      <c r="K480" s="6" t="inlineStr">
        <is>
          <t>Coating_Scotchkote134_interior_IncludeImpeller</t>
        </is>
      </c>
      <c r="L480" s="6" t="inlineStr">
        <is>
          <t>Stainless Steel, AISI-303</t>
        </is>
      </c>
      <c r="M480" s="6" t="inlineStr">
        <is>
          <t>Steel, Cold Drawn C1018</t>
        </is>
      </c>
      <c r="N480" s="1" t="inlineStr">
        <is>
          <t>RTF</t>
        </is>
      </c>
      <c r="O480" s="80" t="n"/>
      <c r="P480" t="inlineStr">
        <is>
          <t>A102249</t>
        </is>
      </c>
      <c r="Q480" t="n">
        <v>384</v>
      </c>
      <c r="R480" s="6" t="inlineStr">
        <is>
          <t>LT250</t>
        </is>
      </c>
      <c r="S480" s="13" t="n">
        <v>8</v>
      </c>
      <c r="U480" s="80" t="n"/>
    </row>
    <row r="481">
      <c r="B481" s="13">
        <f>IF(I481="Silicon Bronze, ASTM-B584, C87600", IF(K481="Coating_Standard", "Y", "N"), "N")</f>
        <v/>
      </c>
      <c r="C481" t="inlineStr">
        <is>
          <t>Price_BOM_VL_VLS_Imp_674</t>
        </is>
      </c>
      <c r="D481">
        <f>IF(B481="Y", C481, "")</f>
        <v/>
      </c>
      <c r="E481" s="123" t="inlineStr">
        <is>
          <t>:5012-9_VL:5012-9_VLS:</t>
        </is>
      </c>
      <c r="F481" s="123" t="inlineStr">
        <is>
          <t>:5012-9 VL:5012-9 VLS:</t>
        </is>
      </c>
      <c r="G481" s="123" t="inlineStr">
        <is>
          <t>XA</t>
        </is>
      </c>
      <c r="H481" s="123" t="inlineStr">
        <is>
          <t>ImpMatl_Silicon_Bronze_ASTM-B584_C87600</t>
        </is>
      </c>
      <c r="I481" s="6" t="inlineStr">
        <is>
          <t>Silicon Bronze, ASTM-B584, C87600</t>
        </is>
      </c>
      <c r="J481" s="6" t="inlineStr">
        <is>
          <t>B21</t>
        </is>
      </c>
      <c r="K481" s="6" t="inlineStr">
        <is>
          <t>Coating_Special</t>
        </is>
      </c>
      <c r="L481" s="6" t="inlineStr">
        <is>
          <t>Stainless Steel, AISI-303</t>
        </is>
      </c>
      <c r="M481" s="6" t="inlineStr">
        <is>
          <t>Steel, Cold Drawn C1018</t>
        </is>
      </c>
      <c r="N481" s="1" t="inlineStr">
        <is>
          <t>RTF</t>
        </is>
      </c>
      <c r="O481" s="6" t="n"/>
      <c r="P481" s="6" t="inlineStr">
        <is>
          <t>A101938</t>
        </is>
      </c>
      <c r="Q481" s="6" t="n">
        <v>0</v>
      </c>
      <c r="R481" s="6" t="inlineStr">
        <is>
          <t>LT040</t>
        </is>
      </c>
      <c r="S481" s="13" t="n">
        <v>14</v>
      </c>
      <c r="U481" s="80" t="n"/>
    </row>
    <row r="482">
      <c r="B482" s="13">
        <f>IF(I482="Silicon Bronze, ASTM-B584, C87600", IF(K482="Coating_Standard", "Y", "N"), "N")</f>
        <v/>
      </c>
      <c r="C482" t="inlineStr">
        <is>
          <t>Price_BOM_VL_VLS_Imp_675</t>
        </is>
      </c>
      <c r="D482">
        <f>IF(B482="Y", C482, "")</f>
        <v/>
      </c>
      <c r="E482" s="123" t="inlineStr">
        <is>
          <t>:5012-9_VL:5012-9_VLS:</t>
        </is>
      </c>
      <c r="F482" s="123" t="inlineStr">
        <is>
          <t>:5012-9 VL:5012-9 VLS:</t>
        </is>
      </c>
      <c r="G482" s="123" t="inlineStr">
        <is>
          <t>XA</t>
        </is>
      </c>
      <c r="H482" t="inlineStr">
        <is>
          <t>ImpMatl_NiAl-Bronze_ASTM-B148_C95400</t>
        </is>
      </c>
      <c r="I482" s="6" t="inlineStr">
        <is>
          <t>Nickel Aluminum Bronze ASTM B148 UNS C95400</t>
        </is>
      </c>
      <c r="J482" s="6" t="inlineStr">
        <is>
          <t>B22</t>
        </is>
      </c>
      <c r="K482" s="6" t="inlineStr">
        <is>
          <t>Coating_Special</t>
        </is>
      </c>
      <c r="L482" s="6" t="inlineStr">
        <is>
          <t>Stainless Steel, AISI-303</t>
        </is>
      </c>
      <c r="M482" s="6" t="inlineStr">
        <is>
          <t>Steel, Cold Drawn C1018</t>
        </is>
      </c>
      <c r="N482" s="1" t="inlineStr">
        <is>
          <t>RTF</t>
        </is>
      </c>
      <c r="O482" s="80" t="n"/>
      <c r="P482" t="inlineStr">
        <is>
          <t>A102249</t>
        </is>
      </c>
      <c r="Q482" t="n">
        <v>384</v>
      </c>
      <c r="R482" s="6" t="inlineStr">
        <is>
          <t>LT250</t>
        </is>
      </c>
      <c r="S482" s="13" t="n">
        <v>8</v>
      </c>
      <c r="U482" s="80" t="n"/>
    </row>
    <row r="483">
      <c r="B483" s="13">
        <f>IF(I483="Silicon Bronze, ASTM-B584, C87600", IF(K483="Coating_Standard", "Y", "N"), "N")</f>
        <v/>
      </c>
      <c r="C483" t="inlineStr">
        <is>
          <t>Price_BOM_VL_VLS_Imp_676</t>
        </is>
      </c>
      <c r="D483">
        <f>IF(B483="Y", C483, "")</f>
        <v/>
      </c>
      <c r="E483" s="123" t="inlineStr">
        <is>
          <t>:5012-9_VL:5012-9_VLS:</t>
        </is>
      </c>
      <c r="F483" s="123" t="inlineStr">
        <is>
          <t>:5012-9 VL:5012-9 VLS:</t>
        </is>
      </c>
      <c r="G483" s="123" t="inlineStr">
        <is>
          <t>XA</t>
        </is>
      </c>
      <c r="H483" s="123" t="inlineStr">
        <is>
          <t>ImpMatl_Silicon_Bronze_ASTM-B584_C87600</t>
        </is>
      </c>
      <c r="I483" s="6" t="inlineStr">
        <is>
          <t>Silicon Bronze, ASTM-B584, C87600</t>
        </is>
      </c>
      <c r="J483" s="6" t="inlineStr">
        <is>
          <t>B21</t>
        </is>
      </c>
      <c r="K483" s="6" t="inlineStr">
        <is>
          <t>Coating_Epoxy</t>
        </is>
      </c>
      <c r="L483" s="6" t="inlineStr">
        <is>
          <t>Stainless Steel, AISI-303</t>
        </is>
      </c>
      <c r="M483" s="6" t="inlineStr">
        <is>
          <t>Steel, Cold Drawn C1018</t>
        </is>
      </c>
      <c r="N483" s="1" t="inlineStr">
        <is>
          <t>RTF</t>
        </is>
      </c>
      <c r="O483" s="6" t="n"/>
      <c r="P483" s="6" t="inlineStr">
        <is>
          <t>A101938</t>
        </is>
      </c>
      <c r="Q483" s="6" t="n">
        <v>0</v>
      </c>
      <c r="R483" s="6" t="inlineStr">
        <is>
          <t>LT040</t>
        </is>
      </c>
      <c r="S483" s="13" t="n">
        <v>14</v>
      </c>
      <c r="U483" s="80" t="n"/>
    </row>
    <row r="484">
      <c r="B484" s="13">
        <f>IF(I484="Silicon Bronze, ASTM-B584, C87600", IF(K484="Coating_Standard", "Y", "N"), "N")</f>
        <v/>
      </c>
      <c r="C484" t="inlineStr">
        <is>
          <t>Price_BOM_VL_VLS_Imp_677</t>
        </is>
      </c>
      <c r="D484">
        <f>IF(B484="Y", C484, "")</f>
        <v/>
      </c>
      <c r="E484" s="123" t="inlineStr">
        <is>
          <t>:5012-9_VL:5012-9_VLS:</t>
        </is>
      </c>
      <c r="F484" s="123" t="inlineStr">
        <is>
          <t>:5012-9 VL:5012-9 VLS:</t>
        </is>
      </c>
      <c r="G484" s="123" t="inlineStr">
        <is>
          <t>XA</t>
        </is>
      </c>
      <c r="H484" t="inlineStr">
        <is>
          <t>ImpMatl_NiAl-Bronze_ASTM-B148_C95400</t>
        </is>
      </c>
      <c r="I484" s="6" t="inlineStr">
        <is>
          <t>Nickel Aluminum Bronze ASTM B148 UNS C95400</t>
        </is>
      </c>
      <c r="J484" s="6" t="inlineStr">
        <is>
          <t>B22</t>
        </is>
      </c>
      <c r="K484" s="6" t="inlineStr">
        <is>
          <t>Coating_Epoxy</t>
        </is>
      </c>
      <c r="L484" s="6" t="inlineStr">
        <is>
          <t>Stainless Steel, AISI-303</t>
        </is>
      </c>
      <c r="M484" s="6" t="inlineStr">
        <is>
          <t>Steel, Cold Drawn C1018</t>
        </is>
      </c>
      <c r="N484" s="1" t="inlineStr">
        <is>
          <t>RTF</t>
        </is>
      </c>
      <c r="O484" s="80" t="n"/>
      <c r="P484" t="inlineStr">
        <is>
          <t>A102249</t>
        </is>
      </c>
      <c r="Q484" t="n">
        <v>384</v>
      </c>
      <c r="R484" s="6" t="inlineStr">
        <is>
          <t>LT250</t>
        </is>
      </c>
      <c r="S484" s="13" t="n">
        <v>8</v>
      </c>
      <c r="U484" s="80" t="n"/>
    </row>
    <row r="485">
      <c r="B485" s="13">
        <f>IF(I485="Silicon Bronze, ASTM-B584, C87600", IF(K485="Coating_Standard", "Y", "N"), "N")</f>
        <v/>
      </c>
      <c r="C485" t="inlineStr">
        <is>
          <t>Price_BOM_VL_VLS_Imp_678</t>
        </is>
      </c>
      <c r="D485">
        <f>IF(B485="Y", C485, "")</f>
        <v/>
      </c>
      <c r="E485" s="123" t="inlineStr">
        <is>
          <t>:5012-C_VL:5012-A_VL:5012-C_VLS:5012-A_VLS:</t>
        </is>
      </c>
      <c r="F485" s="123" t="inlineStr">
        <is>
          <t>:5012-C VL:5012-C VLS:</t>
        </is>
      </c>
      <c r="G485" s="123" t="inlineStr">
        <is>
          <t>XA</t>
        </is>
      </c>
      <c r="H485" s="123" t="inlineStr">
        <is>
          <t>ImpMatl_Silicon_Bronze_ASTM-B584_C87600</t>
        </is>
      </c>
      <c r="I485" s="6" t="inlineStr">
        <is>
          <t>Silicon Bronze, ASTM-B584, C87600</t>
        </is>
      </c>
      <c r="J485" s="6" t="inlineStr">
        <is>
          <t>B21</t>
        </is>
      </c>
      <c r="K485" s="6" t="inlineStr">
        <is>
          <t>Coating_Standard</t>
        </is>
      </c>
      <c r="L485" s="6" t="inlineStr">
        <is>
          <t>Stainless Steel, AISI-303</t>
        </is>
      </c>
      <c r="M485" s="6" t="inlineStr">
        <is>
          <t>Steel, Cold Drawn C1018</t>
        </is>
      </c>
      <c r="N485" s="6" t="n">
        <v>96769244</v>
      </c>
      <c r="O485" s="6" t="inlineStr">
        <is>
          <t>IMP,L,4012A,XA,B21</t>
        </is>
      </c>
      <c r="P485" s="6" t="inlineStr">
        <is>
          <t>A101945</t>
        </is>
      </c>
      <c r="Q485" s="6" t="n">
        <v>0</v>
      </c>
      <c r="R485" s="6" t="inlineStr">
        <is>
          <t>LT027</t>
        </is>
      </c>
      <c r="S485" s="13" t="n">
        <v>0</v>
      </c>
      <c r="U485" s="80" t="n"/>
    </row>
    <row r="486">
      <c r="B486" s="13">
        <f>IF(I486="Silicon Bronze, ASTM-B584, C87600", IF(K486="Coating_Standard", "Y", "N"), "N")</f>
        <v/>
      </c>
      <c r="C486" t="inlineStr">
        <is>
          <t>Price_BOM_VL_VLS_Imp_680</t>
        </is>
      </c>
      <c r="D486">
        <f>IF(B486="Y", C486, "")</f>
        <v/>
      </c>
      <c r="E486" s="123" t="inlineStr">
        <is>
          <t>:5012-C_VL:5012-A_VL:5012-C_VLS:5012-A_VLS:</t>
        </is>
      </c>
      <c r="F486" s="123" t="inlineStr">
        <is>
          <t>:5012-C VL:5012-C VLS:</t>
        </is>
      </c>
      <c r="G486" s="123" t="inlineStr">
        <is>
          <t>XA</t>
        </is>
      </c>
      <c r="H486" s="123" t="inlineStr">
        <is>
          <t>ImpMatl_SS_AISI-304</t>
        </is>
      </c>
      <c r="I486" s="6" t="inlineStr">
        <is>
          <t>Stainless Steel, AISI-304</t>
        </is>
      </c>
      <c r="J486" s="6" t="inlineStr">
        <is>
          <t>H304</t>
        </is>
      </c>
      <c r="K486" s="6" t="inlineStr">
        <is>
          <t>Coating_Standard</t>
        </is>
      </c>
      <c r="L486" s="6" t="inlineStr">
        <is>
          <t>Stainless Steel, AISI-303</t>
        </is>
      </c>
      <c r="M486" s="6" t="inlineStr">
        <is>
          <t>Stainless Steel, AISI 316</t>
        </is>
      </c>
      <c r="N486" s="96" t="n">
        <v>98876168</v>
      </c>
      <c r="O486" s="94" t="inlineStr">
        <is>
          <t>IMP,L,4012A,XA,H304</t>
        </is>
      </c>
      <c r="P486" t="inlineStr">
        <is>
          <t>A101950</t>
        </is>
      </c>
      <c r="Q486" t="n">
        <v>0</v>
      </c>
      <c r="R486" s="6" t="inlineStr">
        <is>
          <t>LT027</t>
        </is>
      </c>
      <c r="S486" s="13" t="n">
        <v>0</v>
      </c>
      <c r="U486" s="80" t="n"/>
    </row>
    <row r="487">
      <c r="B487" s="13">
        <f>IF(I487="Silicon Bronze, ASTM-B584, C87600", IF(K487="Coating_Standard", "Y", "N"), "N")</f>
        <v/>
      </c>
      <c r="C487" t="inlineStr">
        <is>
          <t>Price_BOM_VL_VLS_Imp_682</t>
        </is>
      </c>
      <c r="D487">
        <f>IF(B487="Y", C487, "")</f>
        <v/>
      </c>
      <c r="E487" s="123" t="inlineStr">
        <is>
          <t>:5012-C_VL:5012-A_VL:5012-C_VLS:5012-A_VLS:</t>
        </is>
      </c>
      <c r="F487" s="123" t="inlineStr">
        <is>
          <t>:5012-C VL:5012-C VLS:</t>
        </is>
      </c>
      <c r="G487" s="123" t="inlineStr">
        <is>
          <t>XA</t>
        </is>
      </c>
      <c r="H487" t="inlineStr">
        <is>
          <t>ImpMatl_NiAl-Bronze_ASTM-B148_C95400</t>
        </is>
      </c>
      <c r="I487" s="6" t="inlineStr">
        <is>
          <t>Nickel Aluminum Bronze ASTM B148 UNS C95400</t>
        </is>
      </c>
      <c r="J487" s="6" t="inlineStr">
        <is>
          <t>B22</t>
        </is>
      </c>
      <c r="K487" s="6" t="inlineStr">
        <is>
          <t>Coating_Standard</t>
        </is>
      </c>
      <c r="L487" s="6" t="inlineStr">
        <is>
          <t>Stainless Steel, AISI-303</t>
        </is>
      </c>
      <c r="M487" s="6" t="inlineStr">
        <is>
          <t>Steel, Cold Drawn C1018</t>
        </is>
      </c>
      <c r="N487" t="n">
        <v>96699302</v>
      </c>
      <c r="O487" s="80" t="n"/>
      <c r="P487" t="inlineStr">
        <is>
          <t>A102250</t>
        </is>
      </c>
      <c r="Q487" t="n">
        <v>384</v>
      </c>
      <c r="R487" s="6" t="inlineStr">
        <is>
          <t>LT027</t>
        </is>
      </c>
      <c r="S487" s="13" t="n">
        <v>0</v>
      </c>
      <c r="U487" s="80" t="n"/>
    </row>
    <row r="488">
      <c r="B488" s="13">
        <f>IF(I488="Silicon Bronze, ASTM-B584, C87600", IF(K488="Coating_Standard", "Y", "N"), "N")</f>
        <v/>
      </c>
      <c r="C488" t="inlineStr">
        <is>
          <t>Price_BOM_VL_VLS_Imp_683</t>
        </is>
      </c>
      <c r="D488">
        <f>IF(B488="Y", C488, "")</f>
        <v/>
      </c>
      <c r="E488" s="123" t="inlineStr">
        <is>
          <t>:5012-C_VL:5012-A_VL:5012-C_VLS:5012-A_VLS:</t>
        </is>
      </c>
      <c r="F488" s="123" t="inlineStr">
        <is>
          <t>:5012-C VL:5012-C VLS:</t>
        </is>
      </c>
      <c r="G488" s="123" t="inlineStr">
        <is>
          <t>XA</t>
        </is>
      </c>
      <c r="H488" s="123" t="inlineStr">
        <is>
          <t>ImpMatl_Silicon_Bronze_ASTM-B584_C87600</t>
        </is>
      </c>
      <c r="I488" s="6" t="inlineStr">
        <is>
          <t>Silicon Bronze, ASTM-B584, C87600</t>
        </is>
      </c>
      <c r="J488" s="6" t="inlineStr">
        <is>
          <t>B21</t>
        </is>
      </c>
      <c r="K488" s="6" t="inlineStr">
        <is>
          <t>Coating_Scotchkote134_interior</t>
        </is>
      </c>
      <c r="L488" s="6" t="inlineStr">
        <is>
          <t>Stainless Steel, AISI-303</t>
        </is>
      </c>
      <c r="M488" s="6" t="inlineStr">
        <is>
          <t>Steel, Cold Drawn C1018</t>
        </is>
      </c>
      <c r="N488" s="1" t="inlineStr">
        <is>
          <t>RTF</t>
        </is>
      </c>
      <c r="O488" s="6" t="n"/>
      <c r="P488" s="6" t="inlineStr">
        <is>
          <t>A101945</t>
        </is>
      </c>
      <c r="Q488" s="6" t="n">
        <v>0</v>
      </c>
      <c r="R488" s="6" t="inlineStr">
        <is>
          <t>LT040</t>
        </is>
      </c>
      <c r="S488" s="13" t="n">
        <v>14</v>
      </c>
      <c r="U488" s="80" t="n"/>
    </row>
    <row r="489">
      <c r="B489" s="13">
        <f>IF(I489="Silicon Bronze, ASTM-B584, C87600", IF(K489="Coating_Standard", "Y", "N"), "N")</f>
        <v/>
      </c>
      <c r="C489" t="inlineStr">
        <is>
          <t>Price_BOM_VL_VLS_Imp_684</t>
        </is>
      </c>
      <c r="D489">
        <f>IF(B489="Y", C489, "")</f>
        <v/>
      </c>
      <c r="E489" s="123" t="inlineStr">
        <is>
          <t>:5012-C_VL:5012-A_VL:5012-C_VLS:5012-A_VLS:</t>
        </is>
      </c>
      <c r="F489" s="123" t="inlineStr">
        <is>
          <t>:5012-C VL:5012-C VLS:</t>
        </is>
      </c>
      <c r="G489" s="123" t="inlineStr">
        <is>
          <t>XA</t>
        </is>
      </c>
      <c r="H489" t="inlineStr">
        <is>
          <t>ImpMatl_NiAl-Bronze_ASTM-B148_C95400</t>
        </is>
      </c>
      <c r="I489" s="6" t="inlineStr">
        <is>
          <t>Nickel Aluminum Bronze ASTM B148 UNS C95400</t>
        </is>
      </c>
      <c r="J489" s="6" t="inlineStr">
        <is>
          <t>B22</t>
        </is>
      </c>
      <c r="K489" s="6" t="inlineStr">
        <is>
          <t>Coating_Scotchkote134_interior</t>
        </is>
      </c>
      <c r="L489" s="6" t="inlineStr">
        <is>
          <t>Stainless Steel, AISI-303</t>
        </is>
      </c>
      <c r="M489" s="6" t="inlineStr">
        <is>
          <t>Steel, Cold Drawn C1018</t>
        </is>
      </c>
      <c r="N489" s="1" t="inlineStr">
        <is>
          <t>RTF</t>
        </is>
      </c>
      <c r="O489" s="80" t="n"/>
      <c r="P489" t="inlineStr">
        <is>
          <t>A102250</t>
        </is>
      </c>
      <c r="Q489" t="n">
        <v>384</v>
      </c>
      <c r="R489" s="6" t="inlineStr">
        <is>
          <t>LT250</t>
        </is>
      </c>
      <c r="S489" s="13" t="n">
        <v>8</v>
      </c>
      <c r="U489" s="80" t="n"/>
    </row>
    <row r="490">
      <c r="B490" s="13">
        <f>IF(I490="Silicon Bronze, ASTM-B584, C87600", IF(K490="Coating_Standard", "Y", "N"), "N")</f>
        <v/>
      </c>
      <c r="C490" t="inlineStr">
        <is>
          <t>Price_BOM_VL_VLS_Imp_685</t>
        </is>
      </c>
      <c r="D490">
        <f>IF(B490="Y", C490, "")</f>
        <v/>
      </c>
      <c r="E490" s="123" t="inlineStr">
        <is>
          <t>:5012-C_VL:5012-A_VL:5012-C_VLS:5012-A_VLS:</t>
        </is>
      </c>
      <c r="F490" s="123" t="inlineStr">
        <is>
          <t>:5012-C VL:5012-C VLS:</t>
        </is>
      </c>
      <c r="G490" s="123" t="inlineStr">
        <is>
          <t>XA</t>
        </is>
      </c>
      <c r="H490" s="123" t="inlineStr">
        <is>
          <t>ImpMatl_Silicon_Bronze_ASTM-B584_C87600</t>
        </is>
      </c>
      <c r="I490" s="6" t="inlineStr">
        <is>
          <t>Silicon Bronze, ASTM-B584, C87600</t>
        </is>
      </c>
      <c r="J490" s="6" t="inlineStr">
        <is>
          <t>B21</t>
        </is>
      </c>
      <c r="K490" s="6" t="inlineStr">
        <is>
          <t>Coating_Scotchkote134_interior_exterior</t>
        </is>
      </c>
      <c r="L490" s="6" t="inlineStr">
        <is>
          <t>Stainless Steel, AISI-303</t>
        </is>
      </c>
      <c r="M490" s="6" t="inlineStr">
        <is>
          <t>Steel, Cold Drawn C1018</t>
        </is>
      </c>
      <c r="N490" s="1" t="inlineStr">
        <is>
          <t>RTF</t>
        </is>
      </c>
      <c r="O490" s="6" t="n"/>
      <c r="P490" s="6" t="inlineStr">
        <is>
          <t>A101945</t>
        </is>
      </c>
      <c r="Q490" s="6" t="n">
        <v>0</v>
      </c>
      <c r="R490" s="6" t="inlineStr">
        <is>
          <t>LT040</t>
        </is>
      </c>
      <c r="S490" s="13" t="n">
        <v>14</v>
      </c>
      <c r="U490" s="80" t="n"/>
    </row>
    <row r="491">
      <c r="B491" s="13">
        <f>IF(I491="Silicon Bronze, ASTM-B584, C87600", IF(K491="Coating_Standard", "Y", "N"), "N")</f>
        <v/>
      </c>
      <c r="C491" t="inlineStr">
        <is>
          <t>Price_BOM_VL_VLS_Imp_686</t>
        </is>
      </c>
      <c r="D491">
        <f>IF(B491="Y", C491, "")</f>
        <v/>
      </c>
      <c r="E491" s="123" t="inlineStr">
        <is>
          <t>:5012-C_VL:5012-A_VL:5012-C_VLS:5012-A_VLS:</t>
        </is>
      </c>
      <c r="F491" s="123" t="inlineStr">
        <is>
          <t>:5012-C VL:5012-C VLS:</t>
        </is>
      </c>
      <c r="G491" s="123" t="inlineStr">
        <is>
          <t>XA</t>
        </is>
      </c>
      <c r="H491" t="inlineStr">
        <is>
          <t>ImpMatl_NiAl-Bronze_ASTM-B148_C95400</t>
        </is>
      </c>
      <c r="I491" s="6" t="inlineStr">
        <is>
          <t>Nickel Aluminum Bronze ASTM B148 UNS C95400</t>
        </is>
      </c>
      <c r="J491" s="6" t="inlineStr">
        <is>
          <t>B22</t>
        </is>
      </c>
      <c r="K491" s="6" t="inlineStr">
        <is>
          <t>Coating_Scotchkote134_interior_exterior</t>
        </is>
      </c>
      <c r="L491" s="6" t="inlineStr">
        <is>
          <t>Stainless Steel, AISI-303</t>
        </is>
      </c>
      <c r="M491" s="6" t="inlineStr">
        <is>
          <t>Steel, Cold Drawn C1018</t>
        </is>
      </c>
      <c r="N491" s="1" t="inlineStr">
        <is>
          <t>RTF</t>
        </is>
      </c>
      <c r="O491" s="80" t="n"/>
      <c r="P491" t="inlineStr">
        <is>
          <t>A102250</t>
        </is>
      </c>
      <c r="Q491" t="n">
        <v>384</v>
      </c>
      <c r="R491" s="6" t="inlineStr">
        <is>
          <t>LT250</t>
        </is>
      </c>
      <c r="S491" s="13" t="n">
        <v>8</v>
      </c>
      <c r="U491" s="80" t="n"/>
    </row>
    <row r="492">
      <c r="B492" s="13">
        <f>IF(I492="Silicon Bronze, ASTM-B584, C87600", IF(K492="Coating_Standard", "Y", "N"), "N")</f>
        <v/>
      </c>
      <c r="C492" t="inlineStr">
        <is>
          <t>Price_BOM_VL_VLS_Imp_687</t>
        </is>
      </c>
      <c r="D492">
        <f>IF(B492="Y", C492, "")</f>
        <v/>
      </c>
      <c r="E492" s="123" t="inlineStr">
        <is>
          <t>:5012-C_VL:5012-A_VL:5012-C_VLS:5012-A_VLS:</t>
        </is>
      </c>
      <c r="F492" s="123" t="inlineStr">
        <is>
          <t>:5012-C VL:5012-C VLS:</t>
        </is>
      </c>
      <c r="G492" s="123" t="inlineStr">
        <is>
          <t>XA</t>
        </is>
      </c>
      <c r="H492" s="123" t="inlineStr">
        <is>
          <t>ImpMatl_Silicon_Bronze_ASTM-B584_C87600</t>
        </is>
      </c>
      <c r="I492" s="6" t="inlineStr">
        <is>
          <t>Silicon Bronze, ASTM-B584, C87600</t>
        </is>
      </c>
      <c r="J492" s="6" t="inlineStr">
        <is>
          <t>B21</t>
        </is>
      </c>
      <c r="K492" s="6" t="inlineStr">
        <is>
          <t>Coating_Scotchkote134_interior_exterior_IncludeImpeller</t>
        </is>
      </c>
      <c r="L492" s="6" t="inlineStr">
        <is>
          <t>Stainless Steel, AISI-303</t>
        </is>
      </c>
      <c r="M492" s="6" t="inlineStr">
        <is>
          <t>Steel, Cold Drawn C1018</t>
        </is>
      </c>
      <c r="N492" s="1" t="inlineStr">
        <is>
          <t>RTF</t>
        </is>
      </c>
      <c r="O492" s="6" t="n"/>
      <c r="P492" s="6" t="inlineStr">
        <is>
          <t>A101945</t>
        </is>
      </c>
      <c r="Q492" s="6" t="n">
        <v>0</v>
      </c>
      <c r="R492" s="6" t="inlineStr">
        <is>
          <t>LT040</t>
        </is>
      </c>
      <c r="S492" s="13" t="n">
        <v>14</v>
      </c>
      <c r="U492" s="80" t="n"/>
    </row>
    <row r="493">
      <c r="B493" s="13">
        <f>IF(I493="Silicon Bronze, ASTM-B584, C87600", IF(K493="Coating_Standard", "Y", "N"), "N")</f>
        <v/>
      </c>
      <c r="C493" t="inlineStr">
        <is>
          <t>Price_BOM_VL_VLS_Imp_688</t>
        </is>
      </c>
      <c r="D493">
        <f>IF(B493="Y", C493, "")</f>
        <v/>
      </c>
      <c r="E493" s="123" t="inlineStr">
        <is>
          <t>:5012-C_VL:5012-A_VL:5012-C_VLS:5012-A_VLS:</t>
        </is>
      </c>
      <c r="F493" s="123" t="inlineStr">
        <is>
          <t>:5012-C VL:5012-C VLS:</t>
        </is>
      </c>
      <c r="G493" s="123" t="inlineStr">
        <is>
          <t>XA</t>
        </is>
      </c>
      <c r="H493" t="inlineStr">
        <is>
          <t>ImpMatl_NiAl-Bronze_ASTM-B148_C95400</t>
        </is>
      </c>
      <c r="I493" s="6" t="inlineStr">
        <is>
          <t>Nickel Aluminum Bronze ASTM B148 UNS C95400</t>
        </is>
      </c>
      <c r="J493" s="6" t="inlineStr">
        <is>
          <t>B22</t>
        </is>
      </c>
      <c r="K493" s="6" t="inlineStr">
        <is>
          <t>Coating_Scotchkote134_interior_exterior_IncludeImpeller</t>
        </is>
      </c>
      <c r="L493" s="6" t="inlineStr">
        <is>
          <t>Stainless Steel, AISI-303</t>
        </is>
      </c>
      <c r="M493" s="6" t="inlineStr">
        <is>
          <t>Steel, Cold Drawn C1018</t>
        </is>
      </c>
      <c r="N493" s="1" t="inlineStr">
        <is>
          <t>RTF</t>
        </is>
      </c>
      <c r="O493" s="80" t="n"/>
      <c r="P493" t="inlineStr">
        <is>
          <t>A102250</t>
        </is>
      </c>
      <c r="Q493" t="n">
        <v>384</v>
      </c>
      <c r="R493" s="6" t="inlineStr">
        <is>
          <t>LT250</t>
        </is>
      </c>
      <c r="S493" s="13" t="n">
        <v>8</v>
      </c>
      <c r="U493" s="80" t="n"/>
    </row>
    <row r="494">
      <c r="B494" s="13">
        <f>IF(I494="Silicon Bronze, ASTM-B584, C87600", IF(K494="Coating_Standard", "Y", "N"), "N")</f>
        <v/>
      </c>
      <c r="C494" t="inlineStr">
        <is>
          <t>Price_BOM_VL_VLS_Imp_689</t>
        </is>
      </c>
      <c r="D494">
        <f>IF(B494="Y", C494, "")</f>
        <v/>
      </c>
      <c r="E494" s="123" t="inlineStr">
        <is>
          <t>:5012-C_VL:5012-A_VL:5012-C_VLS:5012-A_VLS:</t>
        </is>
      </c>
      <c r="F494" s="123" t="inlineStr">
        <is>
          <t>:5012-C VL:5012-C VLS:</t>
        </is>
      </c>
      <c r="G494" s="123" t="inlineStr">
        <is>
          <t>XA</t>
        </is>
      </c>
      <c r="H494" s="123" t="inlineStr">
        <is>
          <t>ImpMatl_Silicon_Bronze_ASTM-B584_C87600</t>
        </is>
      </c>
      <c r="I494" s="6" t="inlineStr">
        <is>
          <t>Silicon Bronze, ASTM-B584, C87600</t>
        </is>
      </c>
      <c r="J494" s="6" t="inlineStr">
        <is>
          <t>B21</t>
        </is>
      </c>
      <c r="K494" s="6" t="inlineStr">
        <is>
          <t>Coating_Scotchkote134_interior_IncludeImpeller</t>
        </is>
      </c>
      <c r="L494" s="6" t="inlineStr">
        <is>
          <t>Stainless Steel, AISI-303</t>
        </is>
      </c>
      <c r="M494" s="6" t="inlineStr">
        <is>
          <t>Steel, Cold Drawn C1018</t>
        </is>
      </c>
      <c r="N494" s="1" t="inlineStr">
        <is>
          <t>RTF</t>
        </is>
      </c>
      <c r="O494" s="6" t="n"/>
      <c r="P494" s="6" t="inlineStr">
        <is>
          <t>A101945</t>
        </is>
      </c>
      <c r="Q494" s="6" t="n">
        <v>0</v>
      </c>
      <c r="R494" s="6" t="inlineStr">
        <is>
          <t>LT040</t>
        </is>
      </c>
      <c r="S494" s="13" t="n">
        <v>14</v>
      </c>
      <c r="U494" s="80" t="n"/>
    </row>
    <row r="495">
      <c r="B495" s="13">
        <f>IF(I495="Silicon Bronze, ASTM-B584, C87600", IF(K495="Coating_Standard", "Y", "N"), "N")</f>
        <v/>
      </c>
      <c r="C495" t="inlineStr">
        <is>
          <t>Price_BOM_VL_VLS_Imp_690</t>
        </is>
      </c>
      <c r="D495">
        <f>IF(B495="Y", C495, "")</f>
        <v/>
      </c>
      <c r="E495" s="123" t="inlineStr">
        <is>
          <t>:5012-C_VL:5012-A_VL:5012-C_VLS:5012-A_VLS:</t>
        </is>
      </c>
      <c r="F495" s="123" t="inlineStr">
        <is>
          <t>:5012-C VL:5012-C VLS:</t>
        </is>
      </c>
      <c r="G495" s="123" t="inlineStr">
        <is>
          <t>XA</t>
        </is>
      </c>
      <c r="H495" t="inlineStr">
        <is>
          <t>ImpMatl_NiAl-Bronze_ASTM-B148_C95400</t>
        </is>
      </c>
      <c r="I495" s="6" t="inlineStr">
        <is>
          <t>Nickel Aluminum Bronze ASTM B148 UNS C95400</t>
        </is>
      </c>
      <c r="J495" s="6" t="inlineStr">
        <is>
          <t>B22</t>
        </is>
      </c>
      <c r="K495" s="6" t="inlineStr">
        <is>
          <t>Coating_Scotchkote134_interior_IncludeImpeller</t>
        </is>
      </c>
      <c r="L495" s="6" t="inlineStr">
        <is>
          <t>Stainless Steel, AISI-303</t>
        </is>
      </c>
      <c r="M495" s="6" t="inlineStr">
        <is>
          <t>Steel, Cold Drawn C1018</t>
        </is>
      </c>
      <c r="N495" s="1" t="inlineStr">
        <is>
          <t>RTF</t>
        </is>
      </c>
      <c r="O495" s="80" t="n"/>
      <c r="P495" t="inlineStr">
        <is>
          <t>A102250</t>
        </is>
      </c>
      <c r="Q495" t="n">
        <v>384</v>
      </c>
      <c r="R495" s="6" t="inlineStr">
        <is>
          <t>LT250</t>
        </is>
      </c>
      <c r="S495" s="13" t="n">
        <v>8</v>
      </c>
      <c r="U495" s="80" t="n"/>
    </row>
    <row r="496">
      <c r="B496" s="13">
        <f>IF(I496="Silicon Bronze, ASTM-B584, C87600", IF(K496="Coating_Standard", "Y", "N"), "N")</f>
        <v/>
      </c>
      <c r="C496" t="inlineStr">
        <is>
          <t>Price_BOM_VL_VLS_Imp_691</t>
        </is>
      </c>
      <c r="D496">
        <f>IF(B496="Y", C496, "")</f>
        <v/>
      </c>
      <c r="E496" s="123" t="inlineStr">
        <is>
          <t>:5012-C_VL:5012-A_VL:5012-C_VLS:5012-A_VLS:</t>
        </is>
      </c>
      <c r="F496" s="123" t="inlineStr">
        <is>
          <t>:5012-C VL:5012-C VLS:</t>
        </is>
      </c>
      <c r="G496" s="123" t="inlineStr">
        <is>
          <t>XA</t>
        </is>
      </c>
      <c r="H496" s="123" t="inlineStr">
        <is>
          <t>ImpMatl_Silicon_Bronze_ASTM-B584_C87600</t>
        </is>
      </c>
      <c r="I496" s="6" t="inlineStr">
        <is>
          <t>Silicon Bronze, ASTM-B584, C87600</t>
        </is>
      </c>
      <c r="J496" s="6" t="inlineStr">
        <is>
          <t>B21</t>
        </is>
      </c>
      <c r="K496" s="6" t="inlineStr">
        <is>
          <t>Coating_Special</t>
        </is>
      </c>
      <c r="L496" s="6" t="inlineStr">
        <is>
          <t>Stainless Steel, AISI-303</t>
        </is>
      </c>
      <c r="M496" s="6" t="inlineStr">
        <is>
          <t>Steel, Cold Drawn C1018</t>
        </is>
      </c>
      <c r="N496" s="1" t="inlineStr">
        <is>
          <t>RTF</t>
        </is>
      </c>
      <c r="O496" s="6" t="n"/>
      <c r="P496" s="6" t="inlineStr">
        <is>
          <t>A101945</t>
        </is>
      </c>
      <c r="Q496" s="6" t="n">
        <v>0</v>
      </c>
      <c r="R496" s="6" t="inlineStr">
        <is>
          <t>LT040</t>
        </is>
      </c>
      <c r="S496" s="13" t="n">
        <v>14</v>
      </c>
      <c r="U496" s="80" t="n"/>
    </row>
    <row r="497">
      <c r="B497" s="13">
        <f>IF(I497="Silicon Bronze, ASTM-B584, C87600", IF(K497="Coating_Standard", "Y", "N"), "N")</f>
        <v/>
      </c>
      <c r="C497" t="inlineStr">
        <is>
          <t>Price_BOM_VL_VLS_Imp_692</t>
        </is>
      </c>
      <c r="D497">
        <f>IF(B497="Y", C497, "")</f>
        <v/>
      </c>
      <c r="E497" s="123" t="inlineStr">
        <is>
          <t>:5012-C_VL:5012-A_VL:5012-C_VLS:5012-A_VLS:</t>
        </is>
      </c>
      <c r="F497" s="123" t="inlineStr">
        <is>
          <t>:5012-C VL:5012-C VLS:</t>
        </is>
      </c>
      <c r="G497" s="123" t="inlineStr">
        <is>
          <t>XA</t>
        </is>
      </c>
      <c r="H497" t="inlineStr">
        <is>
          <t>ImpMatl_NiAl-Bronze_ASTM-B148_C95400</t>
        </is>
      </c>
      <c r="I497" s="6" t="inlineStr">
        <is>
          <t>Nickel Aluminum Bronze ASTM B148 UNS C95400</t>
        </is>
      </c>
      <c r="J497" s="6" t="inlineStr">
        <is>
          <t>B22</t>
        </is>
      </c>
      <c r="K497" s="6" t="inlineStr">
        <is>
          <t>Coating_Special</t>
        </is>
      </c>
      <c r="L497" s="6" t="inlineStr">
        <is>
          <t>Stainless Steel, AISI-303</t>
        </is>
      </c>
      <c r="M497" s="6" t="inlineStr">
        <is>
          <t>Steel, Cold Drawn C1018</t>
        </is>
      </c>
      <c r="N497" s="1" t="inlineStr">
        <is>
          <t>RTF</t>
        </is>
      </c>
      <c r="O497" s="80" t="n"/>
      <c r="P497" t="inlineStr">
        <is>
          <t>A102250</t>
        </is>
      </c>
      <c r="Q497" t="n">
        <v>384</v>
      </c>
      <c r="R497" s="6" t="inlineStr">
        <is>
          <t>LT250</t>
        </is>
      </c>
      <c r="S497" s="13" t="n">
        <v>8</v>
      </c>
      <c r="U497" s="80" t="n"/>
    </row>
    <row r="498">
      <c r="B498" s="13">
        <f>IF(I498="Silicon Bronze, ASTM-B584, C87600", IF(K498="Coating_Standard", "Y", "N"), "N")</f>
        <v/>
      </c>
      <c r="C498" t="inlineStr">
        <is>
          <t>Price_BOM_VL_VLS_Imp_693</t>
        </is>
      </c>
      <c r="D498">
        <f>IF(B498="Y", C498, "")</f>
        <v/>
      </c>
      <c r="E498" s="123" t="inlineStr">
        <is>
          <t>:5012-C_VL:5012-A_VL:5012-C_VLS:5012-A_VLS:</t>
        </is>
      </c>
      <c r="F498" s="123" t="inlineStr">
        <is>
          <t>:5012-C VL:5012-C VLS:</t>
        </is>
      </c>
      <c r="G498" s="123" t="inlineStr">
        <is>
          <t>XA</t>
        </is>
      </c>
      <c r="H498" s="123" t="inlineStr">
        <is>
          <t>ImpMatl_Silicon_Bronze_ASTM-B584_C87600</t>
        </is>
      </c>
      <c r="I498" s="6" t="inlineStr">
        <is>
          <t>Silicon Bronze, ASTM-B584, C87600</t>
        </is>
      </c>
      <c r="J498" s="6" t="inlineStr">
        <is>
          <t>B21</t>
        </is>
      </c>
      <c r="K498" s="6" t="inlineStr">
        <is>
          <t>Coating_Epoxy</t>
        </is>
      </c>
      <c r="L498" s="6" t="inlineStr">
        <is>
          <t>Stainless Steel, AISI-303</t>
        </is>
      </c>
      <c r="M498" s="6" t="inlineStr">
        <is>
          <t>Steel, Cold Drawn C1018</t>
        </is>
      </c>
      <c r="N498" s="1" t="inlineStr">
        <is>
          <t>RTF</t>
        </is>
      </c>
      <c r="O498" s="6" t="n"/>
      <c r="P498" s="6" t="inlineStr">
        <is>
          <t>A101945</t>
        </is>
      </c>
      <c r="Q498" s="6" t="n">
        <v>0</v>
      </c>
      <c r="R498" s="6" t="inlineStr">
        <is>
          <t>LT040</t>
        </is>
      </c>
      <c r="S498" s="13" t="n">
        <v>14</v>
      </c>
      <c r="U498" s="80" t="n"/>
    </row>
    <row r="499">
      <c r="B499" s="13">
        <f>IF(I499="Silicon Bronze, ASTM-B584, C87600", IF(K499="Coating_Standard", "Y", "N"), "N")</f>
        <v/>
      </c>
      <c r="C499" t="inlineStr">
        <is>
          <t>Price_BOM_VL_VLS_Imp_694</t>
        </is>
      </c>
      <c r="D499">
        <f>IF(B499="Y", C499, "")</f>
        <v/>
      </c>
      <c r="E499" s="123" t="inlineStr">
        <is>
          <t>:5012-C_VL:5012-A_VL:5012-C_VLS:5012-A_VLS:</t>
        </is>
      </c>
      <c r="F499" s="123" t="inlineStr">
        <is>
          <t>:5012-C VL:5012-C VLS:</t>
        </is>
      </c>
      <c r="G499" s="123" t="inlineStr">
        <is>
          <t>XA</t>
        </is>
      </c>
      <c r="H499" t="inlineStr">
        <is>
          <t>ImpMatl_NiAl-Bronze_ASTM-B148_C95400</t>
        </is>
      </c>
      <c r="I499" s="6" t="inlineStr">
        <is>
          <t>Nickel Aluminum Bronze ASTM B148 UNS C95400</t>
        </is>
      </c>
      <c r="J499" s="6" t="inlineStr">
        <is>
          <t>B22</t>
        </is>
      </c>
      <c r="K499" s="6" t="inlineStr">
        <is>
          <t>Coating_Epoxy</t>
        </is>
      </c>
      <c r="L499" s="6" t="inlineStr">
        <is>
          <t>Stainless Steel, AISI-303</t>
        </is>
      </c>
      <c r="M499" s="6" t="inlineStr">
        <is>
          <t>Steel, Cold Drawn C1018</t>
        </is>
      </c>
      <c r="N499" s="1" t="inlineStr">
        <is>
          <t>RTF</t>
        </is>
      </c>
      <c r="O499" s="80" t="n"/>
      <c r="P499" t="inlineStr">
        <is>
          <t>A102250</t>
        </is>
      </c>
      <c r="Q499" t="n">
        <v>384</v>
      </c>
      <c r="R499" s="6" t="inlineStr">
        <is>
          <t>LT250</t>
        </is>
      </c>
      <c r="S499" s="13" t="n">
        <v>8</v>
      </c>
      <c r="U499" s="80" t="n"/>
    </row>
    <row r="500">
      <c r="B500" s="13">
        <f>IF(I500="Silicon Bronze, ASTM-B584, C87600", IF(K500="Coating_Standard", "Y", "N"), "N")</f>
        <v/>
      </c>
      <c r="C500" t="inlineStr">
        <is>
          <t>Price_BOM_VL_VLS_Imp_695</t>
        </is>
      </c>
      <c r="D500">
        <f>IF(B500="Y", C500, "")</f>
        <v/>
      </c>
      <c r="E500" t="inlineStr">
        <is>
          <t>:5015-7_VL:5015-7_VLS:</t>
        </is>
      </c>
      <c r="F500" t="inlineStr">
        <is>
          <t>:5015-7 VL:5015-7 VLS:</t>
        </is>
      </c>
      <c r="G500" s="123" t="inlineStr">
        <is>
          <t>X5</t>
        </is>
      </c>
      <c r="H500" s="123" t="inlineStr">
        <is>
          <t>ImpMatl_Silicon_Bronze_ASTM-B584_C87600</t>
        </is>
      </c>
      <c r="I500" s="6" t="inlineStr">
        <is>
          <t>Silicon Bronze, ASTM-B584, C87600</t>
        </is>
      </c>
      <c r="J500" s="6" t="inlineStr">
        <is>
          <t>B21</t>
        </is>
      </c>
      <c r="K500" s="6" t="inlineStr">
        <is>
          <t>Coating_Standard</t>
        </is>
      </c>
      <c r="L500" s="6" t="inlineStr">
        <is>
          <t>Anodized Steel</t>
        </is>
      </c>
      <c r="M500" s="6" t="inlineStr">
        <is>
          <t>Steel, Cold Drawn C1018</t>
        </is>
      </c>
      <c r="N500" s="6" t="n">
        <v>96769250</v>
      </c>
      <c r="O500" s="6" t="inlineStr">
        <is>
          <t>IMP,L,40157,X5,B21</t>
        </is>
      </c>
      <c r="P500" s="6" t="inlineStr">
        <is>
          <t>A101959</t>
        </is>
      </c>
      <c r="Q500" s="6" t="n">
        <v>0</v>
      </c>
      <c r="R500" t="inlineStr">
        <is>
          <t>LT027</t>
        </is>
      </c>
      <c r="S500" s="13" t="n">
        <v>0</v>
      </c>
      <c r="U500" s="80" t="n"/>
    </row>
    <row r="501">
      <c r="B501" s="13">
        <f>IF(I501="Silicon Bronze, ASTM-B584, C87600", IF(K501="Coating_Standard", "Y", "N"), "N")</f>
        <v/>
      </c>
      <c r="C501" t="inlineStr">
        <is>
          <t>Price_BOM_VL_VLS_Imp_696</t>
        </is>
      </c>
      <c r="D501">
        <f>IF(B501="Y", C501, "")</f>
        <v/>
      </c>
      <c r="E501" t="inlineStr">
        <is>
          <t>:5015-7_VL:5015-7_VLS:</t>
        </is>
      </c>
      <c r="F501" t="inlineStr">
        <is>
          <t>:5015-7 VL:5015-7 VLS:</t>
        </is>
      </c>
      <c r="G501" s="123" t="inlineStr">
        <is>
          <t>X5</t>
        </is>
      </c>
      <c r="H501" t="inlineStr">
        <is>
          <t>ImpMatl_NiAl-Bronze_ASTM-B148_C95400</t>
        </is>
      </c>
      <c r="I501" s="6" t="inlineStr">
        <is>
          <t>Nickel Aluminum Bronze ASTM B148 UNS C95400</t>
        </is>
      </c>
      <c r="J501" s="6" t="inlineStr">
        <is>
          <t>B22</t>
        </is>
      </c>
      <c r="K501" s="6" t="inlineStr">
        <is>
          <t>Coating_Standard</t>
        </is>
      </c>
      <c r="L501" s="6" t="inlineStr">
        <is>
          <t>Anodized Steel</t>
        </is>
      </c>
      <c r="M501" s="6" t="inlineStr">
        <is>
          <t>Steel, Cold Drawn C1018</t>
        </is>
      </c>
      <c r="N501" t="n">
        <v>96769202</v>
      </c>
      <c r="O501" t="inlineStr">
        <is>
          <t>IMP,L,40157,X5,B22</t>
        </is>
      </c>
      <c r="P501" t="inlineStr">
        <is>
          <t>A101962</t>
        </is>
      </c>
      <c r="Q501" t="n">
        <v>3021</v>
      </c>
      <c r="R501" s="6" t="inlineStr">
        <is>
          <t>LT250</t>
        </is>
      </c>
      <c r="S501" s="13" t="n">
        <v>8</v>
      </c>
      <c r="U501" s="80" t="n"/>
    </row>
    <row r="502">
      <c r="B502" s="13">
        <f>IF(I502="Silicon Bronze, ASTM-B584, C87600", IF(K502="Coating_Standard", "Y", "N"), "N")</f>
        <v/>
      </c>
      <c r="C502" t="inlineStr">
        <is>
          <t>Price_BOM_VL_VLS_Imp_697</t>
        </is>
      </c>
      <c r="D502">
        <f>IF(B502="Y", C502, "")</f>
        <v/>
      </c>
      <c r="E502" t="inlineStr">
        <is>
          <t>:5015-7_VL:5015-7_VLS:</t>
        </is>
      </c>
      <c r="F502" t="inlineStr">
        <is>
          <t>:5015-7 VL:5015-7 VLS:</t>
        </is>
      </c>
      <c r="G502" s="123" t="inlineStr">
        <is>
          <t>X5</t>
        </is>
      </c>
      <c r="H502" s="123" t="inlineStr">
        <is>
          <t>ImpMatl_Silicon_Bronze_ASTM-B584_C87600</t>
        </is>
      </c>
      <c r="I502" s="6" t="inlineStr">
        <is>
          <t>Silicon Bronze, ASTM-B584, C87600</t>
        </is>
      </c>
      <c r="J502" s="6" t="inlineStr">
        <is>
          <t>B21</t>
        </is>
      </c>
      <c r="K502" s="6" t="inlineStr">
        <is>
          <t>Coating_Scotchkote134_interior</t>
        </is>
      </c>
      <c r="L502" s="6" t="inlineStr">
        <is>
          <t>Anodized Steel</t>
        </is>
      </c>
      <c r="M502" s="6" t="inlineStr">
        <is>
          <t>Steel, Cold Drawn C1018</t>
        </is>
      </c>
      <c r="N502" s="1" t="inlineStr">
        <is>
          <t>RTF</t>
        </is>
      </c>
      <c r="O502" s="6" t="n"/>
      <c r="P502" s="6" t="inlineStr">
        <is>
          <t>A101959</t>
        </is>
      </c>
      <c r="Q502" s="6" t="n">
        <v>0</v>
      </c>
      <c r="R502" s="6" t="inlineStr">
        <is>
          <t>LT027</t>
        </is>
      </c>
      <c r="S502" s="13" t="n">
        <v>0</v>
      </c>
      <c r="U502" s="80" t="n"/>
    </row>
    <row r="503">
      <c r="B503" s="13">
        <f>IF(I503="Silicon Bronze, ASTM-B584, C87600", IF(K503="Coating_Standard", "Y", "N"), "N")</f>
        <v/>
      </c>
      <c r="C503" t="inlineStr">
        <is>
          <t>Price_BOM_VL_VLS_Imp_698</t>
        </is>
      </c>
      <c r="D503">
        <f>IF(B503="Y", C503, "")</f>
        <v/>
      </c>
      <c r="E503" t="inlineStr">
        <is>
          <t>:5015-7_VL:5015-7_VLS:</t>
        </is>
      </c>
      <c r="F503" t="inlineStr">
        <is>
          <t>:5015-7 VL:5015-7 VLS:</t>
        </is>
      </c>
      <c r="G503" s="123" t="inlineStr">
        <is>
          <t>X5</t>
        </is>
      </c>
      <c r="H503" t="inlineStr">
        <is>
          <t>ImpMatl_NiAl-Bronze_ASTM-B148_C95400</t>
        </is>
      </c>
      <c r="I503" s="6" t="inlineStr">
        <is>
          <t>Nickel Aluminum Bronze ASTM B148 UNS C95400</t>
        </is>
      </c>
      <c r="J503" s="6" t="inlineStr">
        <is>
          <t>B22</t>
        </is>
      </c>
      <c r="K503" s="6" t="inlineStr">
        <is>
          <t>Coating_Scotchkote134_interior</t>
        </is>
      </c>
      <c r="L503" s="6" t="inlineStr">
        <is>
          <t>Anodized Steel</t>
        </is>
      </c>
      <c r="M503" s="6" t="inlineStr">
        <is>
          <t>Steel, Cold Drawn C1018</t>
        </is>
      </c>
      <c r="N503" s="1" t="inlineStr">
        <is>
          <t>RTF</t>
        </is>
      </c>
      <c r="P503" t="inlineStr">
        <is>
          <t>A101962</t>
        </is>
      </c>
      <c r="Q503" t="n">
        <v>3021</v>
      </c>
      <c r="R503" s="6" t="inlineStr">
        <is>
          <t>LT250</t>
        </is>
      </c>
      <c r="S503" s="13" t="n">
        <v>8</v>
      </c>
      <c r="U503" s="80" t="n"/>
    </row>
    <row r="504">
      <c r="B504" s="13">
        <f>IF(I504="Silicon Bronze, ASTM-B584, C87600", IF(K504="Coating_Standard", "Y", "N"), "N")</f>
        <v/>
      </c>
      <c r="C504" t="inlineStr">
        <is>
          <t>Price_BOM_VL_VLS_Imp_699</t>
        </is>
      </c>
      <c r="D504">
        <f>IF(B504="Y", C504, "")</f>
        <v/>
      </c>
      <c r="E504" t="inlineStr">
        <is>
          <t>:5015-7_VL:5015-7_VLS:</t>
        </is>
      </c>
      <c r="F504" t="inlineStr">
        <is>
          <t>:5015-7 VL:5015-7 VLS:</t>
        </is>
      </c>
      <c r="G504" s="123" t="inlineStr">
        <is>
          <t>X5</t>
        </is>
      </c>
      <c r="H504" s="123" t="inlineStr">
        <is>
          <t>ImpMatl_Silicon_Bronze_ASTM-B584_C87600</t>
        </is>
      </c>
      <c r="I504" s="6" t="inlineStr">
        <is>
          <t>Silicon Bronze, ASTM-B584, C87600</t>
        </is>
      </c>
      <c r="J504" s="6" t="inlineStr">
        <is>
          <t>B21</t>
        </is>
      </c>
      <c r="K504" s="6" t="inlineStr">
        <is>
          <t>Coating_Scotchkote134_interior_exterior</t>
        </is>
      </c>
      <c r="L504" s="6" t="inlineStr">
        <is>
          <t>Anodized Steel</t>
        </is>
      </c>
      <c r="M504" s="6" t="inlineStr">
        <is>
          <t>Steel, Cold Drawn C1018</t>
        </is>
      </c>
      <c r="N504" s="1" t="inlineStr">
        <is>
          <t>RTF</t>
        </is>
      </c>
      <c r="O504" s="6" t="n"/>
      <c r="P504" s="6" t="inlineStr">
        <is>
          <t>A101959</t>
        </is>
      </c>
      <c r="Q504" s="6" t="n">
        <v>0</v>
      </c>
      <c r="R504" s="6" t="inlineStr">
        <is>
          <t>LT040</t>
        </is>
      </c>
      <c r="S504" s="13" t="n">
        <v>14</v>
      </c>
      <c r="U504" s="80" t="n"/>
    </row>
    <row r="505">
      <c r="B505" s="13">
        <f>IF(I505="Silicon Bronze, ASTM-B584, C87600", IF(K505="Coating_Standard", "Y", "N"), "N")</f>
        <v/>
      </c>
      <c r="C505" t="inlineStr">
        <is>
          <t>Price_BOM_VL_VLS_Imp_70</t>
        </is>
      </c>
      <c r="D505">
        <f>IF(B505="Y", C505, "")</f>
        <v/>
      </c>
      <c r="E505" s="123" t="inlineStr">
        <is>
          <t>:1270-7_VL:</t>
        </is>
      </c>
      <c r="F505" s="123" t="inlineStr">
        <is>
          <t>:1270-7 VL:</t>
        </is>
      </c>
      <c r="G505" s="123" t="inlineStr">
        <is>
          <t>X0</t>
        </is>
      </c>
      <c r="H505" s="123" t="inlineStr">
        <is>
          <t>ImpMatl_Silicon_Bronze_ASTM-B584_C87600</t>
        </is>
      </c>
      <c r="I505" s="6" t="inlineStr">
        <is>
          <t>Silicon Bronze, ASTM-B584, C87600</t>
        </is>
      </c>
      <c r="J505" s="6" t="inlineStr">
        <is>
          <t>B21</t>
        </is>
      </c>
      <c r="K505" s="6" t="inlineStr">
        <is>
          <t>Coating_Scotchkote134_interior</t>
        </is>
      </c>
      <c r="L505" s="6" t="inlineStr">
        <is>
          <t>ImpellerCapscrew_X0_None</t>
        </is>
      </c>
      <c r="M505" s="6" t="inlineStr">
        <is>
          <t>ImpellerKey_None</t>
        </is>
      </c>
      <c r="N505" s="1" t="inlineStr">
        <is>
          <t>RTF</t>
        </is>
      </c>
      <c r="O505" s="6" t="n"/>
      <c r="P505" s="6" t="inlineStr">
        <is>
          <t>A101678</t>
        </is>
      </c>
      <c r="Q505" s="6" t="n">
        <v>0</v>
      </c>
      <c r="R505" s="6" t="inlineStr">
        <is>
          <t>LT040</t>
        </is>
      </c>
      <c r="S505" s="13" t="n">
        <v>14</v>
      </c>
      <c r="U505" s="80" t="n"/>
    </row>
    <row r="506" customFormat="1" s="94">
      <c r="A506" s="24" t="n"/>
      <c r="B506" s="13">
        <f>IF(I506="Silicon Bronze, ASTM-B584, C87600", IF(K506="Coating_Standard", "Y", "N"), "N")</f>
        <v/>
      </c>
      <c r="C506" t="inlineStr">
        <is>
          <t>Price_BOM_VL_VLS_Imp_700</t>
        </is>
      </c>
      <c r="D506">
        <f>IF(B506="Y", C506, "")</f>
        <v/>
      </c>
      <c r="E506" t="inlineStr">
        <is>
          <t>:5015-7_VL:5015-7_VLS:</t>
        </is>
      </c>
      <c r="F506" t="inlineStr">
        <is>
          <t>:5015-7 VL:5015-7 VLS:</t>
        </is>
      </c>
      <c r="G506" s="123" t="inlineStr">
        <is>
          <t>X5</t>
        </is>
      </c>
      <c r="H506" t="inlineStr">
        <is>
          <t>ImpMatl_NiAl-Bronze_ASTM-B148_C95400</t>
        </is>
      </c>
      <c r="I506" s="6" t="inlineStr">
        <is>
          <t>Nickel Aluminum Bronze ASTM B148 UNS C95400</t>
        </is>
      </c>
      <c r="J506" s="6" t="inlineStr">
        <is>
          <t>B22</t>
        </is>
      </c>
      <c r="K506" s="6" t="inlineStr">
        <is>
          <t>Coating_Scotchkote134_interior_exterior</t>
        </is>
      </c>
      <c r="L506" s="6" t="inlineStr">
        <is>
          <t>Anodized Steel</t>
        </is>
      </c>
      <c r="M506" s="6" t="inlineStr">
        <is>
          <t>Steel, Cold Drawn C1018</t>
        </is>
      </c>
      <c r="N506" s="1" t="inlineStr">
        <is>
          <t>RTF</t>
        </is>
      </c>
      <c r="P506" t="inlineStr">
        <is>
          <t>A101962</t>
        </is>
      </c>
      <c r="Q506" t="n">
        <v>3021</v>
      </c>
      <c r="R506" s="6" t="inlineStr">
        <is>
          <t>LT250</t>
        </is>
      </c>
      <c r="S506" s="13" t="n">
        <v>8</v>
      </c>
      <c r="U506" s="80" t="n"/>
    </row>
    <row r="507">
      <c r="B507" s="13">
        <f>IF(I507="Silicon Bronze, ASTM-B584, C87600", IF(K507="Coating_Standard", "Y", "N"), "N")</f>
        <v/>
      </c>
      <c r="C507" t="inlineStr">
        <is>
          <t>Price_BOM_VL_VLS_Imp_701</t>
        </is>
      </c>
      <c r="D507">
        <f>IF(B507="Y", C507, "")</f>
        <v/>
      </c>
      <c r="E507" t="inlineStr">
        <is>
          <t>:5015-7_VL:5015-7_VLS:</t>
        </is>
      </c>
      <c r="F507" t="inlineStr">
        <is>
          <t>:5015-7 VL:5015-7 VLS:</t>
        </is>
      </c>
      <c r="G507" s="123" t="inlineStr">
        <is>
          <t>X5</t>
        </is>
      </c>
      <c r="H507" s="123" t="inlineStr">
        <is>
          <t>ImpMatl_Silicon_Bronze_ASTM-B584_C87600</t>
        </is>
      </c>
      <c r="I507" s="6" t="inlineStr">
        <is>
          <t>Silicon Bronze, ASTM-B584, C87600</t>
        </is>
      </c>
      <c r="J507" s="6" t="inlineStr">
        <is>
          <t>B21</t>
        </is>
      </c>
      <c r="K507" s="6" t="inlineStr">
        <is>
          <t>Coating_Scotchkote134_interior_exterior_IncludeImpeller</t>
        </is>
      </c>
      <c r="L507" s="6" t="inlineStr">
        <is>
          <t>Anodized Steel</t>
        </is>
      </c>
      <c r="M507" s="6" t="inlineStr">
        <is>
          <t>Steel, Cold Drawn C1018</t>
        </is>
      </c>
      <c r="N507" s="1" t="inlineStr">
        <is>
          <t>RTF</t>
        </is>
      </c>
      <c r="O507" s="6" t="n"/>
      <c r="P507" s="6" t="inlineStr">
        <is>
          <t>A101959</t>
        </is>
      </c>
      <c r="Q507" s="6" t="n">
        <v>0</v>
      </c>
      <c r="R507" s="6" t="inlineStr">
        <is>
          <t>LT040</t>
        </is>
      </c>
      <c r="S507" s="13" t="n">
        <v>14</v>
      </c>
      <c r="U507" s="80" t="n"/>
    </row>
    <row r="508">
      <c r="B508" s="13">
        <f>IF(I508="Silicon Bronze, ASTM-B584, C87600", IF(K508="Coating_Standard", "Y", "N"), "N")</f>
        <v/>
      </c>
      <c r="C508" t="inlineStr">
        <is>
          <t>Price_BOM_VL_VLS_Imp_702</t>
        </is>
      </c>
      <c r="D508">
        <f>IF(B508="Y", C508, "")</f>
        <v/>
      </c>
      <c r="E508" t="inlineStr">
        <is>
          <t>:5015-7_VL:5015-7_VLS:</t>
        </is>
      </c>
      <c r="F508" t="inlineStr">
        <is>
          <t>:5015-7 VL:5015-7 VLS:</t>
        </is>
      </c>
      <c r="G508" s="123" t="inlineStr">
        <is>
          <t>X5</t>
        </is>
      </c>
      <c r="H508" t="inlineStr">
        <is>
          <t>ImpMatl_NiAl-Bronze_ASTM-B148_C95400</t>
        </is>
      </c>
      <c r="I508" s="6" t="inlineStr">
        <is>
          <t>Nickel Aluminum Bronze ASTM B148 UNS C95400</t>
        </is>
      </c>
      <c r="J508" s="6" t="inlineStr">
        <is>
          <t>B22</t>
        </is>
      </c>
      <c r="K508" s="6" t="inlineStr">
        <is>
          <t>Coating_Scotchkote134_interior_exterior_IncludeImpeller</t>
        </is>
      </c>
      <c r="L508" s="6" t="inlineStr">
        <is>
          <t>Anodized Steel</t>
        </is>
      </c>
      <c r="M508" s="6" t="inlineStr">
        <is>
          <t>Steel, Cold Drawn C1018</t>
        </is>
      </c>
      <c r="N508" s="1" t="inlineStr">
        <is>
          <t>RTF</t>
        </is>
      </c>
      <c r="P508" t="inlineStr">
        <is>
          <t>A101962</t>
        </is>
      </c>
      <c r="Q508" t="n">
        <v>3021</v>
      </c>
      <c r="R508" s="6" t="inlineStr">
        <is>
          <t>LT250</t>
        </is>
      </c>
      <c r="S508" s="13" t="n">
        <v>8</v>
      </c>
      <c r="U508" s="80" t="n"/>
    </row>
    <row r="509">
      <c r="B509" s="13">
        <f>IF(I509="Silicon Bronze, ASTM-B584, C87600", IF(K509="Coating_Standard", "Y", "N"), "N")</f>
        <v/>
      </c>
      <c r="C509" t="inlineStr">
        <is>
          <t>Price_BOM_VL_VLS_Imp_703</t>
        </is>
      </c>
      <c r="D509">
        <f>IF(B509="Y", C509, "")</f>
        <v/>
      </c>
      <c r="E509" t="inlineStr">
        <is>
          <t>:5015-7_VL:5015-7_VLS:</t>
        </is>
      </c>
      <c r="F509" t="inlineStr">
        <is>
          <t>:5015-7 VL:5015-7 VLS:</t>
        </is>
      </c>
      <c r="G509" s="123" t="inlineStr">
        <is>
          <t>X5</t>
        </is>
      </c>
      <c r="H509" s="123" t="inlineStr">
        <is>
          <t>ImpMatl_Silicon_Bronze_ASTM-B584_C87600</t>
        </is>
      </c>
      <c r="I509" s="6" t="inlineStr">
        <is>
          <t>Silicon Bronze, ASTM-B584, C87600</t>
        </is>
      </c>
      <c r="J509" s="6" t="inlineStr">
        <is>
          <t>B21</t>
        </is>
      </c>
      <c r="K509" s="6" t="inlineStr">
        <is>
          <t>Coating_Scotchkote134_interior_IncludeImpeller</t>
        </is>
      </c>
      <c r="L509" s="6" t="inlineStr">
        <is>
          <t>Anodized Steel</t>
        </is>
      </c>
      <c r="M509" s="6" t="inlineStr">
        <is>
          <t>Steel, Cold Drawn C1018</t>
        </is>
      </c>
      <c r="N509" s="1" t="inlineStr">
        <is>
          <t>RTF</t>
        </is>
      </c>
      <c r="O509" s="6" t="n"/>
      <c r="P509" s="6" t="inlineStr">
        <is>
          <t>A101959</t>
        </is>
      </c>
      <c r="Q509" s="6" t="n">
        <v>0</v>
      </c>
      <c r="R509" s="6" t="inlineStr">
        <is>
          <t>LT040</t>
        </is>
      </c>
      <c r="S509" s="13" t="n">
        <v>14</v>
      </c>
      <c r="U509" s="80" t="n"/>
    </row>
    <row r="510">
      <c r="B510" s="13">
        <f>IF(I510="Silicon Bronze, ASTM-B584, C87600", IF(K510="Coating_Standard", "Y", "N"), "N")</f>
        <v/>
      </c>
      <c r="C510" t="inlineStr">
        <is>
          <t>Price_BOM_VL_VLS_Imp_704</t>
        </is>
      </c>
      <c r="D510">
        <f>IF(B510="Y", C510, "")</f>
        <v/>
      </c>
      <c r="E510" t="inlineStr">
        <is>
          <t>:5015-7_VL:5015-7_VLS:</t>
        </is>
      </c>
      <c r="F510" t="inlineStr">
        <is>
          <t>:5015-7 VL:5015-7 VLS:</t>
        </is>
      </c>
      <c r="G510" s="123" t="inlineStr">
        <is>
          <t>X5</t>
        </is>
      </c>
      <c r="H510" t="inlineStr">
        <is>
          <t>ImpMatl_NiAl-Bronze_ASTM-B148_C95400</t>
        </is>
      </c>
      <c r="I510" s="6" t="inlineStr">
        <is>
          <t>Nickel Aluminum Bronze ASTM B148 UNS C95400</t>
        </is>
      </c>
      <c r="J510" s="6" t="inlineStr">
        <is>
          <t>B22</t>
        </is>
      </c>
      <c r="K510" s="6" t="inlineStr">
        <is>
          <t>Coating_Scotchkote134_interior_IncludeImpeller</t>
        </is>
      </c>
      <c r="L510" s="6" t="inlineStr">
        <is>
          <t>Anodized Steel</t>
        </is>
      </c>
      <c r="M510" s="6" t="inlineStr">
        <is>
          <t>Steel, Cold Drawn C1018</t>
        </is>
      </c>
      <c r="N510" s="1" t="inlineStr">
        <is>
          <t>RTF</t>
        </is>
      </c>
      <c r="P510" t="inlineStr">
        <is>
          <t>A101962</t>
        </is>
      </c>
      <c r="Q510" t="n">
        <v>3021</v>
      </c>
      <c r="R510" s="6" t="inlineStr">
        <is>
          <t>LT250</t>
        </is>
      </c>
      <c r="S510" s="13" t="n">
        <v>8</v>
      </c>
      <c r="U510" s="80" t="n"/>
    </row>
    <row r="511">
      <c r="B511" s="13">
        <f>IF(I511="Silicon Bronze, ASTM-B584, C87600", IF(K511="Coating_Standard", "Y", "N"), "N")</f>
        <v/>
      </c>
      <c r="C511" t="inlineStr">
        <is>
          <t>Price_BOM_VL_VLS_Imp_705</t>
        </is>
      </c>
      <c r="D511">
        <f>IF(B511="Y", C511, "")</f>
        <v/>
      </c>
      <c r="E511" t="inlineStr">
        <is>
          <t>:5015-7_VL:5015-7_VLS:</t>
        </is>
      </c>
      <c r="F511" t="inlineStr">
        <is>
          <t>:5015-7 VL:5015-7 VLS:</t>
        </is>
      </c>
      <c r="G511" s="123" t="inlineStr">
        <is>
          <t>X5</t>
        </is>
      </c>
      <c r="H511" s="123" t="inlineStr">
        <is>
          <t>ImpMatl_Silicon_Bronze_ASTM-B584_C87600</t>
        </is>
      </c>
      <c r="I511" s="6" t="inlineStr">
        <is>
          <t>Silicon Bronze, ASTM-B584, C87600</t>
        </is>
      </c>
      <c r="J511" s="6" t="inlineStr">
        <is>
          <t>B21</t>
        </is>
      </c>
      <c r="K511" s="6" t="inlineStr">
        <is>
          <t>Coating_Special</t>
        </is>
      </c>
      <c r="L511" s="6" t="inlineStr">
        <is>
          <t>Anodized Steel</t>
        </is>
      </c>
      <c r="M511" s="6" t="inlineStr">
        <is>
          <t>Steel, Cold Drawn C1018</t>
        </is>
      </c>
      <c r="N511" s="1" t="inlineStr">
        <is>
          <t>RTF</t>
        </is>
      </c>
      <c r="O511" s="6" t="n"/>
      <c r="P511" s="6" t="inlineStr">
        <is>
          <t>A101959</t>
        </is>
      </c>
      <c r="Q511" s="6" t="n">
        <v>0</v>
      </c>
      <c r="R511" s="6" t="inlineStr">
        <is>
          <t>LT040</t>
        </is>
      </c>
      <c r="S511" s="13" t="n">
        <v>14</v>
      </c>
      <c r="U511" s="80" t="n"/>
    </row>
    <row r="512">
      <c r="B512" s="13">
        <f>IF(I512="Silicon Bronze, ASTM-B584, C87600", IF(K512="Coating_Standard", "Y", "N"), "N")</f>
        <v/>
      </c>
      <c r="C512" t="inlineStr">
        <is>
          <t>Price_BOM_VL_VLS_Imp_706</t>
        </is>
      </c>
      <c r="D512">
        <f>IF(B512="Y", C512, "")</f>
        <v/>
      </c>
      <c r="E512" t="inlineStr">
        <is>
          <t>:5015-7_VL:5015-7_VLS:</t>
        </is>
      </c>
      <c r="F512" t="inlineStr">
        <is>
          <t>:5015-7 VL:5015-7 VLS:</t>
        </is>
      </c>
      <c r="G512" s="123" t="inlineStr">
        <is>
          <t>X5</t>
        </is>
      </c>
      <c r="H512" t="inlineStr">
        <is>
          <t>ImpMatl_NiAl-Bronze_ASTM-B148_C95400</t>
        </is>
      </c>
      <c r="I512" s="6" t="inlineStr">
        <is>
          <t>Nickel Aluminum Bronze ASTM B148 UNS C95400</t>
        </is>
      </c>
      <c r="J512" s="6" t="inlineStr">
        <is>
          <t>B22</t>
        </is>
      </c>
      <c r="K512" s="6" t="inlineStr">
        <is>
          <t>Coating_Special</t>
        </is>
      </c>
      <c r="L512" s="6" t="inlineStr">
        <is>
          <t>Anodized Steel</t>
        </is>
      </c>
      <c r="M512" s="6" t="inlineStr">
        <is>
          <t>Steel, Cold Drawn C1018</t>
        </is>
      </c>
      <c r="N512" s="1" t="inlineStr">
        <is>
          <t>RTF</t>
        </is>
      </c>
      <c r="P512" t="inlineStr">
        <is>
          <t>A101962</t>
        </is>
      </c>
      <c r="Q512" t="n">
        <v>3021</v>
      </c>
      <c r="R512" s="6" t="inlineStr">
        <is>
          <t>LT250</t>
        </is>
      </c>
      <c r="S512" s="13" t="n">
        <v>8</v>
      </c>
      <c r="U512" s="80" t="n"/>
    </row>
    <row r="513">
      <c r="B513" s="13">
        <f>IF(I513="Silicon Bronze, ASTM-B584, C87600", IF(K513="Coating_Standard", "Y", "N"), "N")</f>
        <v/>
      </c>
      <c r="C513" t="inlineStr">
        <is>
          <t>Price_BOM_VL_VLS_Imp_707</t>
        </is>
      </c>
      <c r="D513">
        <f>IF(B513="Y", C513, "")</f>
        <v/>
      </c>
      <c r="E513" t="inlineStr">
        <is>
          <t>:5015-7_VL:5015-7_VLS:</t>
        </is>
      </c>
      <c r="F513" t="inlineStr">
        <is>
          <t>:5015-7 VL:5015-7 VLS:</t>
        </is>
      </c>
      <c r="G513" s="123" t="inlineStr">
        <is>
          <t>X5</t>
        </is>
      </c>
      <c r="H513" s="123" t="inlineStr">
        <is>
          <t>ImpMatl_Silicon_Bronze_ASTM-B584_C87600</t>
        </is>
      </c>
      <c r="I513" s="6" t="inlineStr">
        <is>
          <t>Silicon Bronze, ASTM-B584, C87600</t>
        </is>
      </c>
      <c r="J513" s="6" t="inlineStr">
        <is>
          <t>B21</t>
        </is>
      </c>
      <c r="K513" s="6" t="inlineStr">
        <is>
          <t>Coating_Epoxy</t>
        </is>
      </c>
      <c r="L513" s="6" t="inlineStr">
        <is>
          <t>Anodized Steel</t>
        </is>
      </c>
      <c r="M513" s="6" t="inlineStr">
        <is>
          <t>Steel, Cold Drawn C1018</t>
        </is>
      </c>
      <c r="N513" s="1" t="inlineStr">
        <is>
          <t>RTF</t>
        </is>
      </c>
      <c r="O513" s="6" t="n"/>
      <c r="P513" s="6" t="inlineStr">
        <is>
          <t>A101959</t>
        </is>
      </c>
      <c r="Q513" s="6" t="n">
        <v>0</v>
      </c>
      <c r="R513" s="6" t="inlineStr">
        <is>
          <t>LT040</t>
        </is>
      </c>
      <c r="S513" s="13" t="n">
        <v>14</v>
      </c>
      <c r="U513" s="80" t="n"/>
    </row>
    <row r="514">
      <c r="B514" s="13">
        <f>IF(I514="Silicon Bronze, ASTM-B584, C87600", IF(K514="Coating_Standard", "Y", "N"), "N")</f>
        <v/>
      </c>
      <c r="C514" t="inlineStr">
        <is>
          <t>Price_BOM_VL_VLS_Imp_708</t>
        </is>
      </c>
      <c r="D514">
        <f>IF(B514="Y", C514, "")</f>
        <v/>
      </c>
      <c r="E514" t="inlineStr">
        <is>
          <t>:5015-7_VL:5015-7_VLS:</t>
        </is>
      </c>
      <c r="F514" t="inlineStr">
        <is>
          <t>:5015-7 VL:5015-7 VLS:</t>
        </is>
      </c>
      <c r="G514" s="123" t="inlineStr">
        <is>
          <t>X5</t>
        </is>
      </c>
      <c r="H514" t="inlineStr">
        <is>
          <t>ImpMatl_NiAl-Bronze_ASTM-B148_C95400</t>
        </is>
      </c>
      <c r="I514" s="6" t="inlineStr">
        <is>
          <t>Nickel Aluminum Bronze ASTM B148 UNS C95400</t>
        </is>
      </c>
      <c r="J514" s="6" t="inlineStr">
        <is>
          <t>B22</t>
        </is>
      </c>
      <c r="K514" s="6" t="inlineStr">
        <is>
          <t>Coating_Epoxy</t>
        </is>
      </c>
      <c r="L514" s="6" t="inlineStr">
        <is>
          <t>Anodized Steel</t>
        </is>
      </c>
      <c r="M514" s="6" t="inlineStr">
        <is>
          <t>Steel, Cold Drawn C1018</t>
        </is>
      </c>
      <c r="N514" s="1" t="inlineStr">
        <is>
          <t>RTF</t>
        </is>
      </c>
      <c r="P514" t="inlineStr">
        <is>
          <t>A101962</t>
        </is>
      </c>
      <c r="Q514" t="n">
        <v>3021</v>
      </c>
      <c r="R514" s="6" t="inlineStr">
        <is>
          <t>LT250</t>
        </is>
      </c>
      <c r="S514" s="13" t="n">
        <v>8</v>
      </c>
      <c r="U514" s="80" t="n"/>
    </row>
    <row r="515">
      <c r="B515" s="13">
        <f>IF(I515="Silicon Bronze, ASTM-B584, C87600", IF(K515="Coating_Standard", "Y", "N"), "N")</f>
        <v/>
      </c>
      <c r="C515" t="inlineStr">
        <is>
          <t>Price_BOM_VL_VLS_Imp_709</t>
        </is>
      </c>
      <c r="D515">
        <f>IF(B515="Y", C515, "")</f>
        <v/>
      </c>
      <c r="E515" t="inlineStr">
        <is>
          <t>:5015-7_VL:5015-7_VLS:</t>
        </is>
      </c>
      <c r="F515" t="inlineStr">
        <is>
          <t>:5015-7 VL:5015-7 VLS:</t>
        </is>
      </c>
      <c r="G515" s="123" t="inlineStr">
        <is>
          <t>XA</t>
        </is>
      </c>
      <c r="H515" s="123" t="inlineStr">
        <is>
          <t>ImpMatl_Silicon_Bronze_ASTM-B584_C87600</t>
        </is>
      </c>
      <c r="I515" s="6" t="inlineStr">
        <is>
          <t>Silicon Bronze, ASTM-B584, C87600</t>
        </is>
      </c>
      <c r="J515" s="6" t="inlineStr">
        <is>
          <t>B21</t>
        </is>
      </c>
      <c r="K515" s="6" t="inlineStr">
        <is>
          <t>Coating_Standard</t>
        </is>
      </c>
      <c r="L515" s="6" t="inlineStr">
        <is>
          <t>Stainless Steel, AISI-303</t>
        </is>
      </c>
      <c r="M515" s="6" t="inlineStr">
        <is>
          <t>Steel, Cold Drawn C1018</t>
        </is>
      </c>
      <c r="N515" s="6" t="n">
        <v>96769247</v>
      </c>
      <c r="O515" s="6" t="inlineStr">
        <is>
          <t>IMP,L,40157,XA,B21</t>
        </is>
      </c>
      <c r="P515" s="6" t="inlineStr">
        <is>
          <t>A101952</t>
        </is>
      </c>
      <c r="Q515" s="6" t="n">
        <v>0</v>
      </c>
      <c r="R515" t="inlineStr">
        <is>
          <t>LT027</t>
        </is>
      </c>
      <c r="S515" s="13" t="n">
        <v>0</v>
      </c>
      <c r="U515" s="80" t="n"/>
    </row>
    <row r="516">
      <c r="B516" s="13">
        <f>IF(I516="Silicon Bronze, ASTM-B584, C87600", IF(K516="Coating_Standard", "Y", "N"), "N")</f>
        <v/>
      </c>
      <c r="C516" t="inlineStr">
        <is>
          <t>Price_BOM_VL_VLS_Imp_71</t>
        </is>
      </c>
      <c r="D516">
        <f>IF(B516="Y", C516, "")</f>
        <v/>
      </c>
      <c r="E516" s="123" t="inlineStr">
        <is>
          <t>:1270-7_VL:</t>
        </is>
      </c>
      <c r="F516" s="123" t="inlineStr">
        <is>
          <t>:1270-7 VL:</t>
        </is>
      </c>
      <c r="G516" s="123" t="inlineStr">
        <is>
          <t>X0</t>
        </is>
      </c>
      <c r="H516" t="inlineStr">
        <is>
          <t>ImpMatl_NiAl-Bronze_ASTM-B148_C95400</t>
        </is>
      </c>
      <c r="I516" s="6" t="inlineStr">
        <is>
          <t>Nickel Aluminum Bronze ASTM B148 UNS C95400</t>
        </is>
      </c>
      <c r="J516" s="6" t="inlineStr">
        <is>
          <t>B22</t>
        </is>
      </c>
      <c r="K516" s="6" t="inlineStr">
        <is>
          <t>Coating_Scotchkote134_interior</t>
        </is>
      </c>
      <c r="L516" s="6" t="inlineStr">
        <is>
          <t>ImpellerCapscrew_X0_None</t>
        </is>
      </c>
      <c r="M516" s="6" t="inlineStr">
        <is>
          <t>ImpellerKey_None</t>
        </is>
      </c>
      <c r="N516" s="1" t="inlineStr">
        <is>
          <t>RTF</t>
        </is>
      </c>
      <c r="O516" s="1" t="n"/>
      <c r="P516" t="inlineStr">
        <is>
          <t>A102210</t>
        </is>
      </c>
      <c r="Q516" t="n">
        <v>70</v>
      </c>
      <c r="R516" s="6" t="inlineStr">
        <is>
          <t>LT250</t>
        </is>
      </c>
      <c r="S516" s="13" t="n">
        <v>8</v>
      </c>
      <c r="U516" s="80" t="n"/>
    </row>
    <row r="517">
      <c r="B517" s="13">
        <f>IF(I517="Silicon Bronze, ASTM-B584, C87600", IF(K517="Coating_Standard", "Y", "N"), "N")</f>
        <v/>
      </c>
      <c r="C517" t="inlineStr">
        <is>
          <t>Price_BOM_VL_VLS_Imp_710</t>
        </is>
      </c>
      <c r="D517">
        <f>IF(B517="Y", C517, "")</f>
        <v/>
      </c>
      <c r="E517" t="inlineStr">
        <is>
          <t>:5015-7_VL:5015-7_VLS:</t>
        </is>
      </c>
      <c r="F517" t="inlineStr">
        <is>
          <t>:5015-7 VL:5015-7 VLS:</t>
        </is>
      </c>
      <c r="G517" s="123" t="inlineStr">
        <is>
          <t>XA</t>
        </is>
      </c>
      <c r="H517" t="inlineStr">
        <is>
          <t>ImpMatl_NiAl-Bronze_ASTM-B148_C95400</t>
        </is>
      </c>
      <c r="I517" s="6" t="inlineStr">
        <is>
          <t>Nickel Aluminum Bronze ASTM B148 UNS C95400</t>
        </is>
      </c>
      <c r="J517" s="6" t="inlineStr">
        <is>
          <t>B22</t>
        </is>
      </c>
      <c r="K517" s="6" t="inlineStr">
        <is>
          <t>Coating_Standard</t>
        </is>
      </c>
      <c r="L517" s="6" t="inlineStr">
        <is>
          <t>Stainless Steel, AISI-303</t>
        </is>
      </c>
      <c r="M517" s="6" t="inlineStr">
        <is>
          <t>Steel, Cold Drawn C1018</t>
        </is>
      </c>
      <c r="N517" t="n">
        <v>96699326</v>
      </c>
      <c r="O517" s="6" t="inlineStr">
        <is>
          <t>IMP,L,40157,XA,B22</t>
        </is>
      </c>
      <c r="P517" s="6" t="inlineStr">
        <is>
          <t>A101954</t>
        </is>
      </c>
      <c r="Q517" s="6" t="n">
        <v>1016</v>
      </c>
      <c r="R517" s="6" t="inlineStr">
        <is>
          <t>LT027</t>
        </is>
      </c>
      <c r="S517" s="13" t="n">
        <v>0</v>
      </c>
      <c r="U517" s="80" t="n"/>
    </row>
    <row r="518">
      <c r="B518" s="13">
        <f>IF(I518="Silicon Bronze, ASTM-B584, C87600", IF(K518="Coating_Standard", "Y", "N"), "N")</f>
        <v/>
      </c>
      <c r="C518" t="inlineStr">
        <is>
          <t>Price_BOM_VL_VLS_Imp_711</t>
        </is>
      </c>
      <c r="D518">
        <f>IF(B518="Y", C518, "")</f>
        <v/>
      </c>
      <c r="E518" t="inlineStr">
        <is>
          <t>:5015-7_VL:5015-7_VLS:</t>
        </is>
      </c>
      <c r="F518" t="inlineStr">
        <is>
          <t>:5015-7 VL:5015-7 VLS:</t>
        </is>
      </c>
      <c r="G518" s="123" t="inlineStr">
        <is>
          <t>XA</t>
        </is>
      </c>
      <c r="H518" s="123" t="inlineStr">
        <is>
          <t>ImpMatl_Silicon_Bronze_ASTM-B584_C87600</t>
        </is>
      </c>
      <c r="I518" s="6" t="inlineStr">
        <is>
          <t>Silicon Bronze, ASTM-B584, C87600</t>
        </is>
      </c>
      <c r="J518" s="6" t="inlineStr">
        <is>
          <t>B21</t>
        </is>
      </c>
      <c r="K518" s="6" t="inlineStr">
        <is>
          <t>Coating_Scotchkote134_interior</t>
        </is>
      </c>
      <c r="L518" s="6" t="inlineStr">
        <is>
          <t>Stainless Steel, AISI-303</t>
        </is>
      </c>
      <c r="M518" s="6" t="inlineStr">
        <is>
          <t>Steel, Cold Drawn C1018</t>
        </is>
      </c>
      <c r="N518" s="1" t="inlineStr">
        <is>
          <t>RTF</t>
        </is>
      </c>
      <c r="O518" s="6" t="n"/>
      <c r="P518" s="6" t="inlineStr">
        <is>
          <t>A101952</t>
        </is>
      </c>
      <c r="Q518" s="6" t="n">
        <v>0</v>
      </c>
      <c r="R518" s="6" t="inlineStr">
        <is>
          <t>LT040</t>
        </is>
      </c>
      <c r="S518" s="13" t="n">
        <v>14</v>
      </c>
      <c r="U518" s="80" t="n"/>
    </row>
    <row r="519">
      <c r="B519" s="13">
        <f>IF(I519="Silicon Bronze, ASTM-B584, C87600", IF(K519="Coating_Standard", "Y", "N"), "N")</f>
        <v/>
      </c>
      <c r="C519" t="inlineStr">
        <is>
          <t>Price_BOM_VL_VLS_Imp_712</t>
        </is>
      </c>
      <c r="D519">
        <f>IF(B519="Y", C519, "")</f>
        <v/>
      </c>
      <c r="E519" t="inlineStr">
        <is>
          <t>:5015-7_VL:5015-7_VLS:</t>
        </is>
      </c>
      <c r="F519" t="inlineStr">
        <is>
          <t>:5015-7 VL:5015-7 VLS:</t>
        </is>
      </c>
      <c r="G519" s="123" t="inlineStr">
        <is>
          <t>XA</t>
        </is>
      </c>
      <c r="H519" t="inlineStr">
        <is>
          <t>ImpMatl_NiAl-Bronze_ASTM-B148_C95400</t>
        </is>
      </c>
      <c r="I519" s="6" t="inlineStr">
        <is>
          <t>Nickel Aluminum Bronze ASTM B148 UNS C95400</t>
        </is>
      </c>
      <c r="J519" s="6" t="inlineStr">
        <is>
          <t>B22</t>
        </is>
      </c>
      <c r="K519" s="6" t="inlineStr">
        <is>
          <t>Coating_Scotchkote134_interior</t>
        </is>
      </c>
      <c r="L519" s="6" t="inlineStr">
        <is>
          <t>Stainless Steel, AISI-303</t>
        </is>
      </c>
      <c r="M519" s="6" t="inlineStr">
        <is>
          <t>Steel, Cold Drawn C1018</t>
        </is>
      </c>
      <c r="N519" s="1" t="inlineStr">
        <is>
          <t>RTF</t>
        </is>
      </c>
      <c r="O519" s="6" t="n"/>
      <c r="P519" s="6" t="inlineStr">
        <is>
          <t>A101954</t>
        </is>
      </c>
      <c r="Q519" s="6" t="n">
        <v>1016</v>
      </c>
      <c r="R519" s="6" t="inlineStr">
        <is>
          <t>LT250</t>
        </is>
      </c>
      <c r="S519" s="13" t="n">
        <v>8</v>
      </c>
      <c r="U519" s="80" t="n"/>
    </row>
    <row r="520">
      <c r="B520" s="13">
        <f>IF(I520="Silicon Bronze, ASTM-B584, C87600", IF(K520="Coating_Standard", "Y", "N"), "N")</f>
        <v/>
      </c>
      <c r="C520" t="inlineStr">
        <is>
          <t>Price_BOM_VL_VLS_Imp_713</t>
        </is>
      </c>
      <c r="D520">
        <f>IF(B520="Y", C520, "")</f>
        <v/>
      </c>
      <c r="E520" t="inlineStr">
        <is>
          <t>:5015-7_VL:5015-7_VLS:</t>
        </is>
      </c>
      <c r="F520" t="inlineStr">
        <is>
          <t>:5015-7 VL:5015-7 VLS:</t>
        </is>
      </c>
      <c r="G520" s="123" t="inlineStr">
        <is>
          <t>XA</t>
        </is>
      </c>
      <c r="H520" s="123" t="inlineStr">
        <is>
          <t>ImpMatl_Silicon_Bronze_ASTM-B584_C87600</t>
        </is>
      </c>
      <c r="I520" s="6" t="inlineStr">
        <is>
          <t>Silicon Bronze, ASTM-B584, C87600</t>
        </is>
      </c>
      <c r="J520" s="6" t="inlineStr">
        <is>
          <t>B21</t>
        </is>
      </c>
      <c r="K520" s="6" t="inlineStr">
        <is>
          <t>Coating_Scotchkote134_interior_exterior</t>
        </is>
      </c>
      <c r="L520" s="6" t="inlineStr">
        <is>
          <t>Stainless Steel, AISI-303</t>
        </is>
      </c>
      <c r="M520" s="6" t="inlineStr">
        <is>
          <t>Steel, Cold Drawn C1018</t>
        </is>
      </c>
      <c r="N520" s="1" t="inlineStr">
        <is>
          <t>RTF</t>
        </is>
      </c>
      <c r="O520" s="6" t="n"/>
      <c r="P520" s="6" t="inlineStr">
        <is>
          <t>A101952</t>
        </is>
      </c>
      <c r="Q520" s="6" t="n">
        <v>0</v>
      </c>
      <c r="R520" s="6" t="inlineStr">
        <is>
          <t>LT040</t>
        </is>
      </c>
      <c r="S520" s="13" t="n">
        <v>14</v>
      </c>
      <c r="U520" s="80" t="n"/>
    </row>
    <row r="521">
      <c r="B521" s="13">
        <f>IF(I521="Silicon Bronze, ASTM-B584, C87600", IF(K521="Coating_Standard", "Y", "N"), "N")</f>
        <v/>
      </c>
      <c r="C521" t="inlineStr">
        <is>
          <t>Price_BOM_VL_VLS_Imp_714</t>
        </is>
      </c>
      <c r="D521">
        <f>IF(B521="Y", C521, "")</f>
        <v/>
      </c>
      <c r="E521" t="inlineStr">
        <is>
          <t>:5015-7_VL:5015-7_VLS:</t>
        </is>
      </c>
      <c r="F521" t="inlineStr">
        <is>
          <t>:5015-7 VL:5015-7 VLS:</t>
        </is>
      </c>
      <c r="G521" s="123" t="inlineStr">
        <is>
          <t>XA</t>
        </is>
      </c>
      <c r="H521" t="inlineStr">
        <is>
          <t>ImpMatl_NiAl-Bronze_ASTM-B148_C95400</t>
        </is>
      </c>
      <c r="I521" s="6" t="inlineStr">
        <is>
          <t>Nickel Aluminum Bronze ASTM B148 UNS C95400</t>
        </is>
      </c>
      <c r="J521" s="6" t="inlineStr">
        <is>
          <t>B22</t>
        </is>
      </c>
      <c r="K521" s="6" t="inlineStr">
        <is>
          <t>Coating_Scotchkote134_interior_exterior</t>
        </is>
      </c>
      <c r="L521" s="6" t="inlineStr">
        <is>
          <t>Stainless Steel, AISI-303</t>
        </is>
      </c>
      <c r="M521" s="6" t="inlineStr">
        <is>
          <t>Steel, Cold Drawn C1018</t>
        </is>
      </c>
      <c r="N521" s="1" t="inlineStr">
        <is>
          <t>RTF</t>
        </is>
      </c>
      <c r="O521" s="6" t="n"/>
      <c r="P521" s="6" t="inlineStr">
        <is>
          <t>A101954</t>
        </is>
      </c>
      <c r="Q521" s="6" t="n">
        <v>1016</v>
      </c>
      <c r="R521" s="6" t="inlineStr">
        <is>
          <t>LT250</t>
        </is>
      </c>
      <c r="S521" s="13" t="n">
        <v>8</v>
      </c>
      <c r="U521" s="80" t="n"/>
    </row>
    <row r="522">
      <c r="B522" s="13">
        <f>IF(I522="Silicon Bronze, ASTM-B584, C87600", IF(K522="Coating_Standard", "Y", "N"), "N")</f>
        <v/>
      </c>
      <c r="C522" t="inlineStr">
        <is>
          <t>Price_BOM_VL_VLS_Imp_715</t>
        </is>
      </c>
      <c r="D522">
        <f>IF(B522="Y", C522, "")</f>
        <v/>
      </c>
      <c r="E522" t="inlineStr">
        <is>
          <t>:5015-7_VL:5015-7_VLS:</t>
        </is>
      </c>
      <c r="F522" t="inlineStr">
        <is>
          <t>:5015-7 VL:5015-7 VLS:</t>
        </is>
      </c>
      <c r="G522" s="123" t="inlineStr">
        <is>
          <t>XA</t>
        </is>
      </c>
      <c r="H522" s="123" t="inlineStr">
        <is>
          <t>ImpMatl_Silicon_Bronze_ASTM-B584_C87600</t>
        </is>
      </c>
      <c r="I522" s="6" t="inlineStr">
        <is>
          <t>Silicon Bronze, ASTM-B584, C87600</t>
        </is>
      </c>
      <c r="J522" s="6" t="inlineStr">
        <is>
          <t>B21</t>
        </is>
      </c>
      <c r="K522" s="6" t="inlineStr">
        <is>
          <t>Coating_Scotchkote134_interior_exterior_IncludeImpeller</t>
        </is>
      </c>
      <c r="L522" s="6" t="inlineStr">
        <is>
          <t>Stainless Steel, AISI-303</t>
        </is>
      </c>
      <c r="M522" s="6" t="inlineStr">
        <is>
          <t>Steel, Cold Drawn C1018</t>
        </is>
      </c>
      <c r="N522" s="1" t="inlineStr">
        <is>
          <t>RTF</t>
        </is>
      </c>
      <c r="O522" s="6" t="n"/>
      <c r="P522" s="6" t="inlineStr">
        <is>
          <t>A101952</t>
        </is>
      </c>
      <c r="Q522" s="6" t="n">
        <v>0</v>
      </c>
      <c r="R522" s="6" t="inlineStr">
        <is>
          <t>LT040</t>
        </is>
      </c>
      <c r="S522" s="13" t="n">
        <v>14</v>
      </c>
      <c r="U522" s="80" t="n"/>
    </row>
    <row r="523">
      <c r="B523" s="13">
        <f>IF(I523="Silicon Bronze, ASTM-B584, C87600", IF(K523="Coating_Standard", "Y", "N"), "N")</f>
        <v/>
      </c>
      <c r="C523" t="inlineStr">
        <is>
          <t>Price_BOM_VL_VLS_Imp_716</t>
        </is>
      </c>
      <c r="D523">
        <f>IF(B523="Y", C523, "")</f>
        <v/>
      </c>
      <c r="E523" t="inlineStr">
        <is>
          <t>:5015-7_VL:5015-7_VLS:</t>
        </is>
      </c>
      <c r="F523" t="inlineStr">
        <is>
          <t>:5015-7 VL:5015-7 VLS:</t>
        </is>
      </c>
      <c r="G523" s="123" t="inlineStr">
        <is>
          <t>XA</t>
        </is>
      </c>
      <c r="H523" t="inlineStr">
        <is>
          <t>ImpMatl_NiAl-Bronze_ASTM-B148_C95400</t>
        </is>
      </c>
      <c r="I523" s="6" t="inlineStr">
        <is>
          <t>Nickel Aluminum Bronze ASTM B148 UNS C95400</t>
        </is>
      </c>
      <c r="J523" s="6" t="inlineStr">
        <is>
          <t>B22</t>
        </is>
      </c>
      <c r="K523" s="6" t="inlineStr">
        <is>
          <t>Coating_Scotchkote134_interior_exterior_IncludeImpeller</t>
        </is>
      </c>
      <c r="L523" s="6" t="inlineStr">
        <is>
          <t>Stainless Steel, AISI-303</t>
        </is>
      </c>
      <c r="M523" s="6" t="inlineStr">
        <is>
          <t>Steel, Cold Drawn C1018</t>
        </is>
      </c>
      <c r="N523" s="1" t="inlineStr">
        <is>
          <t>RTF</t>
        </is>
      </c>
      <c r="O523" s="6" t="n"/>
      <c r="P523" s="6" t="inlineStr">
        <is>
          <t>A101954</t>
        </is>
      </c>
      <c r="Q523" s="6" t="n">
        <v>1016</v>
      </c>
      <c r="R523" s="6" t="inlineStr">
        <is>
          <t>LT250</t>
        </is>
      </c>
      <c r="S523" s="13" t="n">
        <v>8</v>
      </c>
      <c r="U523" s="80" t="n"/>
    </row>
    <row r="524">
      <c r="B524" s="13">
        <f>IF(I524="Silicon Bronze, ASTM-B584, C87600", IF(K524="Coating_Standard", "Y", "N"), "N")</f>
        <v/>
      </c>
      <c r="C524" t="inlineStr">
        <is>
          <t>Price_BOM_VL_VLS_Imp_717</t>
        </is>
      </c>
      <c r="D524">
        <f>IF(B524="Y", C524, "")</f>
        <v/>
      </c>
      <c r="E524" t="inlineStr">
        <is>
          <t>:5015-7_VL:5015-7_VLS:</t>
        </is>
      </c>
      <c r="F524" t="inlineStr">
        <is>
          <t>:5015-7 VL:5015-7 VLS:</t>
        </is>
      </c>
      <c r="G524" s="123" t="inlineStr">
        <is>
          <t>XA</t>
        </is>
      </c>
      <c r="H524" s="123" t="inlineStr">
        <is>
          <t>ImpMatl_Silicon_Bronze_ASTM-B584_C87600</t>
        </is>
      </c>
      <c r="I524" s="6" t="inlineStr">
        <is>
          <t>Silicon Bronze, ASTM-B584, C87600</t>
        </is>
      </c>
      <c r="J524" s="6" t="inlineStr">
        <is>
          <t>B21</t>
        </is>
      </c>
      <c r="K524" s="6" t="inlineStr">
        <is>
          <t>Coating_Scotchkote134_interior_IncludeImpeller</t>
        </is>
      </c>
      <c r="L524" s="6" t="inlineStr">
        <is>
          <t>Stainless Steel, AISI-303</t>
        </is>
      </c>
      <c r="M524" s="6" t="inlineStr">
        <is>
          <t>Steel, Cold Drawn C1018</t>
        </is>
      </c>
      <c r="N524" s="1" t="inlineStr">
        <is>
          <t>RTF</t>
        </is>
      </c>
      <c r="O524" s="6" t="n"/>
      <c r="P524" s="6" t="inlineStr">
        <is>
          <t>A101952</t>
        </is>
      </c>
      <c r="Q524" s="6" t="n">
        <v>0</v>
      </c>
      <c r="R524" s="6" t="inlineStr">
        <is>
          <t>LT040</t>
        </is>
      </c>
      <c r="S524" s="13" t="n">
        <v>14</v>
      </c>
      <c r="U524" s="80" t="n"/>
    </row>
    <row r="525">
      <c r="B525" s="13">
        <f>IF(I525="Silicon Bronze, ASTM-B584, C87600", IF(K525="Coating_Standard", "Y", "N"), "N")</f>
        <v/>
      </c>
      <c r="C525" t="inlineStr">
        <is>
          <t>Price_BOM_VL_VLS_Imp_718</t>
        </is>
      </c>
      <c r="D525">
        <f>IF(B525="Y", C525, "")</f>
        <v/>
      </c>
      <c r="E525" t="inlineStr">
        <is>
          <t>:5015-7_VL:5015-7_VLS:</t>
        </is>
      </c>
      <c r="F525" t="inlineStr">
        <is>
          <t>:5015-7 VL:5015-7 VLS:</t>
        </is>
      </c>
      <c r="G525" s="123" t="inlineStr">
        <is>
          <t>XA</t>
        </is>
      </c>
      <c r="H525" t="inlineStr">
        <is>
          <t>ImpMatl_NiAl-Bronze_ASTM-B148_C95400</t>
        </is>
      </c>
      <c r="I525" s="6" t="inlineStr">
        <is>
          <t>Nickel Aluminum Bronze ASTM B148 UNS C95400</t>
        </is>
      </c>
      <c r="J525" s="6" t="inlineStr">
        <is>
          <t>B22</t>
        </is>
      </c>
      <c r="K525" s="6" t="inlineStr">
        <is>
          <t>Coating_Scotchkote134_interior_IncludeImpeller</t>
        </is>
      </c>
      <c r="L525" s="6" t="inlineStr">
        <is>
          <t>Stainless Steel, AISI-303</t>
        </is>
      </c>
      <c r="M525" s="6" t="inlineStr">
        <is>
          <t>Steel, Cold Drawn C1018</t>
        </is>
      </c>
      <c r="N525" s="1" t="inlineStr">
        <is>
          <t>RTF</t>
        </is>
      </c>
      <c r="O525" s="6" t="n"/>
      <c r="P525" s="6" t="inlineStr">
        <is>
          <t>A101954</t>
        </is>
      </c>
      <c r="Q525" s="6" t="n">
        <v>1016</v>
      </c>
      <c r="R525" s="6" t="inlineStr">
        <is>
          <t>LT250</t>
        </is>
      </c>
      <c r="S525" s="13" t="n">
        <v>8</v>
      </c>
      <c r="U525" s="80" t="n"/>
    </row>
    <row r="526">
      <c r="B526" s="13">
        <f>IF(I526="Silicon Bronze, ASTM-B584, C87600", IF(K526="Coating_Standard", "Y", "N"), "N")</f>
        <v/>
      </c>
      <c r="C526" t="inlineStr">
        <is>
          <t>Price_BOM_VL_VLS_Imp_719</t>
        </is>
      </c>
      <c r="D526">
        <f>IF(B526="Y", C526, "")</f>
        <v/>
      </c>
      <c r="E526" t="inlineStr">
        <is>
          <t>:5015-7_VL:5015-7_VLS:</t>
        </is>
      </c>
      <c r="F526" t="inlineStr">
        <is>
          <t>:5015-7 VL:5015-7 VLS:</t>
        </is>
      </c>
      <c r="G526" s="123" t="inlineStr">
        <is>
          <t>XA</t>
        </is>
      </c>
      <c r="H526" s="123" t="inlineStr">
        <is>
          <t>ImpMatl_Silicon_Bronze_ASTM-B584_C87600</t>
        </is>
      </c>
      <c r="I526" s="6" t="inlineStr">
        <is>
          <t>Silicon Bronze, ASTM-B584, C87600</t>
        </is>
      </c>
      <c r="J526" s="6" t="inlineStr">
        <is>
          <t>B21</t>
        </is>
      </c>
      <c r="K526" s="6" t="inlineStr">
        <is>
          <t>Coating_Special</t>
        </is>
      </c>
      <c r="L526" s="6" t="inlineStr">
        <is>
          <t>Stainless Steel, AISI-303</t>
        </is>
      </c>
      <c r="M526" s="6" t="inlineStr">
        <is>
          <t>Steel, Cold Drawn C1018</t>
        </is>
      </c>
      <c r="N526" s="1" t="inlineStr">
        <is>
          <t>RTF</t>
        </is>
      </c>
      <c r="O526" s="6" t="n"/>
      <c r="P526" s="6" t="inlineStr">
        <is>
          <t>A101952</t>
        </is>
      </c>
      <c r="Q526" s="6" t="n">
        <v>0</v>
      </c>
      <c r="R526" s="6" t="inlineStr">
        <is>
          <t>LT040</t>
        </is>
      </c>
      <c r="S526" s="13" t="n">
        <v>14</v>
      </c>
      <c r="U526" s="80" t="n"/>
    </row>
    <row r="527">
      <c r="B527" s="13">
        <f>IF(I527="Silicon Bronze, ASTM-B584, C87600", IF(K527="Coating_Standard", "Y", "N"), "N")</f>
        <v/>
      </c>
      <c r="C527" t="inlineStr">
        <is>
          <t>Price_BOM_VL_VLS_Imp_720</t>
        </is>
      </c>
      <c r="D527">
        <f>IF(B527="Y", C527, "")</f>
        <v/>
      </c>
      <c r="E527" t="inlineStr">
        <is>
          <t>:5015-7_VL:5015-7_VLS:</t>
        </is>
      </c>
      <c r="F527" t="inlineStr">
        <is>
          <t>:5015-7 VL:5015-7 VLS:</t>
        </is>
      </c>
      <c r="G527" s="123" t="inlineStr">
        <is>
          <t>XA</t>
        </is>
      </c>
      <c r="H527" t="inlineStr">
        <is>
          <t>ImpMatl_NiAl-Bronze_ASTM-B148_C95400</t>
        </is>
      </c>
      <c r="I527" s="6" t="inlineStr">
        <is>
          <t>Nickel Aluminum Bronze ASTM B148 UNS C95400</t>
        </is>
      </c>
      <c r="J527" s="6" t="inlineStr">
        <is>
          <t>B22</t>
        </is>
      </c>
      <c r="K527" s="6" t="inlineStr">
        <is>
          <t>Coating_Special</t>
        </is>
      </c>
      <c r="L527" s="6" t="inlineStr">
        <is>
          <t>Stainless Steel, AISI-303</t>
        </is>
      </c>
      <c r="M527" s="6" t="inlineStr">
        <is>
          <t>Steel, Cold Drawn C1018</t>
        </is>
      </c>
      <c r="N527" s="1" t="inlineStr">
        <is>
          <t>RTF</t>
        </is>
      </c>
      <c r="O527" s="6" t="n"/>
      <c r="P527" s="6" t="inlineStr">
        <is>
          <t>A101954</t>
        </is>
      </c>
      <c r="Q527" s="6" t="n">
        <v>1016</v>
      </c>
      <c r="R527" s="6" t="inlineStr">
        <is>
          <t>LT250</t>
        </is>
      </c>
      <c r="S527" s="13" t="n">
        <v>8</v>
      </c>
      <c r="U527" s="80" t="n"/>
    </row>
    <row r="528">
      <c r="B528" s="13">
        <f>IF(I528="Silicon Bronze, ASTM-B584, C87600", IF(K528="Coating_Standard", "Y", "N"), "N")</f>
        <v/>
      </c>
      <c r="C528" t="inlineStr">
        <is>
          <t>Price_BOM_VL_VLS_Imp_721</t>
        </is>
      </c>
      <c r="D528">
        <f>IF(B528="Y", C528, "")</f>
        <v/>
      </c>
      <c r="E528" t="inlineStr">
        <is>
          <t>:5015-7_VL:5015-7_VLS:</t>
        </is>
      </c>
      <c r="F528" t="inlineStr">
        <is>
          <t>:5015-7 VL:5015-7 VLS:</t>
        </is>
      </c>
      <c r="G528" s="123" t="inlineStr">
        <is>
          <t>XA</t>
        </is>
      </c>
      <c r="H528" s="123" t="inlineStr">
        <is>
          <t>ImpMatl_Silicon_Bronze_ASTM-B584_C87600</t>
        </is>
      </c>
      <c r="I528" s="6" t="inlineStr">
        <is>
          <t>Silicon Bronze, ASTM-B584, C87600</t>
        </is>
      </c>
      <c r="J528" s="6" t="inlineStr">
        <is>
          <t>B21</t>
        </is>
      </c>
      <c r="K528" s="6" t="inlineStr">
        <is>
          <t>Coating_Epoxy</t>
        </is>
      </c>
      <c r="L528" s="6" t="inlineStr">
        <is>
          <t>Stainless Steel, AISI-303</t>
        </is>
      </c>
      <c r="M528" s="6" t="inlineStr">
        <is>
          <t>Steel, Cold Drawn C1018</t>
        </is>
      </c>
      <c r="N528" s="1" t="inlineStr">
        <is>
          <t>RTF</t>
        </is>
      </c>
      <c r="O528" s="6" t="n"/>
      <c r="P528" s="6" t="inlineStr">
        <is>
          <t>A101952</t>
        </is>
      </c>
      <c r="Q528" s="6" t="n">
        <v>0</v>
      </c>
      <c r="R528" s="6" t="inlineStr">
        <is>
          <t>LT040</t>
        </is>
      </c>
      <c r="S528" s="13" t="n">
        <v>14</v>
      </c>
      <c r="U528" s="80" t="n"/>
    </row>
    <row r="529">
      <c r="B529" s="13">
        <f>IF(I529="Silicon Bronze, ASTM-B584, C87600", IF(K529="Coating_Standard", "Y", "N"), "N")</f>
        <v/>
      </c>
      <c r="C529" t="inlineStr">
        <is>
          <t>Price_BOM_VL_VLS_Imp_722</t>
        </is>
      </c>
      <c r="D529">
        <f>IF(B529="Y", C529, "")</f>
        <v/>
      </c>
      <c r="E529" t="inlineStr">
        <is>
          <t>:5015-7_VL:5015-7_VLS:</t>
        </is>
      </c>
      <c r="F529" t="inlineStr">
        <is>
          <t>:5015-7 VL:5015-7 VLS:</t>
        </is>
      </c>
      <c r="G529" s="123" t="inlineStr">
        <is>
          <t>XA</t>
        </is>
      </c>
      <c r="H529" t="inlineStr">
        <is>
          <t>ImpMatl_NiAl-Bronze_ASTM-B148_C95400</t>
        </is>
      </c>
      <c r="I529" s="6" t="inlineStr">
        <is>
          <t>Nickel Aluminum Bronze ASTM B148 UNS C95400</t>
        </is>
      </c>
      <c r="J529" s="6" t="inlineStr">
        <is>
          <t>B22</t>
        </is>
      </c>
      <c r="K529" s="6" t="inlineStr">
        <is>
          <t>Coating_Epoxy</t>
        </is>
      </c>
      <c r="L529" s="6" t="inlineStr">
        <is>
          <t>Stainless Steel, AISI-303</t>
        </is>
      </c>
      <c r="M529" s="6" t="inlineStr">
        <is>
          <t>Steel, Cold Drawn C1018</t>
        </is>
      </c>
      <c r="N529" s="1" t="inlineStr">
        <is>
          <t>RTF</t>
        </is>
      </c>
      <c r="O529" s="6" t="n"/>
      <c r="P529" s="6" t="inlineStr">
        <is>
          <t>A101954</t>
        </is>
      </c>
      <c r="Q529" s="6" t="n">
        <v>1016</v>
      </c>
      <c r="R529" s="6" t="inlineStr">
        <is>
          <t>LT250</t>
        </is>
      </c>
      <c r="S529" s="13" t="n">
        <v>8</v>
      </c>
      <c r="U529" s="80" t="n"/>
    </row>
    <row r="530">
      <c r="B530" s="13">
        <f>IF(I530="Silicon Bronze, ASTM-B584, C87600", IF(K530="Coating_Standard", "Y", "N"), "N")</f>
        <v/>
      </c>
      <c r="C530" t="inlineStr">
        <is>
          <t>Price_BOM_VL_VLS_Imp_723</t>
        </is>
      </c>
      <c r="D530">
        <f>IF(B530="Y", C530, "")</f>
        <v/>
      </c>
      <c r="E530" s="123" t="inlineStr">
        <is>
          <t>:5070-7_VL:</t>
        </is>
      </c>
      <c r="F530" s="123" t="inlineStr">
        <is>
          <t>:5070-7 VL:</t>
        </is>
      </c>
      <c r="G530" s="123" t="inlineStr">
        <is>
          <t>X3</t>
        </is>
      </c>
      <c r="H530" s="123" t="inlineStr">
        <is>
          <t>ImpMatl_SS_AISI-304</t>
        </is>
      </c>
      <c r="I530" s="6" t="inlineStr">
        <is>
          <t>Stainless Steel, AISI-304</t>
        </is>
      </c>
      <c r="J530" s="6" t="inlineStr">
        <is>
          <t>H304</t>
        </is>
      </c>
      <c r="K530" s="6" t="inlineStr">
        <is>
          <t>Coating_Standard</t>
        </is>
      </c>
      <c r="L530" s="6" t="inlineStr">
        <is>
          <t>Stainless Steel, AISI-303</t>
        </is>
      </c>
      <c r="M530" s="6" t="inlineStr">
        <is>
          <t>Stainless Steel, AISI 316</t>
        </is>
      </c>
      <c r="N530" s="96" t="n">
        <v>98876161</v>
      </c>
      <c r="O530" s="94" t="inlineStr">
        <is>
          <t>IMP,L,40707,X3,H304</t>
        </is>
      </c>
      <c r="P530" t="inlineStr">
        <is>
          <t>A101908</t>
        </is>
      </c>
      <c r="Q530" t="n">
        <v>0</v>
      </c>
      <c r="R530" s="6" t="inlineStr">
        <is>
          <t>LT027</t>
        </is>
      </c>
      <c r="S530" s="13" t="n">
        <v>0</v>
      </c>
      <c r="U530" s="80" t="n"/>
    </row>
    <row r="531">
      <c r="B531" s="13">
        <f>IF(I531="Silicon Bronze, ASTM-B584, C87600", IF(K531="Coating_Standard", "Y", "N"), "N")</f>
        <v/>
      </c>
      <c r="C531" t="inlineStr">
        <is>
          <t>Price_BOM_VL_VLS_Imp_725</t>
        </is>
      </c>
      <c r="D531">
        <f>IF(B531="Y", C531, "")</f>
        <v/>
      </c>
      <c r="E531" s="123" t="inlineStr">
        <is>
          <t>:5070-7_VL:</t>
        </is>
      </c>
      <c r="F531" s="123" t="inlineStr">
        <is>
          <t>:5070-7 VL:</t>
        </is>
      </c>
      <c r="G531" s="123" t="inlineStr">
        <is>
          <t>X4</t>
        </is>
      </c>
      <c r="H531" s="123" t="inlineStr">
        <is>
          <t>ImpMatl_Silicon_Bronze_ASTM-B584_C87600</t>
        </is>
      </c>
      <c r="I531" s="6" t="inlineStr">
        <is>
          <t>Silicon Bronze, ASTM-B584, C87600</t>
        </is>
      </c>
      <c r="J531" s="6" t="inlineStr">
        <is>
          <t>B21</t>
        </is>
      </c>
      <c r="K531" s="6" t="inlineStr">
        <is>
          <t>Coating_Standard</t>
        </is>
      </c>
      <c r="L531" s="6" t="inlineStr">
        <is>
          <t>Stainless Steel, AISI-303</t>
        </is>
      </c>
      <c r="M531" s="6" t="inlineStr">
        <is>
          <t>Steel, Cold Drawn C1018</t>
        </is>
      </c>
      <c r="N531" s="6" t="n">
        <v>96769229</v>
      </c>
      <c r="O531" s="6" t="inlineStr">
        <is>
          <t>IMP,L,40707,X4,B21</t>
        </is>
      </c>
      <c r="P531" s="6" t="inlineStr">
        <is>
          <t>A101910</t>
        </is>
      </c>
      <c r="Q531" s="6" t="n">
        <v>0</v>
      </c>
      <c r="R531" s="6" t="inlineStr">
        <is>
          <t>LT027</t>
        </is>
      </c>
      <c r="S531" s="13" t="n">
        <v>0</v>
      </c>
      <c r="U531" s="80" t="n"/>
    </row>
    <row r="532">
      <c r="B532" s="13">
        <f>IF(I532="Silicon Bronze, ASTM-B584, C87600", IF(K532="Coating_Standard", "Y", "N"), "N")</f>
        <v/>
      </c>
      <c r="C532" t="inlineStr">
        <is>
          <t>Price_BOM_VL_VLS_Imp_727</t>
        </is>
      </c>
      <c r="D532">
        <f>IF(B532="Y", C532, "")</f>
        <v/>
      </c>
      <c r="E532" s="123" t="inlineStr">
        <is>
          <t>:5070-7_VL:</t>
        </is>
      </c>
      <c r="F532" s="123" t="inlineStr">
        <is>
          <t>:5070-7 VL:</t>
        </is>
      </c>
      <c r="G532" s="123" t="inlineStr">
        <is>
          <t>X4</t>
        </is>
      </c>
      <c r="H532" s="123" t="inlineStr">
        <is>
          <t>ImpMatl_SS_AISI-304</t>
        </is>
      </c>
      <c r="I532" s="6" t="inlineStr">
        <is>
          <t>Stainless Steel, AISI-304</t>
        </is>
      </c>
      <c r="J532" s="6" t="inlineStr">
        <is>
          <t>H304</t>
        </is>
      </c>
      <c r="K532" s="6" t="inlineStr">
        <is>
          <t>Coating_Standard</t>
        </is>
      </c>
      <c r="L532" s="6" t="inlineStr">
        <is>
          <t>Stainless Steel, AISI-303</t>
        </is>
      </c>
      <c r="M532" s="6" t="inlineStr">
        <is>
          <t>Stainless Steel, AISI 316</t>
        </is>
      </c>
      <c r="N532" s="96" t="n">
        <v>98876162</v>
      </c>
      <c r="O532" s="94" t="inlineStr">
        <is>
          <t>IMP,L,40707,X4,H304</t>
        </is>
      </c>
      <c r="P532" t="inlineStr">
        <is>
          <t>A101915</t>
        </is>
      </c>
      <c r="Q532" t="n">
        <v>0</v>
      </c>
      <c r="R532" s="6" t="inlineStr">
        <is>
          <t>LT027</t>
        </is>
      </c>
      <c r="S532" s="13" t="n">
        <v>0</v>
      </c>
      <c r="U532" s="80" t="n"/>
    </row>
    <row r="533">
      <c r="B533" s="13">
        <f>IF(I533="Silicon Bronze, ASTM-B584, C87600", IF(K533="Coating_Standard", "Y", "N"), "N")</f>
        <v/>
      </c>
      <c r="C533" t="inlineStr">
        <is>
          <t>Price_BOM_VL_VLS_Imp_729</t>
        </is>
      </c>
      <c r="D533">
        <f>IF(B533="Y", C533, "")</f>
        <v/>
      </c>
      <c r="E533" s="123" t="inlineStr">
        <is>
          <t>:5070-7_VL:</t>
        </is>
      </c>
      <c r="F533" s="123" t="inlineStr">
        <is>
          <t>:5070-7 VL:</t>
        </is>
      </c>
      <c r="G533" s="123" t="inlineStr">
        <is>
          <t>X4</t>
        </is>
      </c>
      <c r="H533" t="inlineStr">
        <is>
          <t>ImpMatl_NiAl-Bronze_ASTM-B148_C95400</t>
        </is>
      </c>
      <c r="I533" s="6" t="inlineStr">
        <is>
          <t>Nickel Aluminum Bronze ASTM B148 UNS C95400</t>
        </is>
      </c>
      <c r="J533" s="6" t="inlineStr">
        <is>
          <t>B22</t>
        </is>
      </c>
      <c r="K533" s="6" t="inlineStr">
        <is>
          <t>Coating_Standard</t>
        </is>
      </c>
      <c r="L533" s="6" t="inlineStr">
        <is>
          <t>Stainless Steel, AISI-303</t>
        </is>
      </c>
      <c r="M533" s="6" t="inlineStr">
        <is>
          <t>Steel, Cold Drawn C1018</t>
        </is>
      </c>
      <c r="N533" t="n">
        <v>97780146</v>
      </c>
      <c r="O533" s="80" t="n"/>
      <c r="P533" t="inlineStr">
        <is>
          <t>A102245</t>
        </is>
      </c>
      <c r="Q533" t="n">
        <v>148</v>
      </c>
      <c r="R533" s="6" t="inlineStr">
        <is>
          <t>LT027</t>
        </is>
      </c>
      <c r="S533" s="13" t="n">
        <v>0</v>
      </c>
      <c r="U533" s="80" t="n"/>
    </row>
    <row r="534">
      <c r="B534" s="13">
        <f>IF(I534="Silicon Bronze, ASTM-B584, C87600", IF(K534="Coating_Standard", "Y", "N"), "N")</f>
        <v/>
      </c>
      <c r="C534" t="inlineStr">
        <is>
          <t>Price_BOM_VL_VLS_Imp_730</t>
        </is>
      </c>
      <c r="D534">
        <f>IF(B534="Y", C534, "")</f>
        <v/>
      </c>
      <c r="E534" s="123" t="inlineStr">
        <is>
          <t>:5070-7_VL:</t>
        </is>
      </c>
      <c r="F534" s="123" t="inlineStr">
        <is>
          <t>:5070-7 VL:</t>
        </is>
      </c>
      <c r="G534" s="123" t="inlineStr">
        <is>
          <t>X4</t>
        </is>
      </c>
      <c r="H534" s="123" t="inlineStr">
        <is>
          <t>ImpMatl_Silicon_Bronze_ASTM-B584_C87600</t>
        </is>
      </c>
      <c r="I534" s="6" t="inlineStr">
        <is>
          <t>Silicon Bronze, ASTM-B584, C87600</t>
        </is>
      </c>
      <c r="J534" s="6" t="inlineStr">
        <is>
          <t>B21</t>
        </is>
      </c>
      <c r="K534" s="6" t="inlineStr">
        <is>
          <t>Coating_Scotchkote134_interior</t>
        </is>
      </c>
      <c r="L534" s="6" t="inlineStr">
        <is>
          <t>Stainless Steel, AISI-303</t>
        </is>
      </c>
      <c r="M534" s="6" t="inlineStr">
        <is>
          <t>Steel, Cold Drawn C1018</t>
        </is>
      </c>
      <c r="N534" s="1" t="inlineStr">
        <is>
          <t>RTF</t>
        </is>
      </c>
      <c r="O534" s="6" t="n"/>
      <c r="P534" s="6" t="inlineStr">
        <is>
          <t>A101910</t>
        </is>
      </c>
      <c r="Q534" s="6" t="n">
        <v>0</v>
      </c>
      <c r="R534" s="6" t="inlineStr">
        <is>
          <t>LT040</t>
        </is>
      </c>
      <c r="S534" s="13" t="n">
        <v>14</v>
      </c>
      <c r="U534" s="80" t="n"/>
    </row>
    <row r="535">
      <c r="B535" s="13">
        <f>IF(I535="Silicon Bronze, ASTM-B584, C87600", IF(K535="Coating_Standard", "Y", "N"), "N")</f>
        <v/>
      </c>
      <c r="C535" t="inlineStr">
        <is>
          <t>Price_BOM_VL_VLS_Imp_731</t>
        </is>
      </c>
      <c r="D535">
        <f>IF(B535="Y", C535, "")</f>
        <v/>
      </c>
      <c r="E535" s="123" t="inlineStr">
        <is>
          <t>:5070-7_VL:</t>
        </is>
      </c>
      <c r="F535" s="123" t="inlineStr">
        <is>
          <t>:5070-7 VL:</t>
        </is>
      </c>
      <c r="G535" s="123" t="inlineStr">
        <is>
          <t>X4</t>
        </is>
      </c>
      <c r="H535" t="inlineStr">
        <is>
          <t>ImpMatl_NiAl-Bronze_ASTM-B148_C95400</t>
        </is>
      </c>
      <c r="I535" s="6" t="inlineStr">
        <is>
          <t>Nickel Aluminum Bronze ASTM B148 UNS C95400</t>
        </is>
      </c>
      <c r="J535" s="6" t="inlineStr">
        <is>
          <t>B22</t>
        </is>
      </c>
      <c r="K535" s="6" t="inlineStr">
        <is>
          <t>Coating_Scotchkote134_interior</t>
        </is>
      </c>
      <c r="L535" s="6" t="inlineStr">
        <is>
          <t>Stainless Steel, AISI-303</t>
        </is>
      </c>
      <c r="M535" s="6" t="inlineStr">
        <is>
          <t>Steel, Cold Drawn C1018</t>
        </is>
      </c>
      <c r="N535" s="1" t="inlineStr">
        <is>
          <t>RTF</t>
        </is>
      </c>
      <c r="O535" s="80" t="n"/>
      <c r="P535" t="inlineStr">
        <is>
          <t>A102245</t>
        </is>
      </c>
      <c r="Q535" t="n">
        <v>148</v>
      </c>
      <c r="R535" s="6" t="inlineStr">
        <is>
          <t>LT250</t>
        </is>
      </c>
      <c r="S535" s="13" t="n">
        <v>8</v>
      </c>
      <c r="U535" s="80" t="n"/>
    </row>
    <row r="536">
      <c r="B536" s="13">
        <f>IF(I536="Silicon Bronze, ASTM-B584, C87600", IF(K536="Coating_Standard", "Y", "N"), "N")</f>
        <v/>
      </c>
      <c r="C536" t="inlineStr">
        <is>
          <t>Price_BOM_VL_VLS_Imp_732</t>
        </is>
      </c>
      <c r="D536">
        <f>IF(B536="Y", C536, "")</f>
        <v/>
      </c>
      <c r="E536" s="123" t="inlineStr">
        <is>
          <t>:5070-7_VL:</t>
        </is>
      </c>
      <c r="F536" s="123" t="inlineStr">
        <is>
          <t>:5070-7 VL:</t>
        </is>
      </c>
      <c r="G536" s="123" t="inlineStr">
        <is>
          <t>X4</t>
        </is>
      </c>
      <c r="H536" s="123" t="inlineStr">
        <is>
          <t>ImpMatl_Silicon_Bronze_ASTM-B584_C87600</t>
        </is>
      </c>
      <c r="I536" s="6" t="inlineStr">
        <is>
          <t>Silicon Bronze, ASTM-B584, C87600</t>
        </is>
      </c>
      <c r="J536" s="6" t="inlineStr">
        <is>
          <t>B21</t>
        </is>
      </c>
      <c r="K536" s="6" t="inlineStr">
        <is>
          <t>Coating_Scotchkote134_interior_exterior</t>
        </is>
      </c>
      <c r="L536" s="6" t="inlineStr">
        <is>
          <t>Stainless Steel, AISI-303</t>
        </is>
      </c>
      <c r="M536" s="6" t="inlineStr">
        <is>
          <t>Steel, Cold Drawn C1018</t>
        </is>
      </c>
      <c r="N536" s="1" t="inlineStr">
        <is>
          <t>RTF</t>
        </is>
      </c>
      <c r="O536" s="6" t="n"/>
      <c r="P536" s="6" t="inlineStr">
        <is>
          <t>A101910</t>
        </is>
      </c>
      <c r="Q536" s="6" t="n">
        <v>0</v>
      </c>
      <c r="R536" s="6" t="inlineStr">
        <is>
          <t>LT040</t>
        </is>
      </c>
      <c r="S536" s="13" t="n">
        <v>14</v>
      </c>
      <c r="U536" s="80" t="n"/>
    </row>
    <row r="537">
      <c r="B537" s="13">
        <f>IF(I537="Silicon Bronze, ASTM-B584, C87600", IF(K537="Coating_Standard", "Y", "N"), "N")</f>
        <v/>
      </c>
      <c r="C537" t="inlineStr">
        <is>
          <t>Price_BOM_VL_VLS_Imp_733</t>
        </is>
      </c>
      <c r="D537">
        <f>IF(B537="Y", C537, "")</f>
        <v/>
      </c>
      <c r="E537" s="123" t="inlineStr">
        <is>
          <t>:5070-7_VL:</t>
        </is>
      </c>
      <c r="F537" s="123" t="inlineStr">
        <is>
          <t>:5070-7 VL:</t>
        </is>
      </c>
      <c r="G537" s="123" t="inlineStr">
        <is>
          <t>X4</t>
        </is>
      </c>
      <c r="H537" t="inlineStr">
        <is>
          <t>ImpMatl_NiAl-Bronze_ASTM-B148_C95400</t>
        </is>
      </c>
      <c r="I537" s="6" t="inlineStr">
        <is>
          <t>Nickel Aluminum Bronze ASTM B148 UNS C95400</t>
        </is>
      </c>
      <c r="J537" s="6" t="inlineStr">
        <is>
          <t>B22</t>
        </is>
      </c>
      <c r="K537" s="6" t="inlineStr">
        <is>
          <t>Coating_Scotchkote134_interior_exterior</t>
        </is>
      </c>
      <c r="L537" s="6" t="inlineStr">
        <is>
          <t>Stainless Steel, AISI-303</t>
        </is>
      </c>
      <c r="M537" s="6" t="inlineStr">
        <is>
          <t>Steel, Cold Drawn C1018</t>
        </is>
      </c>
      <c r="N537" s="1" t="inlineStr">
        <is>
          <t>RTF</t>
        </is>
      </c>
      <c r="O537" s="80" t="n"/>
      <c r="P537" t="inlineStr">
        <is>
          <t>A102245</t>
        </is>
      </c>
      <c r="Q537" t="n">
        <v>148</v>
      </c>
      <c r="R537" s="6" t="inlineStr">
        <is>
          <t>LT250</t>
        </is>
      </c>
      <c r="S537" s="13" t="n">
        <v>8</v>
      </c>
      <c r="U537" s="80" t="n"/>
    </row>
    <row r="538">
      <c r="B538" s="13">
        <f>IF(I538="Silicon Bronze, ASTM-B584, C87600", IF(K538="Coating_Standard", "Y", "N"), "N")</f>
        <v/>
      </c>
      <c r="C538" t="inlineStr">
        <is>
          <t>Price_BOM_VL_VLS_Imp_734</t>
        </is>
      </c>
      <c r="D538">
        <f>IF(B538="Y", C538, "")</f>
        <v/>
      </c>
      <c r="E538" s="123" t="inlineStr">
        <is>
          <t>:5070-7_VL:</t>
        </is>
      </c>
      <c r="F538" s="123" t="inlineStr">
        <is>
          <t>:5070-7 VL:</t>
        </is>
      </c>
      <c r="G538" s="123" t="inlineStr">
        <is>
          <t>X4</t>
        </is>
      </c>
      <c r="H538" s="123" t="inlineStr">
        <is>
          <t>ImpMatl_Silicon_Bronze_ASTM-B584_C87600</t>
        </is>
      </c>
      <c r="I538" s="6" t="inlineStr">
        <is>
          <t>Silicon Bronze, ASTM-B584, C87600</t>
        </is>
      </c>
      <c r="J538" s="6" t="inlineStr">
        <is>
          <t>B21</t>
        </is>
      </c>
      <c r="K538" s="6" t="inlineStr">
        <is>
          <t>Coating_Scotchkote134_interior_exterior_IncludeImpeller</t>
        </is>
      </c>
      <c r="L538" s="6" t="inlineStr">
        <is>
          <t>Stainless Steel, AISI-303</t>
        </is>
      </c>
      <c r="M538" s="6" t="inlineStr">
        <is>
          <t>Steel, Cold Drawn C1018</t>
        </is>
      </c>
      <c r="N538" s="1" t="inlineStr">
        <is>
          <t>RTF</t>
        </is>
      </c>
      <c r="O538" s="6" t="n"/>
      <c r="P538" s="6" t="inlineStr">
        <is>
          <t>A101910</t>
        </is>
      </c>
      <c r="Q538" s="6" t="n">
        <v>0</v>
      </c>
      <c r="R538" s="6" t="inlineStr">
        <is>
          <t>LT040</t>
        </is>
      </c>
      <c r="S538" s="13" t="n">
        <v>14</v>
      </c>
      <c r="U538" s="80" t="n"/>
    </row>
    <row r="539">
      <c r="B539" s="13">
        <f>IF(I539="Silicon Bronze, ASTM-B584, C87600", IF(K539="Coating_Standard", "Y", "N"), "N")</f>
        <v/>
      </c>
      <c r="C539" t="inlineStr">
        <is>
          <t>Price_BOM_VL_VLS_Imp_735</t>
        </is>
      </c>
      <c r="D539">
        <f>IF(B539="Y", C539, "")</f>
        <v/>
      </c>
      <c r="E539" s="123" t="inlineStr">
        <is>
          <t>:5070-7_VL:</t>
        </is>
      </c>
      <c r="F539" s="123" t="inlineStr">
        <is>
          <t>:5070-7 VL:</t>
        </is>
      </c>
      <c r="G539" s="123" t="inlineStr">
        <is>
          <t>X4</t>
        </is>
      </c>
      <c r="H539" t="inlineStr">
        <is>
          <t>ImpMatl_NiAl-Bronze_ASTM-B148_C95400</t>
        </is>
      </c>
      <c r="I539" s="6" t="inlineStr">
        <is>
          <t>Nickel Aluminum Bronze ASTM B148 UNS C95400</t>
        </is>
      </c>
      <c r="J539" s="6" t="inlineStr">
        <is>
          <t>B22</t>
        </is>
      </c>
      <c r="K539" s="6" t="inlineStr">
        <is>
          <t>Coating_Scotchkote134_interior_exterior_IncludeImpeller</t>
        </is>
      </c>
      <c r="L539" s="6" t="inlineStr">
        <is>
          <t>Stainless Steel, AISI-303</t>
        </is>
      </c>
      <c r="M539" s="6" t="inlineStr">
        <is>
          <t>Steel, Cold Drawn C1018</t>
        </is>
      </c>
      <c r="N539" s="1" t="inlineStr">
        <is>
          <t>RTF</t>
        </is>
      </c>
      <c r="O539" s="80" t="n"/>
      <c r="P539" t="inlineStr">
        <is>
          <t>A102245</t>
        </is>
      </c>
      <c r="Q539" t="n">
        <v>148</v>
      </c>
      <c r="R539" s="6" t="inlineStr">
        <is>
          <t>LT250</t>
        </is>
      </c>
      <c r="S539" s="13" t="n">
        <v>8</v>
      </c>
      <c r="U539" s="80" t="n"/>
    </row>
    <row r="540">
      <c r="B540" s="13">
        <f>IF(I540="Silicon Bronze, ASTM-B584, C87600", IF(K540="Coating_Standard", "Y", "N"), "N")</f>
        <v/>
      </c>
      <c r="C540" t="inlineStr">
        <is>
          <t>Price_BOM_VL_VLS_Imp_736</t>
        </is>
      </c>
      <c r="D540">
        <f>IF(B540="Y", C540, "")</f>
        <v/>
      </c>
      <c r="E540" s="123" t="inlineStr">
        <is>
          <t>:5070-7_VL:</t>
        </is>
      </c>
      <c r="F540" s="123" t="inlineStr">
        <is>
          <t>:5070-7 VL:</t>
        </is>
      </c>
      <c r="G540" s="123" t="inlineStr">
        <is>
          <t>X4</t>
        </is>
      </c>
      <c r="H540" s="123" t="inlineStr">
        <is>
          <t>ImpMatl_Silicon_Bronze_ASTM-B584_C87600</t>
        </is>
      </c>
      <c r="I540" s="6" t="inlineStr">
        <is>
          <t>Silicon Bronze, ASTM-B584, C87600</t>
        </is>
      </c>
      <c r="J540" s="6" t="inlineStr">
        <is>
          <t>B21</t>
        </is>
      </c>
      <c r="K540" s="6" t="inlineStr">
        <is>
          <t>Coating_Scotchkote134_interior_IncludeImpeller</t>
        </is>
      </c>
      <c r="L540" s="6" t="inlineStr">
        <is>
          <t>Stainless Steel, AISI-303</t>
        </is>
      </c>
      <c r="M540" s="6" t="inlineStr">
        <is>
          <t>Steel, Cold Drawn C1018</t>
        </is>
      </c>
      <c r="N540" s="1" t="inlineStr">
        <is>
          <t>RTF</t>
        </is>
      </c>
      <c r="O540" s="6" t="n"/>
      <c r="P540" s="6" t="inlineStr">
        <is>
          <t>A101910</t>
        </is>
      </c>
      <c r="Q540" s="6" t="n">
        <v>0</v>
      </c>
      <c r="R540" s="6" t="inlineStr">
        <is>
          <t>LT040</t>
        </is>
      </c>
      <c r="S540" s="13" t="n">
        <v>14</v>
      </c>
      <c r="U540" s="80" t="n"/>
    </row>
    <row r="541">
      <c r="B541" s="13">
        <f>IF(I541="Silicon Bronze, ASTM-B584, C87600", IF(K541="Coating_Standard", "Y", "N"), "N")</f>
        <v/>
      </c>
      <c r="C541" t="inlineStr">
        <is>
          <t>Price_BOM_VL_VLS_Imp_737</t>
        </is>
      </c>
      <c r="D541">
        <f>IF(B541="Y", C541, "")</f>
        <v/>
      </c>
      <c r="E541" s="123" t="inlineStr">
        <is>
          <t>:5070-7_VL:</t>
        </is>
      </c>
      <c r="F541" s="123" t="inlineStr">
        <is>
          <t>:5070-7 VL:</t>
        </is>
      </c>
      <c r="G541" s="123" t="inlineStr">
        <is>
          <t>X4</t>
        </is>
      </c>
      <c r="H541" t="inlineStr">
        <is>
          <t>ImpMatl_NiAl-Bronze_ASTM-B148_C95400</t>
        </is>
      </c>
      <c r="I541" s="6" t="inlineStr">
        <is>
          <t>Nickel Aluminum Bronze ASTM B148 UNS C95400</t>
        </is>
      </c>
      <c r="J541" s="6" t="inlineStr">
        <is>
          <t>B22</t>
        </is>
      </c>
      <c r="K541" s="6" t="inlineStr">
        <is>
          <t>Coating_Scotchkote134_interior_IncludeImpeller</t>
        </is>
      </c>
      <c r="L541" s="6" t="inlineStr">
        <is>
          <t>Stainless Steel, AISI-303</t>
        </is>
      </c>
      <c r="M541" s="6" t="inlineStr">
        <is>
          <t>Steel, Cold Drawn C1018</t>
        </is>
      </c>
      <c r="N541" s="1" t="inlineStr">
        <is>
          <t>RTF</t>
        </is>
      </c>
      <c r="O541" s="80" t="n"/>
      <c r="P541" t="inlineStr">
        <is>
          <t>A102245</t>
        </is>
      </c>
      <c r="Q541" t="n">
        <v>148</v>
      </c>
      <c r="R541" s="6" t="inlineStr">
        <is>
          <t>LT250</t>
        </is>
      </c>
      <c r="S541" s="13" t="n">
        <v>8</v>
      </c>
      <c r="U541" s="80" t="n"/>
    </row>
    <row r="542">
      <c r="B542" s="13">
        <f>IF(I542="Silicon Bronze, ASTM-B584, C87600", IF(K542="Coating_Standard", "Y", "N"), "N")</f>
        <v/>
      </c>
      <c r="C542" t="inlineStr">
        <is>
          <t>Price_BOM_VL_VLS_Imp_738</t>
        </is>
      </c>
      <c r="D542">
        <f>IF(B542="Y", C542, "")</f>
        <v/>
      </c>
      <c r="E542" s="123" t="inlineStr">
        <is>
          <t>:5070-7_VL:</t>
        </is>
      </c>
      <c r="F542" s="123" t="inlineStr">
        <is>
          <t>:5070-7 VL:</t>
        </is>
      </c>
      <c r="G542" s="123" t="inlineStr">
        <is>
          <t>X4</t>
        </is>
      </c>
      <c r="H542" s="123" t="inlineStr">
        <is>
          <t>ImpMatl_Silicon_Bronze_ASTM-B584_C87600</t>
        </is>
      </c>
      <c r="I542" s="6" t="inlineStr">
        <is>
          <t>Silicon Bronze, ASTM-B584, C87600</t>
        </is>
      </c>
      <c r="J542" s="6" t="inlineStr">
        <is>
          <t>B21</t>
        </is>
      </c>
      <c r="K542" s="6" t="inlineStr">
        <is>
          <t>Coating_Special</t>
        </is>
      </c>
      <c r="L542" s="6" t="inlineStr">
        <is>
          <t>Stainless Steel, AISI-303</t>
        </is>
      </c>
      <c r="M542" s="6" t="inlineStr">
        <is>
          <t>Steel, Cold Drawn C1018</t>
        </is>
      </c>
      <c r="N542" s="1" t="inlineStr">
        <is>
          <t>RTF</t>
        </is>
      </c>
      <c r="O542" s="6" t="n"/>
      <c r="P542" s="6" t="inlineStr">
        <is>
          <t>A101910</t>
        </is>
      </c>
      <c r="Q542" s="6" t="n">
        <v>0</v>
      </c>
      <c r="R542" s="6" t="inlineStr">
        <is>
          <t>LT040</t>
        </is>
      </c>
      <c r="S542" s="13" t="n">
        <v>14</v>
      </c>
      <c r="U542" s="80" t="n"/>
    </row>
    <row r="543">
      <c r="B543" s="13">
        <f>IF(I543="Silicon Bronze, ASTM-B584, C87600", IF(K543="Coating_Standard", "Y", "N"), "N")</f>
        <v/>
      </c>
      <c r="C543" t="inlineStr">
        <is>
          <t>Price_BOM_VL_VLS_Imp_739</t>
        </is>
      </c>
      <c r="D543">
        <f>IF(B543="Y", C543, "")</f>
        <v/>
      </c>
      <c r="E543" s="123" t="inlineStr">
        <is>
          <t>:5070-7_VL:</t>
        </is>
      </c>
      <c r="F543" s="123" t="inlineStr">
        <is>
          <t>:5070-7 VL:</t>
        </is>
      </c>
      <c r="G543" s="123" t="inlineStr">
        <is>
          <t>X4</t>
        </is>
      </c>
      <c r="H543" t="inlineStr">
        <is>
          <t>ImpMatl_NiAl-Bronze_ASTM-B148_C95400</t>
        </is>
      </c>
      <c r="I543" s="6" t="inlineStr">
        <is>
          <t>Nickel Aluminum Bronze ASTM B148 UNS C95400</t>
        </is>
      </c>
      <c r="J543" s="6" t="inlineStr">
        <is>
          <t>B22</t>
        </is>
      </c>
      <c r="K543" s="6" t="inlineStr">
        <is>
          <t>Coating_Special</t>
        </is>
      </c>
      <c r="L543" s="6" t="inlineStr">
        <is>
          <t>Stainless Steel, AISI-303</t>
        </is>
      </c>
      <c r="M543" s="6" t="inlineStr">
        <is>
          <t>Steel, Cold Drawn C1018</t>
        </is>
      </c>
      <c r="N543" s="1" t="inlineStr">
        <is>
          <t>RTF</t>
        </is>
      </c>
      <c r="O543" s="80" t="n"/>
      <c r="P543" t="inlineStr">
        <is>
          <t>A102245</t>
        </is>
      </c>
      <c r="Q543" t="n">
        <v>148</v>
      </c>
      <c r="R543" s="6" t="inlineStr">
        <is>
          <t>LT250</t>
        </is>
      </c>
      <c r="S543" s="13" t="n">
        <v>8</v>
      </c>
      <c r="U543" s="80" t="n"/>
    </row>
    <row r="544">
      <c r="B544" s="13">
        <f>IF(I544="Silicon Bronze, ASTM-B584, C87600", IF(K544="Coating_Standard", "Y", "N"), "N")</f>
        <v/>
      </c>
      <c r="C544" t="inlineStr">
        <is>
          <t>Price_BOM_VL_VLS_Imp_740</t>
        </is>
      </c>
      <c r="D544">
        <f>IF(B544="Y", C544, "")</f>
        <v/>
      </c>
      <c r="E544" s="123" t="inlineStr">
        <is>
          <t>:5070-7_VL:</t>
        </is>
      </c>
      <c r="F544" s="123" t="inlineStr">
        <is>
          <t>:5070-7 VL:</t>
        </is>
      </c>
      <c r="G544" s="123" t="inlineStr">
        <is>
          <t>X4</t>
        </is>
      </c>
      <c r="H544" s="123" t="inlineStr">
        <is>
          <t>ImpMatl_Silicon_Bronze_ASTM-B584_C87600</t>
        </is>
      </c>
      <c r="I544" s="6" t="inlineStr">
        <is>
          <t>Silicon Bronze, ASTM-B584, C87600</t>
        </is>
      </c>
      <c r="J544" s="6" t="inlineStr">
        <is>
          <t>B21</t>
        </is>
      </c>
      <c r="K544" s="6" t="inlineStr">
        <is>
          <t>Coating_Epoxy</t>
        </is>
      </c>
      <c r="L544" s="6" t="inlineStr">
        <is>
          <t>Stainless Steel, AISI-303</t>
        </is>
      </c>
      <c r="M544" s="6" t="inlineStr">
        <is>
          <t>Steel, Cold Drawn C1018</t>
        </is>
      </c>
      <c r="N544" s="1" t="inlineStr">
        <is>
          <t>RTF</t>
        </is>
      </c>
      <c r="O544" s="6" t="n"/>
      <c r="P544" s="6" t="inlineStr">
        <is>
          <t>A101910</t>
        </is>
      </c>
      <c r="Q544" s="6" t="n">
        <v>0</v>
      </c>
      <c r="R544" s="6" t="inlineStr">
        <is>
          <t>LT040</t>
        </is>
      </c>
      <c r="S544" s="13" t="n">
        <v>14</v>
      </c>
      <c r="U544" s="80" t="n"/>
    </row>
    <row r="545">
      <c r="B545" s="13">
        <f>IF(I545="Silicon Bronze, ASTM-B584, C87600", IF(K545="Coating_Standard", "Y", "N"), "N")</f>
        <v/>
      </c>
      <c r="C545" t="inlineStr">
        <is>
          <t>Price_BOM_VL_VLS_Imp_741</t>
        </is>
      </c>
      <c r="D545">
        <f>IF(B545="Y", C545, "")</f>
        <v/>
      </c>
      <c r="E545" s="123" t="inlineStr">
        <is>
          <t>:5070-7_VL:</t>
        </is>
      </c>
      <c r="F545" s="123" t="inlineStr">
        <is>
          <t>:5070-7 VL:</t>
        </is>
      </c>
      <c r="G545" s="123" t="inlineStr">
        <is>
          <t>X4</t>
        </is>
      </c>
      <c r="H545" t="inlineStr">
        <is>
          <t>ImpMatl_NiAl-Bronze_ASTM-B148_C95400</t>
        </is>
      </c>
      <c r="I545" s="6" t="inlineStr">
        <is>
          <t>Nickel Aluminum Bronze ASTM B148 UNS C95400</t>
        </is>
      </c>
      <c r="J545" s="6" t="inlineStr">
        <is>
          <t>B22</t>
        </is>
      </c>
      <c r="K545" s="6" t="inlineStr">
        <is>
          <t>Coating_Epoxy</t>
        </is>
      </c>
      <c r="L545" s="6" t="inlineStr">
        <is>
          <t>Stainless Steel, AISI-303</t>
        </is>
      </c>
      <c r="M545" s="6" t="inlineStr">
        <is>
          <t>Steel, Cold Drawn C1018</t>
        </is>
      </c>
      <c r="N545" s="1" t="inlineStr">
        <is>
          <t>RTF</t>
        </is>
      </c>
      <c r="O545" s="80" t="n"/>
      <c r="P545" t="inlineStr">
        <is>
          <t>A102245</t>
        </is>
      </c>
      <c r="Q545" t="n">
        <v>148</v>
      </c>
      <c r="R545" s="6" t="inlineStr">
        <is>
          <t>LT250</t>
        </is>
      </c>
      <c r="S545" s="13" t="n">
        <v>8</v>
      </c>
      <c r="U545" s="80" t="n"/>
    </row>
    <row r="546">
      <c r="B546" s="13">
        <f>IF(I546="Silicon Bronze, ASTM-B584, C87600", IF(K546="Coating_Standard", "Y", "N"), "N")</f>
        <v/>
      </c>
      <c r="C546" t="inlineStr">
        <is>
          <t>Price_BOM_VL_VLS_Imp_742</t>
        </is>
      </c>
      <c r="D546">
        <f>IF(B546="Y", C546, "")</f>
        <v/>
      </c>
      <c r="E546" s="123" t="inlineStr">
        <is>
          <t>:5070-7_VL:5070-7_VLS:</t>
        </is>
      </c>
      <c r="F546" s="123" t="inlineStr">
        <is>
          <t>:5070-7 VL:5070-7 VLS:</t>
        </is>
      </c>
      <c r="G546" s="123" t="inlineStr">
        <is>
          <t>X3</t>
        </is>
      </c>
      <c r="H546" s="123" t="inlineStr">
        <is>
          <t>ImpMatl_Silicon_Bronze_ASTM-B584_C87600</t>
        </is>
      </c>
      <c r="I546" s="6" t="inlineStr">
        <is>
          <t>Silicon Bronze, ASTM-B584, C87600</t>
        </is>
      </c>
      <c r="J546" s="6" t="inlineStr">
        <is>
          <t>B21</t>
        </is>
      </c>
      <c r="K546" s="6" t="inlineStr">
        <is>
          <t>Coating_Standard</t>
        </is>
      </c>
      <c r="L546" s="6" t="inlineStr">
        <is>
          <t>Stainless Steel, AISI-303</t>
        </is>
      </c>
      <c r="M546" s="6" t="inlineStr">
        <is>
          <t>Steel, Cold Drawn C1018</t>
        </is>
      </c>
      <c r="N546" s="6" t="n">
        <v>96769226</v>
      </c>
      <c r="O546" s="6" t="inlineStr">
        <is>
          <t>IMP,L,40707,X3,B21</t>
        </is>
      </c>
      <c r="P546" s="6" t="inlineStr">
        <is>
          <t>A101903</t>
        </is>
      </c>
      <c r="Q546" s="6" t="n">
        <v>0</v>
      </c>
      <c r="R546" s="6" t="inlineStr">
        <is>
          <t>LT027</t>
        </is>
      </c>
      <c r="S546" s="13" t="n">
        <v>0</v>
      </c>
      <c r="U546" s="80" t="n"/>
    </row>
    <row r="547">
      <c r="B547" s="13">
        <f>IF(I547="Silicon Bronze, ASTM-B584, C87600", IF(K547="Coating_Standard", "Y", "N"), "N")</f>
        <v/>
      </c>
      <c r="C547" t="inlineStr">
        <is>
          <t>Price_BOM_VL_VLS_Imp_744</t>
        </is>
      </c>
      <c r="D547">
        <f>IF(B547="Y", C547, "")</f>
        <v/>
      </c>
      <c r="E547" s="123" t="inlineStr">
        <is>
          <t>:5070-7_VL:5070-7_VLS:</t>
        </is>
      </c>
      <c r="F547" s="123" t="inlineStr">
        <is>
          <t>:5070-7 VL:5070-7 VLS:</t>
        </is>
      </c>
      <c r="G547" s="123" t="inlineStr">
        <is>
          <t>X3</t>
        </is>
      </c>
      <c r="H547" t="inlineStr">
        <is>
          <t>ImpMatl_NiAl-Bronze_ASTM-B148_C95400</t>
        </is>
      </c>
      <c r="I547" s="6" t="inlineStr">
        <is>
          <t>Nickel Aluminum Bronze ASTM B148 UNS C95400</t>
        </is>
      </c>
      <c r="J547" s="6" t="inlineStr">
        <is>
          <t>B22</t>
        </is>
      </c>
      <c r="K547" s="6" t="inlineStr">
        <is>
          <t>Coating_Standard</t>
        </is>
      </c>
      <c r="L547" s="6" t="inlineStr">
        <is>
          <t>Stainless Steel, AISI-303</t>
        </is>
      </c>
      <c r="M547" s="6" t="inlineStr">
        <is>
          <t>Steel, Cold Drawn C1018</t>
        </is>
      </c>
      <c r="N547" t="n">
        <v>97780145</v>
      </c>
      <c r="O547" s="80" t="n"/>
      <c r="P547" t="inlineStr">
        <is>
          <t>A102244</t>
        </is>
      </c>
      <c r="Q547" t="n">
        <v>148</v>
      </c>
      <c r="R547" s="6" t="inlineStr">
        <is>
          <t>LT027</t>
        </is>
      </c>
      <c r="S547" s="13" t="n">
        <v>0</v>
      </c>
      <c r="U547" s="80" t="n"/>
    </row>
    <row r="548">
      <c r="B548" s="13">
        <f>IF(I548="Silicon Bronze, ASTM-B584, C87600", IF(K548="Coating_Standard", "Y", "N"), "N")</f>
        <v/>
      </c>
      <c r="C548" t="inlineStr">
        <is>
          <t>Price_BOM_VL_VLS_Imp_745</t>
        </is>
      </c>
      <c r="D548">
        <f>IF(B548="Y", C548, "")</f>
        <v/>
      </c>
      <c r="E548" s="123" t="inlineStr">
        <is>
          <t>:5070-7_VL:5070-7_VLS:</t>
        </is>
      </c>
      <c r="F548" s="123" t="inlineStr">
        <is>
          <t>:5070-7 VL:5070-7 VLS:</t>
        </is>
      </c>
      <c r="G548" s="123" t="inlineStr">
        <is>
          <t>X3</t>
        </is>
      </c>
      <c r="H548" s="123" t="inlineStr">
        <is>
          <t>ImpMatl_Silicon_Bronze_ASTM-B584_C87600</t>
        </is>
      </c>
      <c r="I548" s="6" t="inlineStr">
        <is>
          <t>Silicon Bronze, ASTM-B584, C87600</t>
        </is>
      </c>
      <c r="J548" s="6" t="inlineStr">
        <is>
          <t>B21</t>
        </is>
      </c>
      <c r="K548" s="6" t="inlineStr">
        <is>
          <t>Coating_Scotchkote134_interior</t>
        </is>
      </c>
      <c r="L548" s="6" t="inlineStr">
        <is>
          <t>Stainless Steel, AISI-303</t>
        </is>
      </c>
      <c r="M548" s="6" t="inlineStr">
        <is>
          <t>Steel, Cold Drawn C1018</t>
        </is>
      </c>
      <c r="N548" s="1" t="inlineStr">
        <is>
          <t>RTF</t>
        </is>
      </c>
      <c r="O548" s="6" t="n"/>
      <c r="P548" s="6" t="inlineStr">
        <is>
          <t>A101903</t>
        </is>
      </c>
      <c r="Q548" s="6" t="n">
        <v>0</v>
      </c>
      <c r="R548" s="6" t="inlineStr">
        <is>
          <t>LT040</t>
        </is>
      </c>
      <c r="S548" s="13" t="n">
        <v>14</v>
      </c>
      <c r="U548" s="80" t="n"/>
    </row>
    <row r="549">
      <c r="B549" s="13">
        <f>IF(I549="Silicon Bronze, ASTM-B584, C87600", IF(K549="Coating_Standard", "Y", "N"), "N")</f>
        <v/>
      </c>
      <c r="C549" t="inlineStr">
        <is>
          <t>Price_BOM_VL_VLS_Imp_746</t>
        </is>
      </c>
      <c r="D549">
        <f>IF(B549="Y", C549, "")</f>
        <v/>
      </c>
      <c r="E549" s="123" t="inlineStr">
        <is>
          <t>:5070-7_VL:5070-7_VLS:</t>
        </is>
      </c>
      <c r="F549" s="123" t="inlineStr">
        <is>
          <t>:5070-7 VL:5070-7 VLS:</t>
        </is>
      </c>
      <c r="G549" s="123" t="inlineStr">
        <is>
          <t>X3</t>
        </is>
      </c>
      <c r="H549" t="inlineStr">
        <is>
          <t>ImpMatl_NiAl-Bronze_ASTM-B148_C95400</t>
        </is>
      </c>
      <c r="I549" s="6" t="inlineStr">
        <is>
          <t>Nickel Aluminum Bronze ASTM B148 UNS C95400</t>
        </is>
      </c>
      <c r="J549" s="6" t="inlineStr">
        <is>
          <t>B22</t>
        </is>
      </c>
      <c r="K549" s="6" t="inlineStr">
        <is>
          <t>Coating_Scotchkote134_interior</t>
        </is>
      </c>
      <c r="L549" s="6" t="inlineStr">
        <is>
          <t>Stainless Steel, AISI-303</t>
        </is>
      </c>
      <c r="M549" s="6" t="inlineStr">
        <is>
          <t>Steel, Cold Drawn C1018</t>
        </is>
      </c>
      <c r="N549" s="1" t="inlineStr">
        <is>
          <t>RTF</t>
        </is>
      </c>
      <c r="O549" s="80" t="n"/>
      <c r="P549" t="inlineStr">
        <is>
          <t>A102244</t>
        </is>
      </c>
      <c r="Q549" t="n">
        <v>148</v>
      </c>
      <c r="R549" s="6" t="inlineStr">
        <is>
          <t>LT250</t>
        </is>
      </c>
      <c r="S549" s="13" t="n">
        <v>8</v>
      </c>
      <c r="U549" s="80" t="n"/>
    </row>
    <row r="550">
      <c r="B550" s="13">
        <f>IF(I550="Silicon Bronze, ASTM-B584, C87600", IF(K550="Coating_Standard", "Y", "N"), "N")</f>
        <v/>
      </c>
      <c r="C550" t="inlineStr">
        <is>
          <t>Price_BOM_VL_VLS_Imp_747</t>
        </is>
      </c>
      <c r="D550">
        <f>IF(B550="Y", C550, "")</f>
        <v/>
      </c>
      <c r="E550" s="123" t="inlineStr">
        <is>
          <t>:5070-7_VL:5070-7_VLS:</t>
        </is>
      </c>
      <c r="F550" s="123" t="inlineStr">
        <is>
          <t>:5070-7 VL:5070-7 VLS:</t>
        </is>
      </c>
      <c r="G550" s="123" t="inlineStr">
        <is>
          <t>X3</t>
        </is>
      </c>
      <c r="H550" s="123" t="inlineStr">
        <is>
          <t>ImpMatl_Silicon_Bronze_ASTM-B584_C87600</t>
        </is>
      </c>
      <c r="I550" s="6" t="inlineStr">
        <is>
          <t>Silicon Bronze, ASTM-B584, C87600</t>
        </is>
      </c>
      <c r="J550" s="6" t="inlineStr">
        <is>
          <t>B21</t>
        </is>
      </c>
      <c r="K550" s="6" t="inlineStr">
        <is>
          <t>Coating_Scotchkote134_interior_exterior</t>
        </is>
      </c>
      <c r="L550" s="6" t="inlineStr">
        <is>
          <t>Stainless Steel, AISI-303</t>
        </is>
      </c>
      <c r="M550" s="6" t="inlineStr">
        <is>
          <t>Steel, Cold Drawn C1018</t>
        </is>
      </c>
      <c r="N550" s="1" t="inlineStr">
        <is>
          <t>RTF</t>
        </is>
      </c>
      <c r="O550" s="6" t="n"/>
      <c r="P550" s="6" t="inlineStr">
        <is>
          <t>A101903</t>
        </is>
      </c>
      <c r="Q550" s="6" t="n">
        <v>0</v>
      </c>
      <c r="R550" s="6" t="inlineStr">
        <is>
          <t>LT040</t>
        </is>
      </c>
      <c r="S550" s="13" t="n">
        <v>14</v>
      </c>
      <c r="U550" s="80" t="n"/>
    </row>
    <row r="551">
      <c r="B551" s="13">
        <f>IF(I551="Silicon Bronze, ASTM-B584, C87600", IF(K551="Coating_Standard", "Y", "N"), "N")</f>
        <v/>
      </c>
      <c r="C551" t="inlineStr">
        <is>
          <t>Price_BOM_VL_VLS_Imp_748</t>
        </is>
      </c>
      <c r="D551">
        <f>IF(B551="Y", C551, "")</f>
        <v/>
      </c>
      <c r="E551" s="123" t="inlineStr">
        <is>
          <t>:5070-7_VL:5070-7_VLS:</t>
        </is>
      </c>
      <c r="F551" s="123" t="inlineStr">
        <is>
          <t>:5070-7 VL:5070-7 VLS:</t>
        </is>
      </c>
      <c r="G551" s="123" t="inlineStr">
        <is>
          <t>X3</t>
        </is>
      </c>
      <c r="H551" t="inlineStr">
        <is>
          <t>ImpMatl_NiAl-Bronze_ASTM-B148_C95400</t>
        </is>
      </c>
      <c r="I551" s="6" t="inlineStr">
        <is>
          <t>Nickel Aluminum Bronze ASTM B148 UNS C95400</t>
        </is>
      </c>
      <c r="J551" s="6" t="inlineStr">
        <is>
          <t>B22</t>
        </is>
      </c>
      <c r="K551" s="6" t="inlineStr">
        <is>
          <t>Coating_Scotchkote134_interior_exterior</t>
        </is>
      </c>
      <c r="L551" s="6" t="inlineStr">
        <is>
          <t>Stainless Steel, AISI-303</t>
        </is>
      </c>
      <c r="M551" s="6" t="inlineStr">
        <is>
          <t>Steel, Cold Drawn C1018</t>
        </is>
      </c>
      <c r="N551" s="1" t="inlineStr">
        <is>
          <t>RTF</t>
        </is>
      </c>
      <c r="O551" s="80" t="n"/>
      <c r="P551" t="inlineStr">
        <is>
          <t>A102244</t>
        </is>
      </c>
      <c r="Q551" t="n">
        <v>148</v>
      </c>
      <c r="R551" s="6" t="inlineStr">
        <is>
          <t>LT250</t>
        </is>
      </c>
      <c r="S551" s="13" t="n">
        <v>8</v>
      </c>
      <c r="U551" s="80" t="n"/>
    </row>
    <row r="552">
      <c r="B552" s="13">
        <f>IF(I552="Silicon Bronze, ASTM-B584, C87600", IF(K552="Coating_Standard", "Y", "N"), "N")</f>
        <v/>
      </c>
      <c r="C552" t="inlineStr">
        <is>
          <t>Price_BOM_VL_VLS_Imp_749</t>
        </is>
      </c>
      <c r="D552">
        <f>IF(B552="Y", C552, "")</f>
        <v/>
      </c>
      <c r="E552" s="123" t="inlineStr">
        <is>
          <t>:5070-7_VL:5070-7_VLS:</t>
        </is>
      </c>
      <c r="F552" s="123" t="inlineStr">
        <is>
          <t>:5070-7 VL:5070-7 VLS:</t>
        </is>
      </c>
      <c r="G552" s="123" t="inlineStr">
        <is>
          <t>X3</t>
        </is>
      </c>
      <c r="H552" s="123" t="inlineStr">
        <is>
          <t>ImpMatl_Silicon_Bronze_ASTM-B584_C87600</t>
        </is>
      </c>
      <c r="I552" s="6" t="inlineStr">
        <is>
          <t>Silicon Bronze, ASTM-B584, C87600</t>
        </is>
      </c>
      <c r="J552" s="6" t="inlineStr">
        <is>
          <t>B21</t>
        </is>
      </c>
      <c r="K552" s="6" t="inlineStr">
        <is>
          <t>Coating_Scotchkote134_interior_exterior_IncludeImpeller</t>
        </is>
      </c>
      <c r="L552" s="6" t="inlineStr">
        <is>
          <t>Stainless Steel, AISI-303</t>
        </is>
      </c>
      <c r="M552" s="6" t="inlineStr">
        <is>
          <t>Steel, Cold Drawn C1018</t>
        </is>
      </c>
      <c r="N552" s="1" t="inlineStr">
        <is>
          <t>RTF</t>
        </is>
      </c>
      <c r="O552" s="6" t="n"/>
      <c r="P552" s="6" t="inlineStr">
        <is>
          <t>A101903</t>
        </is>
      </c>
      <c r="Q552" s="6" t="n">
        <v>0</v>
      </c>
      <c r="R552" s="6" t="inlineStr">
        <is>
          <t>LT040</t>
        </is>
      </c>
      <c r="S552" s="13" t="n">
        <v>14</v>
      </c>
      <c r="U552" s="80" t="n"/>
    </row>
    <row r="553">
      <c r="B553" s="13">
        <f>IF(I553="Silicon Bronze, ASTM-B584, C87600", IF(K553="Coating_Standard", "Y", "N"), "N")</f>
        <v/>
      </c>
      <c r="C553" t="inlineStr">
        <is>
          <t>Price_BOM_VL_VLS_Imp_75</t>
        </is>
      </c>
      <c r="D553">
        <f>IF(B553="Y", C553, "")</f>
        <v/>
      </c>
      <c r="E553" s="123" t="inlineStr">
        <is>
          <t>:1270-7_VL:</t>
        </is>
      </c>
      <c r="F553" s="123" t="inlineStr">
        <is>
          <t>:1270-7 VL:</t>
        </is>
      </c>
      <c r="G553" s="123" t="inlineStr">
        <is>
          <t>X0</t>
        </is>
      </c>
      <c r="H553" s="123" t="inlineStr">
        <is>
          <t>ImpMatl_Silicon_Bronze_ASTM-B584_C87600</t>
        </is>
      </c>
      <c r="I553" s="6" t="inlineStr">
        <is>
          <t>Silicon Bronze, ASTM-B584, C87600</t>
        </is>
      </c>
      <c r="J553" s="6" t="inlineStr">
        <is>
          <t>B21</t>
        </is>
      </c>
      <c r="K553" s="6" t="inlineStr">
        <is>
          <t>Coating_Scotchkote134_interior_exterior</t>
        </is>
      </c>
      <c r="L553" s="6" t="inlineStr">
        <is>
          <t>ImpellerCapscrew_X0_None</t>
        </is>
      </c>
      <c r="M553" s="6" t="inlineStr">
        <is>
          <t>ImpellerKey_None</t>
        </is>
      </c>
      <c r="N553" s="1" t="inlineStr">
        <is>
          <t>RTF</t>
        </is>
      </c>
      <c r="O553" s="6" t="n"/>
      <c r="P553" s="6" t="inlineStr">
        <is>
          <t>A101678</t>
        </is>
      </c>
      <c r="Q553" s="6" t="n">
        <v>0</v>
      </c>
      <c r="R553" s="6" t="inlineStr">
        <is>
          <t>LT040</t>
        </is>
      </c>
      <c r="S553" s="13" t="n">
        <v>14</v>
      </c>
      <c r="U553" s="80" t="n"/>
    </row>
    <row r="554">
      <c r="B554" s="13">
        <f>IF(I554="Silicon Bronze, ASTM-B584, C87600", IF(K554="Coating_Standard", "Y", "N"), "N")</f>
        <v/>
      </c>
      <c r="C554" t="inlineStr">
        <is>
          <t>Price_BOM_VL_VLS_Imp_750</t>
        </is>
      </c>
      <c r="D554">
        <f>IF(B554="Y", C554, "")</f>
        <v/>
      </c>
      <c r="E554" s="123" t="inlineStr">
        <is>
          <t>:5070-7_VL:5070-7_VLS:</t>
        </is>
      </c>
      <c r="F554" s="123" t="inlineStr">
        <is>
          <t>:5070-7 VL:5070-7 VLS:</t>
        </is>
      </c>
      <c r="G554" s="123" t="inlineStr">
        <is>
          <t>X3</t>
        </is>
      </c>
      <c r="H554" t="inlineStr">
        <is>
          <t>ImpMatl_NiAl-Bronze_ASTM-B148_C95400</t>
        </is>
      </c>
      <c r="I554" s="6" t="inlineStr">
        <is>
          <t>Nickel Aluminum Bronze ASTM B148 UNS C95400</t>
        </is>
      </c>
      <c r="J554" s="6" t="inlineStr">
        <is>
          <t>B22</t>
        </is>
      </c>
      <c r="K554" s="6" t="inlineStr">
        <is>
          <t>Coating_Scotchkote134_interior_exterior_IncludeImpeller</t>
        </is>
      </c>
      <c r="L554" s="6" t="inlineStr">
        <is>
          <t>Stainless Steel, AISI-303</t>
        </is>
      </c>
      <c r="M554" s="6" t="inlineStr">
        <is>
          <t>Steel, Cold Drawn C1018</t>
        </is>
      </c>
      <c r="N554" s="1" t="inlineStr">
        <is>
          <t>RTF</t>
        </is>
      </c>
      <c r="O554" s="80" t="n"/>
      <c r="P554" t="inlineStr">
        <is>
          <t>A102244</t>
        </is>
      </c>
      <c r="Q554" t="n">
        <v>148</v>
      </c>
      <c r="R554" s="6" t="inlineStr">
        <is>
          <t>LT250</t>
        </is>
      </c>
      <c r="S554" s="13" t="n">
        <v>8</v>
      </c>
      <c r="U554" s="80" t="n"/>
    </row>
    <row r="555">
      <c r="B555" s="13">
        <f>IF(I555="Silicon Bronze, ASTM-B584, C87600", IF(K555="Coating_Standard", "Y", "N"), "N")</f>
        <v/>
      </c>
      <c r="C555" t="inlineStr">
        <is>
          <t>Price_BOM_VL_VLS_Imp_751</t>
        </is>
      </c>
      <c r="D555">
        <f>IF(B555="Y", C555, "")</f>
        <v/>
      </c>
      <c r="E555" s="123" t="inlineStr">
        <is>
          <t>:5070-7_VL:5070-7_VLS:</t>
        </is>
      </c>
      <c r="F555" s="123" t="inlineStr">
        <is>
          <t>:5070-7 VL:5070-7 VLS:</t>
        </is>
      </c>
      <c r="G555" s="123" t="inlineStr">
        <is>
          <t>X3</t>
        </is>
      </c>
      <c r="H555" s="123" t="inlineStr">
        <is>
          <t>ImpMatl_Silicon_Bronze_ASTM-B584_C87600</t>
        </is>
      </c>
      <c r="I555" s="6" t="inlineStr">
        <is>
          <t>Silicon Bronze, ASTM-B584, C87600</t>
        </is>
      </c>
      <c r="J555" s="6" t="inlineStr">
        <is>
          <t>B21</t>
        </is>
      </c>
      <c r="K555" s="6" t="inlineStr">
        <is>
          <t>Coating_Scotchkote134_interior_IncludeImpeller</t>
        </is>
      </c>
      <c r="L555" s="6" t="inlineStr">
        <is>
          <t>Stainless Steel, AISI-303</t>
        </is>
      </c>
      <c r="M555" s="6" t="inlineStr">
        <is>
          <t>Steel, Cold Drawn C1018</t>
        </is>
      </c>
      <c r="N555" s="1" t="inlineStr">
        <is>
          <t>RTF</t>
        </is>
      </c>
      <c r="O555" s="6" t="n"/>
      <c r="P555" s="6" t="inlineStr">
        <is>
          <t>A101903</t>
        </is>
      </c>
      <c r="Q555" s="6" t="n">
        <v>0</v>
      </c>
      <c r="R555" s="6" t="inlineStr">
        <is>
          <t>LT040</t>
        </is>
      </c>
      <c r="S555" s="13" t="n">
        <v>14</v>
      </c>
      <c r="U555" s="80" t="n"/>
    </row>
    <row r="556">
      <c r="B556" s="13">
        <f>IF(I556="Silicon Bronze, ASTM-B584, C87600", IF(K556="Coating_Standard", "Y", "N"), "N")</f>
        <v/>
      </c>
      <c r="C556" t="inlineStr">
        <is>
          <t>Price_BOM_VL_VLS_Imp_752</t>
        </is>
      </c>
      <c r="D556">
        <f>IF(B556="Y", C556, "")</f>
        <v/>
      </c>
      <c r="E556" s="123" t="inlineStr">
        <is>
          <t>:5070-7_VL:5070-7_VLS:</t>
        </is>
      </c>
      <c r="F556" s="123" t="inlineStr">
        <is>
          <t>:5070-7 VL:5070-7 VLS:</t>
        </is>
      </c>
      <c r="G556" s="123" t="inlineStr">
        <is>
          <t>X3</t>
        </is>
      </c>
      <c r="H556" t="inlineStr">
        <is>
          <t>ImpMatl_NiAl-Bronze_ASTM-B148_C95400</t>
        </is>
      </c>
      <c r="I556" s="6" t="inlineStr">
        <is>
          <t>Nickel Aluminum Bronze ASTM B148 UNS C95400</t>
        </is>
      </c>
      <c r="J556" s="6" t="inlineStr">
        <is>
          <t>B22</t>
        </is>
      </c>
      <c r="K556" s="6" t="inlineStr">
        <is>
          <t>Coating_Scotchkote134_interior_IncludeImpeller</t>
        </is>
      </c>
      <c r="L556" s="6" t="inlineStr">
        <is>
          <t>Stainless Steel, AISI-303</t>
        </is>
      </c>
      <c r="M556" s="6" t="inlineStr">
        <is>
          <t>Steel, Cold Drawn C1018</t>
        </is>
      </c>
      <c r="N556" s="1" t="inlineStr">
        <is>
          <t>RTF</t>
        </is>
      </c>
      <c r="O556" s="80" t="n"/>
      <c r="P556" t="inlineStr">
        <is>
          <t>A102244</t>
        </is>
      </c>
      <c r="Q556" t="n">
        <v>148</v>
      </c>
      <c r="R556" s="6" t="inlineStr">
        <is>
          <t>LT250</t>
        </is>
      </c>
      <c r="S556" s="13" t="n">
        <v>8</v>
      </c>
      <c r="U556" s="80" t="n"/>
    </row>
    <row r="557">
      <c r="B557" s="13">
        <f>IF(I557="Silicon Bronze, ASTM-B584, C87600", IF(K557="Coating_Standard", "Y", "N"), "N")</f>
        <v/>
      </c>
      <c r="C557" t="inlineStr">
        <is>
          <t>Price_BOM_VL_VLS_Imp_753</t>
        </is>
      </c>
      <c r="D557">
        <f>IF(B557="Y", C557, "")</f>
        <v/>
      </c>
      <c r="E557" s="123" t="inlineStr">
        <is>
          <t>:5070-7_VL:5070-7_VLS:</t>
        </is>
      </c>
      <c r="F557" s="123" t="inlineStr">
        <is>
          <t>:5070-7 VL:5070-7 VLS:</t>
        </is>
      </c>
      <c r="G557" s="123" t="inlineStr">
        <is>
          <t>X3</t>
        </is>
      </c>
      <c r="H557" s="123" t="inlineStr">
        <is>
          <t>ImpMatl_Silicon_Bronze_ASTM-B584_C87600</t>
        </is>
      </c>
      <c r="I557" s="6" t="inlineStr">
        <is>
          <t>Silicon Bronze, ASTM-B584, C87600</t>
        </is>
      </c>
      <c r="J557" s="6" t="inlineStr">
        <is>
          <t>B21</t>
        </is>
      </c>
      <c r="K557" s="6" t="inlineStr">
        <is>
          <t>Coating_Special</t>
        </is>
      </c>
      <c r="L557" s="6" t="inlineStr">
        <is>
          <t>Stainless Steel, AISI-303</t>
        </is>
      </c>
      <c r="M557" s="6" t="inlineStr">
        <is>
          <t>Steel, Cold Drawn C1018</t>
        </is>
      </c>
      <c r="N557" s="1" t="inlineStr">
        <is>
          <t>RTF</t>
        </is>
      </c>
      <c r="O557" s="6" t="n"/>
      <c r="P557" s="6" t="inlineStr">
        <is>
          <t>A101903</t>
        </is>
      </c>
      <c r="Q557" s="6" t="n">
        <v>0</v>
      </c>
      <c r="R557" s="6" t="inlineStr">
        <is>
          <t>LT040</t>
        </is>
      </c>
      <c r="S557" s="13" t="n">
        <v>14</v>
      </c>
      <c r="U557" s="80" t="n"/>
    </row>
    <row r="558">
      <c r="B558" s="13">
        <f>IF(I558="Silicon Bronze, ASTM-B584, C87600", IF(K558="Coating_Standard", "Y", "N"), "N")</f>
        <v/>
      </c>
      <c r="C558" t="inlineStr">
        <is>
          <t>Price_BOM_VL_VLS_Imp_754</t>
        </is>
      </c>
      <c r="D558">
        <f>IF(B558="Y", C558, "")</f>
        <v/>
      </c>
      <c r="E558" s="123" t="inlineStr">
        <is>
          <t>:5070-7_VL:5070-7_VLS:</t>
        </is>
      </c>
      <c r="F558" s="123" t="inlineStr">
        <is>
          <t>:5070-7 VL:5070-7 VLS:</t>
        </is>
      </c>
      <c r="G558" s="123" t="inlineStr">
        <is>
          <t>X3</t>
        </is>
      </c>
      <c r="H558" t="inlineStr">
        <is>
          <t>ImpMatl_NiAl-Bronze_ASTM-B148_C95400</t>
        </is>
      </c>
      <c r="I558" s="6" t="inlineStr">
        <is>
          <t>Nickel Aluminum Bronze ASTM B148 UNS C95400</t>
        </is>
      </c>
      <c r="J558" s="6" t="inlineStr">
        <is>
          <t>B22</t>
        </is>
      </c>
      <c r="K558" s="6" t="inlineStr">
        <is>
          <t>Coating_Special</t>
        </is>
      </c>
      <c r="L558" s="6" t="inlineStr">
        <is>
          <t>Stainless Steel, AISI-303</t>
        </is>
      </c>
      <c r="M558" s="6" t="inlineStr">
        <is>
          <t>Steel, Cold Drawn C1018</t>
        </is>
      </c>
      <c r="N558" s="1" t="inlineStr">
        <is>
          <t>RTF</t>
        </is>
      </c>
      <c r="O558" s="80" t="n"/>
      <c r="P558" t="inlineStr">
        <is>
          <t>A102244</t>
        </is>
      </c>
      <c r="Q558" t="n">
        <v>148</v>
      </c>
      <c r="R558" s="6" t="inlineStr">
        <is>
          <t>LT250</t>
        </is>
      </c>
      <c r="S558" s="13" t="n">
        <v>8</v>
      </c>
      <c r="U558" s="80" t="n"/>
    </row>
    <row r="559">
      <c r="B559" s="13">
        <f>IF(I559="Silicon Bronze, ASTM-B584, C87600", IF(K559="Coating_Standard", "Y", "N"), "N")</f>
        <v/>
      </c>
      <c r="C559" t="inlineStr">
        <is>
          <t>Price_BOM_VL_VLS_Imp_755</t>
        </is>
      </c>
      <c r="D559">
        <f>IF(B559="Y", C559, "")</f>
        <v/>
      </c>
      <c r="E559" s="123" t="inlineStr">
        <is>
          <t>:5070-7_VL:5070-7_VLS:</t>
        </is>
      </c>
      <c r="F559" s="123" t="inlineStr">
        <is>
          <t>:5070-7 VL:5070-7 VLS:</t>
        </is>
      </c>
      <c r="G559" s="123" t="inlineStr">
        <is>
          <t>X3</t>
        </is>
      </c>
      <c r="H559" s="123" t="inlineStr">
        <is>
          <t>ImpMatl_Silicon_Bronze_ASTM-B584_C87600</t>
        </is>
      </c>
      <c r="I559" s="6" t="inlineStr">
        <is>
          <t>Silicon Bronze, ASTM-B584, C87600</t>
        </is>
      </c>
      <c r="J559" s="6" t="inlineStr">
        <is>
          <t>B21</t>
        </is>
      </c>
      <c r="K559" s="6" t="inlineStr">
        <is>
          <t>Coating_Epoxy</t>
        </is>
      </c>
      <c r="L559" s="6" t="inlineStr">
        <is>
          <t>Stainless Steel, AISI-303</t>
        </is>
      </c>
      <c r="M559" s="6" t="inlineStr">
        <is>
          <t>Steel, Cold Drawn C1018</t>
        </is>
      </c>
      <c r="N559" s="1" t="inlineStr">
        <is>
          <t>RTF</t>
        </is>
      </c>
      <c r="O559" s="6" t="n"/>
      <c r="P559" s="6" t="inlineStr">
        <is>
          <t>A101903</t>
        </is>
      </c>
      <c r="Q559" s="6" t="n">
        <v>0</v>
      </c>
      <c r="R559" s="6" t="inlineStr">
        <is>
          <t>LT040</t>
        </is>
      </c>
      <c r="S559" s="13" t="n">
        <v>14</v>
      </c>
      <c r="U559" s="80" t="n"/>
    </row>
    <row r="560">
      <c r="B560" s="13">
        <f>IF(I560="Silicon Bronze, ASTM-B584, C87600", IF(K560="Coating_Standard", "Y", "N"), "N")</f>
        <v/>
      </c>
      <c r="C560" t="inlineStr">
        <is>
          <t>Price_BOM_VL_VLS_Imp_756</t>
        </is>
      </c>
      <c r="D560">
        <f>IF(B560="Y", C560, "")</f>
        <v/>
      </c>
      <c r="E560" s="123" t="inlineStr">
        <is>
          <t>:5070-7_VL:5070-7_VLS:</t>
        </is>
      </c>
      <c r="F560" s="123" t="inlineStr">
        <is>
          <t>:5070-7 VL:5070-7 VLS:</t>
        </is>
      </c>
      <c r="G560" s="123" t="inlineStr">
        <is>
          <t>X3</t>
        </is>
      </c>
      <c r="H560" t="inlineStr">
        <is>
          <t>ImpMatl_NiAl-Bronze_ASTM-B148_C95400</t>
        </is>
      </c>
      <c r="I560" s="6" t="inlineStr">
        <is>
          <t>Nickel Aluminum Bronze ASTM B148 UNS C95400</t>
        </is>
      </c>
      <c r="J560" s="6" t="inlineStr">
        <is>
          <t>B22</t>
        </is>
      </c>
      <c r="K560" s="6" t="inlineStr">
        <is>
          <t>Coating_Epoxy</t>
        </is>
      </c>
      <c r="L560" s="6" t="inlineStr">
        <is>
          <t>Stainless Steel, AISI-303</t>
        </is>
      </c>
      <c r="M560" s="6" t="inlineStr">
        <is>
          <t>Steel, Cold Drawn C1018</t>
        </is>
      </c>
      <c r="N560" s="1" t="inlineStr">
        <is>
          <t>RTF</t>
        </is>
      </c>
      <c r="O560" s="80" t="n"/>
      <c r="P560" t="inlineStr">
        <is>
          <t>A102244</t>
        </is>
      </c>
      <c r="Q560" t="n">
        <v>148</v>
      </c>
      <c r="R560" s="6" t="inlineStr">
        <is>
          <t>LT250</t>
        </is>
      </c>
      <c r="S560" s="13" t="n">
        <v>8</v>
      </c>
      <c r="U560" s="80" t="n"/>
    </row>
    <row r="561">
      <c r="B561" s="13">
        <f>IF(I561="Silicon Bronze, ASTM-B584, C87600", IF(K561="Coating_Standard", "Y", "N"), "N")</f>
        <v/>
      </c>
      <c r="C561" t="inlineStr">
        <is>
          <t>Price_BOM_VL_VLS_Imp_757</t>
        </is>
      </c>
      <c r="D561">
        <f>IF(B561="Y", C561, "")</f>
        <v/>
      </c>
      <c r="E561" s="123" t="inlineStr">
        <is>
          <t>:5070-7_VLS:</t>
        </is>
      </c>
      <c r="F561" s="123" t="inlineStr">
        <is>
          <t>:5070-7 VLS:</t>
        </is>
      </c>
      <c r="G561" s="123" t="inlineStr">
        <is>
          <t>X3</t>
        </is>
      </c>
      <c r="H561" s="123" t="inlineStr">
        <is>
          <t>ImpMatl_SS_AISI-304</t>
        </is>
      </c>
      <c r="I561" s="6" t="inlineStr">
        <is>
          <t>Stainless Steel, AISI-304</t>
        </is>
      </c>
      <c r="J561" s="6" t="inlineStr">
        <is>
          <t>H304</t>
        </is>
      </c>
      <c r="K561" s="6" t="inlineStr">
        <is>
          <t>Coating_Standard</t>
        </is>
      </c>
      <c r="L561" s="6" t="inlineStr">
        <is>
          <t>Stainless Steel, AISI-303</t>
        </is>
      </c>
      <c r="M561" s="6" t="inlineStr">
        <is>
          <t>Stainless Steel, AISI 316</t>
        </is>
      </c>
      <c r="N561" s="96" t="n">
        <v>98876161</v>
      </c>
      <c r="O561" s="94" t="inlineStr">
        <is>
          <t>IMP,L,40707,X3,H304</t>
        </is>
      </c>
      <c r="P561" t="inlineStr">
        <is>
          <t>A300130</t>
        </is>
      </c>
      <c r="Q561" t="n">
        <v>0</v>
      </c>
      <c r="R561" s="6" t="inlineStr">
        <is>
          <t>LT027</t>
        </is>
      </c>
      <c r="S561" s="13" t="n">
        <v>0</v>
      </c>
      <c r="U561" s="80" t="n"/>
    </row>
    <row r="562">
      <c r="B562" s="13">
        <f>IF(I562="Silicon Bronze, ASTM-B584, C87600", IF(K562="Coating_Standard", "Y", "N"), "N")</f>
        <v/>
      </c>
      <c r="C562" t="inlineStr">
        <is>
          <t>Price_BOM_VL_VLS_Imp_759</t>
        </is>
      </c>
      <c r="D562">
        <f>IF(B562="Y", C562, "")</f>
        <v/>
      </c>
      <c r="E562" s="123" t="inlineStr">
        <is>
          <t>:5070-7_VLS:</t>
        </is>
      </c>
      <c r="F562" s="123" t="inlineStr">
        <is>
          <t>:5070-7 VLS:</t>
        </is>
      </c>
      <c r="G562" s="123" t="inlineStr">
        <is>
          <t>X4</t>
        </is>
      </c>
      <c r="H562" s="123" t="inlineStr">
        <is>
          <t>ImpMatl_Silicon_Bronze_ASTM-B584_C87600</t>
        </is>
      </c>
      <c r="I562" s="6" t="inlineStr">
        <is>
          <t>Silicon Bronze, ASTM-B584, C87600</t>
        </is>
      </c>
      <c r="J562" s="6" t="inlineStr">
        <is>
          <t>B21</t>
        </is>
      </c>
      <c r="K562" s="6" t="inlineStr">
        <is>
          <t>Coating_Standard</t>
        </is>
      </c>
      <c r="L562" s="6" t="inlineStr">
        <is>
          <t>Stainless Steel, AISI-303</t>
        </is>
      </c>
      <c r="M562" s="6" t="inlineStr">
        <is>
          <t>Steel, Cold Drawn C1018</t>
        </is>
      </c>
      <c r="N562" s="123" t="n">
        <v>96772226</v>
      </c>
      <c r="O562" s="6" t="inlineStr">
        <is>
          <t>IMP,VLS,50707,X4,B21</t>
        </is>
      </c>
      <c r="P562" s="6" t="inlineStr">
        <is>
          <t>A101910</t>
        </is>
      </c>
      <c r="Q562" s="6" t="n">
        <v>0</v>
      </c>
      <c r="R562" s="6" t="inlineStr">
        <is>
          <t>LT027</t>
        </is>
      </c>
      <c r="S562" s="13" t="n">
        <v>0</v>
      </c>
      <c r="U562" s="80" t="n"/>
    </row>
    <row r="563">
      <c r="B563" s="13">
        <f>IF(I563="Silicon Bronze, ASTM-B584, C87600", IF(K563="Coating_Standard", "Y", "N"), "N")</f>
        <v/>
      </c>
      <c r="C563" t="inlineStr">
        <is>
          <t>Price_BOM_VL_VLS_Imp_76</t>
        </is>
      </c>
      <c r="D563">
        <f>IF(B563="Y", C563, "")</f>
        <v/>
      </c>
      <c r="E563" s="123" t="inlineStr">
        <is>
          <t>:1270-7_VL:</t>
        </is>
      </c>
      <c r="F563" s="123" t="inlineStr">
        <is>
          <t>:1270-7 VL:</t>
        </is>
      </c>
      <c r="G563" s="123" t="inlineStr">
        <is>
          <t>X0</t>
        </is>
      </c>
      <c r="H563" t="inlineStr">
        <is>
          <t>ImpMatl_NiAl-Bronze_ASTM-B148_C95400</t>
        </is>
      </c>
      <c r="I563" s="6" t="inlineStr">
        <is>
          <t>Nickel Aluminum Bronze ASTM B148 UNS C95400</t>
        </is>
      </c>
      <c r="J563" s="6" t="inlineStr">
        <is>
          <t>B22</t>
        </is>
      </c>
      <c r="K563" s="6" t="inlineStr">
        <is>
          <t>Coating_Scotchkote134_interior_exterior</t>
        </is>
      </c>
      <c r="L563" s="6" t="inlineStr">
        <is>
          <t>ImpellerCapscrew_X0_None</t>
        </is>
      </c>
      <c r="M563" s="6" t="inlineStr">
        <is>
          <t>ImpellerKey_None</t>
        </is>
      </c>
      <c r="N563" s="1" t="inlineStr">
        <is>
          <t>RTF</t>
        </is>
      </c>
      <c r="O563" s="1" t="n"/>
      <c r="P563" t="inlineStr">
        <is>
          <t>A102210</t>
        </is>
      </c>
      <c r="Q563" t="n">
        <v>70</v>
      </c>
      <c r="R563" s="6" t="inlineStr">
        <is>
          <t>LT250</t>
        </is>
      </c>
      <c r="S563" s="13" t="n">
        <v>8</v>
      </c>
      <c r="U563" s="80" t="n"/>
    </row>
    <row r="564">
      <c r="B564" s="13">
        <f>IF(I564="Silicon Bronze, ASTM-B584, C87600", IF(K564="Coating_Standard", "Y", "N"), "N")</f>
        <v/>
      </c>
      <c r="C564" t="inlineStr">
        <is>
          <t>Price_BOM_VL_VLS_Imp_761</t>
        </is>
      </c>
      <c r="D564">
        <f>IF(B564="Y", C564, "")</f>
        <v/>
      </c>
      <c r="E564" s="123" t="inlineStr">
        <is>
          <t>:5070-7_VLS:</t>
        </is>
      </c>
      <c r="F564" s="123" t="inlineStr">
        <is>
          <t>:5070-7 VLS:</t>
        </is>
      </c>
      <c r="G564" s="123" t="inlineStr">
        <is>
          <t>X4</t>
        </is>
      </c>
      <c r="H564" s="123" t="inlineStr">
        <is>
          <t>ImpMatl_SS_AISI-304</t>
        </is>
      </c>
      <c r="I564" s="6" t="inlineStr">
        <is>
          <t>Stainless Steel, AISI-304</t>
        </is>
      </c>
      <c r="J564" s="6" t="inlineStr">
        <is>
          <t>H304</t>
        </is>
      </c>
      <c r="K564" s="6" t="inlineStr">
        <is>
          <t>Coating_Standard</t>
        </is>
      </c>
      <c r="L564" s="6" t="inlineStr">
        <is>
          <t>Stainless Steel, AISI-303</t>
        </is>
      </c>
      <c r="M564" s="6" t="inlineStr">
        <is>
          <t>Stainless Steel, AISI 316</t>
        </is>
      </c>
      <c r="N564" s="96" t="n">
        <v>98876162</v>
      </c>
      <c r="O564" s="94" t="inlineStr">
        <is>
          <t>IMP,L,40707,X4,H304</t>
        </is>
      </c>
      <c r="P564" t="inlineStr">
        <is>
          <t>A300132</t>
        </is>
      </c>
      <c r="Q564" t="n">
        <v>0</v>
      </c>
      <c r="R564" s="6" t="inlineStr">
        <is>
          <t>LT027</t>
        </is>
      </c>
      <c r="S564" s="13" t="n">
        <v>0</v>
      </c>
      <c r="U564" s="80" t="n"/>
    </row>
    <row r="565">
      <c r="B565" s="13">
        <f>IF(I565="Silicon Bronze, ASTM-B584, C87600", IF(K565="Coating_Standard", "Y", "N"), "N")</f>
        <v/>
      </c>
      <c r="C565" t="inlineStr">
        <is>
          <t>Price_BOM_VL_VLS_Imp_763</t>
        </is>
      </c>
      <c r="D565">
        <f>IF(B565="Y", C565, "")</f>
        <v/>
      </c>
      <c r="E565" s="123" t="inlineStr">
        <is>
          <t>:5070-7_VLS:</t>
        </is>
      </c>
      <c r="F565" s="123" t="inlineStr">
        <is>
          <t>:5070-7 VLS:</t>
        </is>
      </c>
      <c r="G565" s="123" t="inlineStr">
        <is>
          <t>X4</t>
        </is>
      </c>
      <c r="H565" t="inlineStr">
        <is>
          <t>ImpMatl_NiAl-Bronze_ASTM-B148_C95400</t>
        </is>
      </c>
      <c r="I565" s="6" t="inlineStr">
        <is>
          <t>Nickel Aluminum Bronze ASTM B148 UNS C95400</t>
        </is>
      </c>
      <c r="J565" s="6" t="inlineStr">
        <is>
          <t>B22</t>
        </is>
      </c>
      <c r="K565" s="6" t="inlineStr">
        <is>
          <t>Coating_Standard</t>
        </is>
      </c>
      <c r="L565" s="6" t="inlineStr">
        <is>
          <t>Stainless Steel, AISI-303</t>
        </is>
      </c>
      <c r="M565" s="6" t="inlineStr">
        <is>
          <t>Steel, Cold Drawn C1018</t>
        </is>
      </c>
      <c r="N565" s="6" t="inlineStr">
        <is>
          <t>RTF</t>
        </is>
      </c>
      <c r="O565" s="1" t="n"/>
      <c r="P565" t="inlineStr">
        <is>
          <t>A102245</t>
        </is>
      </c>
      <c r="Q565" t="n">
        <v>148</v>
      </c>
      <c r="R565" s="6" t="inlineStr">
        <is>
          <t>LT027</t>
        </is>
      </c>
      <c r="S565" s="13" t="n">
        <v>0</v>
      </c>
      <c r="U565" s="80" t="n"/>
    </row>
    <row r="566">
      <c r="B566" s="13">
        <f>IF(I566="Silicon Bronze, ASTM-B584, C87600", IF(K566="Coating_Standard", "Y", "N"), "N")</f>
        <v/>
      </c>
      <c r="C566" t="inlineStr">
        <is>
          <t>Price_BOM_VL_VLS_Imp_764</t>
        </is>
      </c>
      <c r="D566">
        <f>IF(B566="Y", C566, "")</f>
        <v/>
      </c>
      <c r="E566" s="123" t="inlineStr">
        <is>
          <t>:5070-7_VLS:</t>
        </is>
      </c>
      <c r="F566" s="123" t="inlineStr">
        <is>
          <t>:5070-7 VLS:</t>
        </is>
      </c>
      <c r="G566" s="123" t="inlineStr">
        <is>
          <t>X4</t>
        </is>
      </c>
      <c r="H566" s="123" t="inlineStr">
        <is>
          <t>ImpMatl_Silicon_Bronze_ASTM-B584_C87600</t>
        </is>
      </c>
      <c r="I566" s="6" t="inlineStr">
        <is>
          <t>Silicon Bronze, ASTM-B584, C87600</t>
        </is>
      </c>
      <c r="J566" s="6" t="inlineStr">
        <is>
          <t>B21</t>
        </is>
      </c>
      <c r="K566" s="6" t="inlineStr">
        <is>
          <t>Coating_Scotchkote134_interior</t>
        </is>
      </c>
      <c r="L566" s="6" t="inlineStr">
        <is>
          <t>Stainless Steel, AISI-303</t>
        </is>
      </c>
      <c r="M566" s="6" t="inlineStr">
        <is>
          <t>Steel, Cold Drawn C1018</t>
        </is>
      </c>
      <c r="N566" s="1" t="inlineStr">
        <is>
          <t>RTF</t>
        </is>
      </c>
      <c r="O566" s="6" t="n"/>
      <c r="P566" s="6" t="inlineStr">
        <is>
          <t>A101910</t>
        </is>
      </c>
      <c r="Q566" s="6" t="n">
        <v>0</v>
      </c>
      <c r="R566" s="6" t="inlineStr">
        <is>
          <t>LT040</t>
        </is>
      </c>
      <c r="S566" s="13" t="n">
        <v>14</v>
      </c>
      <c r="U566" s="80" t="n"/>
    </row>
    <row r="567">
      <c r="B567" s="13">
        <f>IF(I567="Silicon Bronze, ASTM-B584, C87600", IF(K567="Coating_Standard", "Y", "N"), "N")</f>
        <v/>
      </c>
      <c r="C567" t="inlineStr">
        <is>
          <t>Price_BOM_VL_VLS_Imp_765</t>
        </is>
      </c>
      <c r="D567">
        <f>IF(B567="Y", C567, "")</f>
        <v/>
      </c>
      <c r="E567" s="123" t="inlineStr">
        <is>
          <t>:5070-7_VLS:</t>
        </is>
      </c>
      <c r="F567" s="123" t="inlineStr">
        <is>
          <t>:5070-7 VLS:</t>
        </is>
      </c>
      <c r="G567" s="123" t="inlineStr">
        <is>
          <t>X4</t>
        </is>
      </c>
      <c r="H567" t="inlineStr">
        <is>
          <t>ImpMatl_NiAl-Bronze_ASTM-B148_C95400</t>
        </is>
      </c>
      <c r="I567" s="6" t="inlineStr">
        <is>
          <t>Nickel Aluminum Bronze ASTM B148 UNS C95400</t>
        </is>
      </c>
      <c r="J567" s="6" t="inlineStr">
        <is>
          <t>B22</t>
        </is>
      </c>
      <c r="K567" s="6" t="inlineStr">
        <is>
          <t>Coating_Scotchkote134_interior</t>
        </is>
      </c>
      <c r="L567" s="6" t="inlineStr">
        <is>
          <t>Stainless Steel, AISI-303</t>
        </is>
      </c>
      <c r="M567" s="6" t="inlineStr">
        <is>
          <t>Steel, Cold Drawn C1018</t>
        </is>
      </c>
      <c r="N567" s="1" t="inlineStr">
        <is>
          <t>RTF</t>
        </is>
      </c>
      <c r="O567" s="1" t="n"/>
      <c r="P567" t="inlineStr">
        <is>
          <t>A102245</t>
        </is>
      </c>
      <c r="Q567" t="n">
        <v>148</v>
      </c>
      <c r="R567" s="6" t="inlineStr">
        <is>
          <t>LT250</t>
        </is>
      </c>
      <c r="S567" s="13" t="n">
        <v>8</v>
      </c>
      <c r="U567" s="80" t="n"/>
    </row>
    <row r="568">
      <c r="B568" s="13">
        <f>IF(I568="Silicon Bronze, ASTM-B584, C87600", IF(K568="Coating_Standard", "Y", "N"), "N")</f>
        <v/>
      </c>
      <c r="C568" t="inlineStr">
        <is>
          <t>Price_BOM_VL_VLS_Imp_766</t>
        </is>
      </c>
      <c r="D568">
        <f>IF(B568="Y", C568, "")</f>
        <v/>
      </c>
      <c r="E568" s="123" t="inlineStr">
        <is>
          <t>:5070-7_VLS:</t>
        </is>
      </c>
      <c r="F568" s="123" t="inlineStr">
        <is>
          <t>:5070-7 VLS:</t>
        </is>
      </c>
      <c r="G568" s="123" t="inlineStr">
        <is>
          <t>X4</t>
        </is>
      </c>
      <c r="H568" s="123" t="inlineStr">
        <is>
          <t>ImpMatl_Silicon_Bronze_ASTM-B584_C87600</t>
        </is>
      </c>
      <c r="I568" s="6" t="inlineStr">
        <is>
          <t>Silicon Bronze, ASTM-B584, C87600</t>
        </is>
      </c>
      <c r="J568" s="6" t="inlineStr">
        <is>
          <t>B21</t>
        </is>
      </c>
      <c r="K568" s="6" t="inlineStr">
        <is>
          <t>Coating_Scotchkote134_interior_exterior</t>
        </is>
      </c>
      <c r="L568" s="6" t="inlineStr">
        <is>
          <t>Stainless Steel, AISI-303</t>
        </is>
      </c>
      <c r="M568" s="6" t="inlineStr">
        <is>
          <t>Steel, Cold Drawn C1018</t>
        </is>
      </c>
      <c r="N568" s="1" t="inlineStr">
        <is>
          <t>RTF</t>
        </is>
      </c>
      <c r="O568" s="6" t="n"/>
      <c r="P568" s="6" t="inlineStr">
        <is>
          <t>A101910</t>
        </is>
      </c>
      <c r="Q568" s="6" t="n">
        <v>0</v>
      </c>
      <c r="R568" s="6" t="inlineStr">
        <is>
          <t>LT040</t>
        </is>
      </c>
      <c r="S568" s="13" t="n">
        <v>14</v>
      </c>
      <c r="U568" s="80" t="n"/>
    </row>
    <row r="569">
      <c r="B569" s="13">
        <f>IF(I569="Silicon Bronze, ASTM-B584, C87600", IF(K569="Coating_Standard", "Y", "N"), "N")</f>
        <v/>
      </c>
      <c r="C569" t="inlineStr">
        <is>
          <t>Price_BOM_VL_VLS_Imp_767</t>
        </is>
      </c>
      <c r="D569">
        <f>IF(B569="Y", C569, "")</f>
        <v/>
      </c>
      <c r="E569" s="123" t="inlineStr">
        <is>
          <t>:5070-7_VLS:</t>
        </is>
      </c>
      <c r="F569" s="123" t="inlineStr">
        <is>
          <t>:5070-7 VLS:</t>
        </is>
      </c>
      <c r="G569" s="123" t="inlineStr">
        <is>
          <t>X4</t>
        </is>
      </c>
      <c r="H569" t="inlineStr">
        <is>
          <t>ImpMatl_NiAl-Bronze_ASTM-B148_C95400</t>
        </is>
      </c>
      <c r="I569" s="6" t="inlineStr">
        <is>
          <t>Nickel Aluminum Bronze ASTM B148 UNS C95400</t>
        </is>
      </c>
      <c r="J569" s="6" t="inlineStr">
        <is>
          <t>B22</t>
        </is>
      </c>
      <c r="K569" s="6" t="inlineStr">
        <is>
          <t>Coating_Scotchkote134_interior_exterior</t>
        </is>
      </c>
      <c r="L569" s="6" t="inlineStr">
        <is>
          <t>Stainless Steel, AISI-303</t>
        </is>
      </c>
      <c r="M569" s="6" t="inlineStr">
        <is>
          <t>Steel, Cold Drawn C1018</t>
        </is>
      </c>
      <c r="N569" s="1" t="inlineStr">
        <is>
          <t>RTF</t>
        </is>
      </c>
      <c r="O569" s="1" t="n"/>
      <c r="P569" t="inlineStr">
        <is>
          <t>A102245</t>
        </is>
      </c>
      <c r="Q569" t="n">
        <v>148</v>
      </c>
      <c r="R569" s="6" t="inlineStr">
        <is>
          <t>LT250</t>
        </is>
      </c>
      <c r="S569" s="13" t="n">
        <v>8</v>
      </c>
      <c r="U569" s="80" t="n"/>
    </row>
    <row r="570">
      <c r="B570" s="13">
        <f>IF(I570="Silicon Bronze, ASTM-B584, C87600", IF(K570="Coating_Standard", "Y", "N"), "N")</f>
        <v/>
      </c>
      <c r="C570" t="inlineStr">
        <is>
          <t>Price_BOM_VL_VLS_Imp_768</t>
        </is>
      </c>
      <c r="D570">
        <f>IF(B570="Y", C570, "")</f>
        <v/>
      </c>
      <c r="E570" s="123" t="inlineStr">
        <is>
          <t>:5070-7_VLS:</t>
        </is>
      </c>
      <c r="F570" s="123" t="inlineStr">
        <is>
          <t>:5070-7 VLS:</t>
        </is>
      </c>
      <c r="G570" s="123" t="inlineStr">
        <is>
          <t>X4</t>
        </is>
      </c>
      <c r="H570" s="123" t="inlineStr">
        <is>
          <t>ImpMatl_Silicon_Bronze_ASTM-B584_C87600</t>
        </is>
      </c>
      <c r="I570" s="6" t="inlineStr">
        <is>
          <t>Silicon Bronze, ASTM-B584, C87600</t>
        </is>
      </c>
      <c r="J570" s="6" t="inlineStr">
        <is>
          <t>B21</t>
        </is>
      </c>
      <c r="K570" s="6" t="inlineStr">
        <is>
          <t>Coating_Scotchkote134_interior_exterior_IncludeImpeller</t>
        </is>
      </c>
      <c r="L570" s="6" t="inlineStr">
        <is>
          <t>Stainless Steel, AISI-303</t>
        </is>
      </c>
      <c r="M570" s="6" t="inlineStr">
        <is>
          <t>Steel, Cold Drawn C1018</t>
        </is>
      </c>
      <c r="N570" s="1" t="inlineStr">
        <is>
          <t>RTF</t>
        </is>
      </c>
      <c r="O570" s="6" t="n"/>
      <c r="P570" s="6" t="inlineStr">
        <is>
          <t>A101910</t>
        </is>
      </c>
      <c r="Q570" s="6" t="n">
        <v>0</v>
      </c>
      <c r="R570" s="6" t="inlineStr">
        <is>
          <t>LT040</t>
        </is>
      </c>
      <c r="S570" s="13" t="n">
        <v>14</v>
      </c>
      <c r="U570" s="80" t="n"/>
    </row>
    <row r="571">
      <c r="B571" s="13">
        <f>IF(I571="Silicon Bronze, ASTM-B584, C87600", IF(K571="Coating_Standard", "Y", "N"), "N")</f>
        <v/>
      </c>
      <c r="C571" t="inlineStr">
        <is>
          <t>Price_BOM_VL_VLS_Imp_769</t>
        </is>
      </c>
      <c r="D571">
        <f>IF(B571="Y", C571, "")</f>
        <v/>
      </c>
      <c r="E571" s="123" t="inlineStr">
        <is>
          <t>:5070-7_VLS:</t>
        </is>
      </c>
      <c r="F571" s="123" t="inlineStr">
        <is>
          <t>:5070-7 VLS:</t>
        </is>
      </c>
      <c r="G571" s="123" t="inlineStr">
        <is>
          <t>X4</t>
        </is>
      </c>
      <c r="H571" t="inlineStr">
        <is>
          <t>ImpMatl_NiAl-Bronze_ASTM-B148_C95400</t>
        </is>
      </c>
      <c r="I571" s="6" t="inlineStr">
        <is>
          <t>Nickel Aluminum Bronze ASTM B148 UNS C95400</t>
        </is>
      </c>
      <c r="J571" s="6" t="inlineStr">
        <is>
          <t>B22</t>
        </is>
      </c>
      <c r="K571" s="6" t="inlineStr">
        <is>
          <t>Coating_Scotchkote134_interior_exterior_IncludeImpeller</t>
        </is>
      </c>
      <c r="L571" s="6" t="inlineStr">
        <is>
          <t>Stainless Steel, AISI-303</t>
        </is>
      </c>
      <c r="M571" s="6" t="inlineStr">
        <is>
          <t>Steel, Cold Drawn C1018</t>
        </is>
      </c>
      <c r="N571" s="1" t="inlineStr">
        <is>
          <t>RTF</t>
        </is>
      </c>
      <c r="O571" s="1" t="n"/>
      <c r="P571" t="inlineStr">
        <is>
          <t>A102245</t>
        </is>
      </c>
      <c r="Q571" t="n">
        <v>148</v>
      </c>
      <c r="R571" s="6" t="inlineStr">
        <is>
          <t>LT250</t>
        </is>
      </c>
      <c r="S571" s="13" t="n">
        <v>8</v>
      </c>
      <c r="U571" s="80" t="n"/>
    </row>
    <row r="572">
      <c r="B572" s="13">
        <f>IF(I572="Silicon Bronze, ASTM-B584, C87600", IF(K572="Coating_Standard", "Y", "N"), "N")</f>
        <v/>
      </c>
      <c r="C572" t="inlineStr">
        <is>
          <t>Price_BOM_VL_VLS_Imp_770</t>
        </is>
      </c>
      <c r="D572">
        <f>IF(B572="Y", C572, "")</f>
        <v/>
      </c>
      <c r="E572" s="123" t="inlineStr">
        <is>
          <t>:5070-7_VLS:</t>
        </is>
      </c>
      <c r="F572" s="123" t="inlineStr">
        <is>
          <t>:5070-7 VLS:</t>
        </is>
      </c>
      <c r="G572" s="123" t="inlineStr">
        <is>
          <t>X4</t>
        </is>
      </c>
      <c r="H572" s="123" t="inlineStr">
        <is>
          <t>ImpMatl_Silicon_Bronze_ASTM-B584_C87600</t>
        </is>
      </c>
      <c r="I572" s="6" t="inlineStr">
        <is>
          <t>Silicon Bronze, ASTM-B584, C87600</t>
        </is>
      </c>
      <c r="J572" s="6" t="inlineStr">
        <is>
          <t>B21</t>
        </is>
      </c>
      <c r="K572" s="6" t="inlineStr">
        <is>
          <t>Coating_Scotchkote134_interior_IncludeImpeller</t>
        </is>
      </c>
      <c r="L572" s="6" t="inlineStr">
        <is>
          <t>Stainless Steel, AISI-303</t>
        </is>
      </c>
      <c r="M572" s="6" t="inlineStr">
        <is>
          <t>Steel, Cold Drawn C1018</t>
        </is>
      </c>
      <c r="N572" s="1" t="inlineStr">
        <is>
          <t>RTF</t>
        </is>
      </c>
      <c r="O572" s="6" t="n"/>
      <c r="P572" s="6" t="inlineStr">
        <is>
          <t>A101910</t>
        </is>
      </c>
      <c r="Q572" s="6" t="n">
        <v>0</v>
      </c>
      <c r="R572" s="6" t="inlineStr">
        <is>
          <t>LT040</t>
        </is>
      </c>
      <c r="S572" s="13" t="n">
        <v>14</v>
      </c>
      <c r="U572" s="80" t="n"/>
    </row>
    <row r="573">
      <c r="B573" s="13">
        <f>IF(I573="Silicon Bronze, ASTM-B584, C87600", IF(K573="Coating_Standard", "Y", "N"), "N")</f>
        <v/>
      </c>
      <c r="C573" t="inlineStr">
        <is>
          <t>Price_BOM_VL_VLS_Imp_771</t>
        </is>
      </c>
      <c r="D573">
        <f>IF(B573="Y", C573, "")</f>
        <v/>
      </c>
      <c r="E573" s="123" t="inlineStr">
        <is>
          <t>:5070-7_VLS:</t>
        </is>
      </c>
      <c r="F573" s="123" t="inlineStr">
        <is>
          <t>:5070-7 VLS:</t>
        </is>
      </c>
      <c r="G573" s="123" t="inlineStr">
        <is>
          <t>X4</t>
        </is>
      </c>
      <c r="H573" t="inlineStr">
        <is>
          <t>ImpMatl_NiAl-Bronze_ASTM-B148_C95400</t>
        </is>
      </c>
      <c r="I573" s="6" t="inlineStr">
        <is>
          <t>Nickel Aluminum Bronze ASTM B148 UNS C95400</t>
        </is>
      </c>
      <c r="J573" s="6" t="inlineStr">
        <is>
          <t>B22</t>
        </is>
      </c>
      <c r="K573" s="6" t="inlineStr">
        <is>
          <t>Coating_Scotchkote134_interior_IncludeImpeller</t>
        </is>
      </c>
      <c r="L573" s="6" t="inlineStr">
        <is>
          <t>Stainless Steel, AISI-303</t>
        </is>
      </c>
      <c r="M573" s="6" t="inlineStr">
        <is>
          <t>Steel, Cold Drawn C1018</t>
        </is>
      </c>
      <c r="N573" s="1" t="inlineStr">
        <is>
          <t>RTF</t>
        </is>
      </c>
      <c r="O573" s="1" t="n"/>
      <c r="P573" t="inlineStr">
        <is>
          <t>A102245</t>
        </is>
      </c>
      <c r="Q573" t="n">
        <v>148</v>
      </c>
      <c r="R573" s="6" t="inlineStr">
        <is>
          <t>LT250</t>
        </is>
      </c>
      <c r="S573" s="13" t="n">
        <v>8</v>
      </c>
      <c r="U573" s="80" t="n"/>
    </row>
    <row r="574">
      <c r="B574" s="13">
        <f>IF(I574="Silicon Bronze, ASTM-B584, C87600", IF(K574="Coating_Standard", "Y", "N"), "N")</f>
        <v/>
      </c>
      <c r="C574" t="inlineStr">
        <is>
          <t>Price_BOM_VL_VLS_Imp_772</t>
        </is>
      </c>
      <c r="D574">
        <f>IF(B574="Y", C574, "")</f>
        <v/>
      </c>
      <c r="E574" s="123" t="inlineStr">
        <is>
          <t>:5070-7_VLS:</t>
        </is>
      </c>
      <c r="F574" s="123" t="inlineStr">
        <is>
          <t>:5070-7 VLS:</t>
        </is>
      </c>
      <c r="G574" s="123" t="inlineStr">
        <is>
          <t>X4</t>
        </is>
      </c>
      <c r="H574" s="123" t="inlineStr">
        <is>
          <t>ImpMatl_Silicon_Bronze_ASTM-B584_C87600</t>
        </is>
      </c>
      <c r="I574" s="6" t="inlineStr">
        <is>
          <t>Silicon Bronze, ASTM-B584, C87600</t>
        </is>
      </c>
      <c r="J574" s="6" t="inlineStr">
        <is>
          <t>B21</t>
        </is>
      </c>
      <c r="K574" s="6" t="inlineStr">
        <is>
          <t>Coating_Special</t>
        </is>
      </c>
      <c r="L574" s="6" t="inlineStr">
        <is>
          <t>Stainless Steel, AISI-303</t>
        </is>
      </c>
      <c r="M574" s="6" t="inlineStr">
        <is>
          <t>Steel, Cold Drawn C1018</t>
        </is>
      </c>
      <c r="N574" s="1" t="inlineStr">
        <is>
          <t>RTF</t>
        </is>
      </c>
      <c r="O574" s="6" t="n"/>
      <c r="P574" s="6" t="inlineStr">
        <is>
          <t>A101910</t>
        </is>
      </c>
      <c r="Q574" s="6" t="n">
        <v>0</v>
      </c>
      <c r="R574" s="6" t="inlineStr">
        <is>
          <t>LT040</t>
        </is>
      </c>
      <c r="S574" s="13" t="n">
        <v>14</v>
      </c>
      <c r="U574" s="80" t="n"/>
    </row>
    <row r="575">
      <c r="B575" s="13">
        <f>IF(I575="Silicon Bronze, ASTM-B584, C87600", IF(K575="Coating_Standard", "Y", "N"), "N")</f>
        <v/>
      </c>
      <c r="C575" t="inlineStr">
        <is>
          <t>Price_BOM_VL_VLS_Imp_773</t>
        </is>
      </c>
      <c r="D575">
        <f>IF(B575="Y", C575, "")</f>
        <v/>
      </c>
      <c r="E575" s="123" t="inlineStr">
        <is>
          <t>:5070-7_VLS:</t>
        </is>
      </c>
      <c r="F575" s="123" t="inlineStr">
        <is>
          <t>:5070-7 VLS:</t>
        </is>
      </c>
      <c r="G575" s="123" t="inlineStr">
        <is>
          <t>X4</t>
        </is>
      </c>
      <c r="H575" t="inlineStr">
        <is>
          <t>ImpMatl_NiAl-Bronze_ASTM-B148_C95400</t>
        </is>
      </c>
      <c r="I575" s="6" t="inlineStr">
        <is>
          <t>Nickel Aluminum Bronze ASTM B148 UNS C95400</t>
        </is>
      </c>
      <c r="J575" s="6" t="inlineStr">
        <is>
          <t>B22</t>
        </is>
      </c>
      <c r="K575" s="6" t="inlineStr">
        <is>
          <t>Coating_Special</t>
        </is>
      </c>
      <c r="L575" s="6" t="inlineStr">
        <is>
          <t>Stainless Steel, AISI-303</t>
        </is>
      </c>
      <c r="M575" s="6" t="inlineStr">
        <is>
          <t>Steel, Cold Drawn C1018</t>
        </is>
      </c>
      <c r="N575" s="1" t="inlineStr">
        <is>
          <t>RTF</t>
        </is>
      </c>
      <c r="O575" s="1" t="n"/>
      <c r="P575" t="inlineStr">
        <is>
          <t>A102245</t>
        </is>
      </c>
      <c r="Q575" t="n">
        <v>148</v>
      </c>
      <c r="R575" s="6" t="inlineStr">
        <is>
          <t>LT250</t>
        </is>
      </c>
      <c r="S575" s="13" t="n">
        <v>8</v>
      </c>
      <c r="U575" s="80" t="n"/>
    </row>
    <row r="576">
      <c r="B576" s="13">
        <f>IF(I576="Silicon Bronze, ASTM-B584, C87600", IF(K576="Coating_Standard", "Y", "N"), "N")</f>
        <v/>
      </c>
      <c r="C576" t="inlineStr">
        <is>
          <t>Price_BOM_VL_VLS_Imp_774</t>
        </is>
      </c>
      <c r="D576">
        <f>IF(B576="Y", C576, "")</f>
        <v/>
      </c>
      <c r="E576" s="123" t="inlineStr">
        <is>
          <t>:5070-7_VLS:</t>
        </is>
      </c>
      <c r="F576" s="123" t="inlineStr">
        <is>
          <t>:5070-7 VLS:</t>
        </is>
      </c>
      <c r="G576" s="123" t="inlineStr">
        <is>
          <t>X4</t>
        </is>
      </c>
      <c r="H576" s="123" t="inlineStr">
        <is>
          <t>ImpMatl_Silicon_Bronze_ASTM-B584_C87600</t>
        </is>
      </c>
      <c r="I576" s="6" t="inlineStr">
        <is>
          <t>Silicon Bronze, ASTM-B584, C87600</t>
        </is>
      </c>
      <c r="J576" s="6" t="inlineStr">
        <is>
          <t>B21</t>
        </is>
      </c>
      <c r="K576" s="6" t="inlineStr">
        <is>
          <t>Coating_Epoxy</t>
        </is>
      </c>
      <c r="L576" s="6" t="inlineStr">
        <is>
          <t>Stainless Steel, AISI-303</t>
        </is>
      </c>
      <c r="M576" s="6" t="inlineStr">
        <is>
          <t>Steel, Cold Drawn C1018</t>
        </is>
      </c>
      <c r="N576" s="1" t="inlineStr">
        <is>
          <t>RTF</t>
        </is>
      </c>
      <c r="O576" s="6" t="n"/>
      <c r="P576" s="6" t="inlineStr">
        <is>
          <t>A101910</t>
        </is>
      </c>
      <c r="Q576" s="6" t="n">
        <v>0</v>
      </c>
      <c r="R576" s="6" t="inlineStr">
        <is>
          <t>LT040</t>
        </is>
      </c>
      <c r="S576" s="13" t="n">
        <v>14</v>
      </c>
      <c r="U576" s="80" t="n"/>
    </row>
    <row r="577">
      <c r="B577" s="13">
        <f>IF(I577="Silicon Bronze, ASTM-B584, C87600", IF(K577="Coating_Standard", "Y", "N"), "N")</f>
        <v/>
      </c>
      <c r="C577" t="inlineStr">
        <is>
          <t>Price_BOM_VL_VLS_Imp_775</t>
        </is>
      </c>
      <c r="D577">
        <f>IF(B577="Y", C577, "")</f>
        <v/>
      </c>
      <c r="E577" s="123" t="inlineStr">
        <is>
          <t>:5070-7_VLS:</t>
        </is>
      </c>
      <c r="F577" s="123" t="inlineStr">
        <is>
          <t>:5070-7 VLS:</t>
        </is>
      </c>
      <c r="G577" s="123" t="inlineStr">
        <is>
          <t>X4</t>
        </is>
      </c>
      <c r="H577" t="inlineStr">
        <is>
          <t>ImpMatl_NiAl-Bronze_ASTM-B148_C95400</t>
        </is>
      </c>
      <c r="I577" s="6" t="inlineStr">
        <is>
          <t>Nickel Aluminum Bronze ASTM B148 UNS C95400</t>
        </is>
      </c>
      <c r="J577" s="6" t="inlineStr">
        <is>
          <t>B22</t>
        </is>
      </c>
      <c r="K577" s="6" t="inlineStr">
        <is>
          <t>Coating_Epoxy</t>
        </is>
      </c>
      <c r="L577" s="6" t="inlineStr">
        <is>
          <t>Stainless Steel, AISI-303</t>
        </is>
      </c>
      <c r="M577" s="6" t="inlineStr">
        <is>
          <t>Steel, Cold Drawn C1018</t>
        </is>
      </c>
      <c r="N577" s="1" t="inlineStr">
        <is>
          <t>RTF</t>
        </is>
      </c>
      <c r="O577" s="1" t="n"/>
      <c r="P577" t="inlineStr">
        <is>
          <t>A102245</t>
        </is>
      </c>
      <c r="Q577" t="n">
        <v>148</v>
      </c>
      <c r="R577" s="6" t="inlineStr">
        <is>
          <t>LT250</t>
        </is>
      </c>
      <c r="S577" s="13" t="n">
        <v>8</v>
      </c>
      <c r="U577" s="80" t="n"/>
    </row>
    <row r="578">
      <c r="B578" s="13">
        <f>IF(I578="Silicon Bronze, ASTM-B584, C87600", IF(K578="Coating_Standard", "Y", "N"), "N")</f>
        <v/>
      </c>
      <c r="C578" t="inlineStr">
        <is>
          <t>Price_BOM_VL_VLS_Imp_776</t>
        </is>
      </c>
      <c r="D578">
        <f>IF(B578="Y", C578, "")</f>
        <v/>
      </c>
      <c r="E578" s="123" t="inlineStr">
        <is>
          <t>:5095-A_VL:5095-7_VL:5095-A_VLS:5095-7_VLS:</t>
        </is>
      </c>
      <c r="F578" s="123" t="inlineStr">
        <is>
          <t>:5095-A VL:5095-A VLS:</t>
        </is>
      </c>
      <c r="G578" s="123" t="inlineStr">
        <is>
          <t>X3</t>
        </is>
      </c>
      <c r="H578" s="123" t="inlineStr">
        <is>
          <t>ImpMatl_Silicon_Bronze_ASTM-B584_C87600</t>
        </is>
      </c>
      <c r="I578" s="6" t="inlineStr">
        <is>
          <t>Silicon Bronze, ASTM-B584, C87600</t>
        </is>
      </c>
      <c r="J578" s="6" t="inlineStr">
        <is>
          <t>B21</t>
        </is>
      </c>
      <c r="K578" s="6" t="inlineStr">
        <is>
          <t>Coating_Standard</t>
        </is>
      </c>
      <c r="L578" s="6" t="inlineStr">
        <is>
          <t>Stainless Steel, AISI-303</t>
        </is>
      </c>
      <c r="M578" s="6" t="inlineStr">
        <is>
          <t>Steel, Cold Drawn C1018</t>
        </is>
      </c>
      <c r="N578" s="6" t="n">
        <v>96769232</v>
      </c>
      <c r="O578" s="6" t="inlineStr">
        <is>
          <t>IMP,L,40957,X3,B21</t>
        </is>
      </c>
      <c r="P578" s="6" t="inlineStr">
        <is>
          <t>A101917</t>
        </is>
      </c>
      <c r="Q578" s="6" t="n">
        <v>0</v>
      </c>
      <c r="R578" s="6" t="inlineStr">
        <is>
          <t>LT027</t>
        </is>
      </c>
      <c r="S578" s="13" t="n">
        <v>0</v>
      </c>
      <c r="U578" s="80" t="n"/>
    </row>
    <row r="579">
      <c r="B579" s="13">
        <f>IF(I579="Silicon Bronze, ASTM-B584, C87600", IF(K579="Coating_Standard", "Y", "N"), "N")</f>
        <v/>
      </c>
      <c r="C579" t="inlineStr">
        <is>
          <t>Price_BOM_VL_VLS_Imp_778</t>
        </is>
      </c>
      <c r="D579">
        <f>IF(B579="Y", C579, "")</f>
        <v/>
      </c>
      <c r="E579" s="123" t="inlineStr">
        <is>
          <t>:5095-A_VL:5095-7_VL:5095-A_VLS:5095-7_VLS:</t>
        </is>
      </c>
      <c r="F579" s="123" t="inlineStr">
        <is>
          <t>:5095-A VL:5095-A VLS:</t>
        </is>
      </c>
      <c r="G579" s="123" t="inlineStr">
        <is>
          <t>X3</t>
        </is>
      </c>
      <c r="H579" s="123" t="inlineStr">
        <is>
          <t>ImpMatl_SS_AISI-304</t>
        </is>
      </c>
      <c r="I579" s="6" t="inlineStr">
        <is>
          <t>Stainless Steel, AISI-304</t>
        </is>
      </c>
      <c r="J579" s="6" t="inlineStr">
        <is>
          <t>H304</t>
        </is>
      </c>
      <c r="K579" s="6" t="inlineStr">
        <is>
          <t>Coating_Standard</t>
        </is>
      </c>
      <c r="L579" s="6" t="inlineStr">
        <is>
          <t>Stainless Steel, AISI-303</t>
        </is>
      </c>
      <c r="M579" s="6" t="inlineStr">
        <is>
          <t>Stainless Steel, AISI 316</t>
        </is>
      </c>
      <c r="N579" s="96" t="n">
        <v>98876163</v>
      </c>
      <c r="O579" s="94" t="inlineStr">
        <is>
          <t>IMP,L,40957,X3,H304</t>
        </is>
      </c>
      <c r="P579" t="inlineStr">
        <is>
          <t>A101922</t>
        </is>
      </c>
      <c r="Q579" t="n">
        <v>0</v>
      </c>
      <c r="R579" s="6" t="inlineStr">
        <is>
          <t>LT027</t>
        </is>
      </c>
      <c r="S579" s="13" t="n">
        <v>0</v>
      </c>
      <c r="U579" s="80" t="n"/>
    </row>
    <row r="580">
      <c r="B580" s="13">
        <f>IF(I580="Silicon Bronze, ASTM-B584, C87600", IF(K580="Coating_Standard", "Y", "N"), "N")</f>
        <v/>
      </c>
      <c r="C580" t="inlineStr">
        <is>
          <t>Price_BOM_VL_VLS_Imp_780</t>
        </is>
      </c>
      <c r="D580">
        <f>IF(B580="Y", C580, "")</f>
        <v/>
      </c>
      <c r="E580" s="123" t="inlineStr">
        <is>
          <t>:5095-A_VL:5095-7_VL:5095-A_VLS:5095-7_VLS:</t>
        </is>
      </c>
      <c r="F580" s="123" t="inlineStr">
        <is>
          <t>:5095-A VL:5095-A VLS:</t>
        </is>
      </c>
      <c r="G580" s="123" t="inlineStr">
        <is>
          <t>X3</t>
        </is>
      </c>
      <c r="H580" t="inlineStr">
        <is>
          <t>ImpMatl_NiAl-Bronze_ASTM-B148_C95400</t>
        </is>
      </c>
      <c r="I580" s="6" t="inlineStr">
        <is>
          <t>Nickel Aluminum Bronze ASTM B148 UNS C95400</t>
        </is>
      </c>
      <c r="J580" s="6" t="inlineStr">
        <is>
          <t>B22</t>
        </is>
      </c>
      <c r="K580" s="6" t="inlineStr">
        <is>
          <t>Coating_Standard</t>
        </is>
      </c>
      <c r="L580" s="6" t="inlineStr">
        <is>
          <t>Stainless Steel, AISI-303</t>
        </is>
      </c>
      <c r="M580" s="6" t="inlineStr">
        <is>
          <t>Steel, Cold Drawn C1018</t>
        </is>
      </c>
      <c r="N580" t="n">
        <v>97780147</v>
      </c>
      <c r="O580" s="80" t="n"/>
      <c r="P580" t="inlineStr">
        <is>
          <t>A102246</t>
        </is>
      </c>
      <c r="Q580" t="n">
        <v>214</v>
      </c>
      <c r="R580" s="6" t="inlineStr">
        <is>
          <t>LT027</t>
        </is>
      </c>
      <c r="S580" s="13" t="n">
        <v>0</v>
      </c>
      <c r="U580" s="80" t="n"/>
    </row>
    <row r="581">
      <c r="B581" s="13">
        <f>IF(I581="Silicon Bronze, ASTM-B584, C87600", IF(K581="Coating_Standard", "Y", "N"), "N")</f>
        <v/>
      </c>
      <c r="C581" t="inlineStr">
        <is>
          <t>Price_BOM_VL_VLS_Imp_781</t>
        </is>
      </c>
      <c r="D581">
        <f>IF(B581="Y", C581, "")</f>
        <v/>
      </c>
      <c r="E581" s="123" t="inlineStr">
        <is>
          <t>:5095-A_VL:5095-7_VL:5095-A_VLS:5095-7_VLS:</t>
        </is>
      </c>
      <c r="F581" s="123" t="inlineStr">
        <is>
          <t>:5095-A VL:5095-A VLS:</t>
        </is>
      </c>
      <c r="G581" s="123" t="inlineStr">
        <is>
          <t>X3</t>
        </is>
      </c>
      <c r="H581" s="123" t="inlineStr">
        <is>
          <t>ImpMatl_Silicon_Bronze_ASTM-B584_C87600</t>
        </is>
      </c>
      <c r="I581" s="6" t="inlineStr">
        <is>
          <t>Silicon Bronze, ASTM-B584, C87600</t>
        </is>
      </c>
      <c r="J581" s="6" t="inlineStr">
        <is>
          <t>B21</t>
        </is>
      </c>
      <c r="K581" s="6" t="inlineStr">
        <is>
          <t>Coating_Scotchkote134_interior</t>
        </is>
      </c>
      <c r="L581" s="6" t="inlineStr">
        <is>
          <t>Stainless Steel, AISI-303</t>
        </is>
      </c>
      <c r="M581" s="6" t="inlineStr">
        <is>
          <t>Steel, Cold Drawn C1018</t>
        </is>
      </c>
      <c r="N581" s="1" t="inlineStr">
        <is>
          <t>RTF</t>
        </is>
      </c>
      <c r="O581" s="6" t="n"/>
      <c r="P581" s="6" t="inlineStr">
        <is>
          <t>A101917</t>
        </is>
      </c>
      <c r="Q581" s="6" t="n">
        <v>0</v>
      </c>
      <c r="R581" s="6" t="inlineStr">
        <is>
          <t>LT040</t>
        </is>
      </c>
      <c r="S581" s="13" t="n">
        <v>14</v>
      </c>
      <c r="U581" s="80" t="n"/>
    </row>
    <row r="582">
      <c r="B582" s="13">
        <f>IF(I582="Silicon Bronze, ASTM-B584, C87600", IF(K582="Coating_Standard", "Y", "N"), "N")</f>
        <v/>
      </c>
      <c r="C582" t="inlineStr">
        <is>
          <t>Price_BOM_VL_VLS_Imp_782</t>
        </is>
      </c>
      <c r="D582">
        <f>IF(B582="Y", C582, "")</f>
        <v/>
      </c>
      <c r="E582" s="123" t="inlineStr">
        <is>
          <t>:5095-A_VL:5095-7_VL:5095-A_VLS:5095-7_VLS:</t>
        </is>
      </c>
      <c r="F582" s="123" t="inlineStr">
        <is>
          <t>:5095-A VL:5095-A VLS:</t>
        </is>
      </c>
      <c r="G582" s="123" t="inlineStr">
        <is>
          <t>X3</t>
        </is>
      </c>
      <c r="H582" t="inlineStr">
        <is>
          <t>ImpMatl_NiAl-Bronze_ASTM-B148_C95400</t>
        </is>
      </c>
      <c r="I582" s="6" t="inlineStr">
        <is>
          <t>Nickel Aluminum Bronze ASTM B148 UNS C95400</t>
        </is>
      </c>
      <c r="J582" s="6" t="inlineStr">
        <is>
          <t>B22</t>
        </is>
      </c>
      <c r="K582" s="6" t="inlineStr">
        <is>
          <t>Coating_Scotchkote134_interior</t>
        </is>
      </c>
      <c r="L582" s="6" t="inlineStr">
        <is>
          <t>Stainless Steel, AISI-303</t>
        </is>
      </c>
      <c r="M582" s="6" t="inlineStr">
        <is>
          <t>Steel, Cold Drawn C1018</t>
        </is>
      </c>
      <c r="N582" s="1" t="inlineStr">
        <is>
          <t>RTF</t>
        </is>
      </c>
      <c r="O582" s="80" t="n"/>
      <c r="P582" t="inlineStr">
        <is>
          <t>A102246</t>
        </is>
      </c>
      <c r="Q582" t="n">
        <v>214</v>
      </c>
      <c r="R582" s="6" t="inlineStr">
        <is>
          <t>LT250</t>
        </is>
      </c>
      <c r="S582" s="13" t="n">
        <v>8</v>
      </c>
      <c r="U582" s="80" t="n"/>
    </row>
    <row r="583">
      <c r="B583" s="13">
        <f>IF(I583="Silicon Bronze, ASTM-B584, C87600", IF(K583="Coating_Standard", "Y", "N"), "N")</f>
        <v/>
      </c>
      <c r="C583" t="inlineStr">
        <is>
          <t>Price_BOM_VL_VLS_Imp_783</t>
        </is>
      </c>
      <c r="D583">
        <f>IF(B583="Y", C583, "")</f>
        <v/>
      </c>
      <c r="E583" s="123" t="inlineStr">
        <is>
          <t>:5095-A_VL:5095-7_VL:5095-A_VLS:5095-7_VLS:</t>
        </is>
      </c>
      <c r="F583" s="123" t="inlineStr">
        <is>
          <t>:5095-A VL:5095-A VLS:</t>
        </is>
      </c>
      <c r="G583" s="123" t="inlineStr">
        <is>
          <t>X3</t>
        </is>
      </c>
      <c r="H583" s="123" t="inlineStr">
        <is>
          <t>ImpMatl_Silicon_Bronze_ASTM-B584_C87600</t>
        </is>
      </c>
      <c r="I583" s="6" t="inlineStr">
        <is>
          <t>Silicon Bronze, ASTM-B584, C87600</t>
        </is>
      </c>
      <c r="J583" s="6" t="inlineStr">
        <is>
          <t>B21</t>
        </is>
      </c>
      <c r="K583" s="6" t="inlineStr">
        <is>
          <t>Coating_Scotchkote134_interior_exterior</t>
        </is>
      </c>
      <c r="L583" s="6" t="inlineStr">
        <is>
          <t>Stainless Steel, AISI-303</t>
        </is>
      </c>
      <c r="M583" s="6" t="inlineStr">
        <is>
          <t>Steel, Cold Drawn C1018</t>
        </is>
      </c>
      <c r="N583" s="1" t="inlineStr">
        <is>
          <t>RTF</t>
        </is>
      </c>
      <c r="O583" s="6" t="n"/>
      <c r="P583" s="6" t="inlineStr">
        <is>
          <t>A101917</t>
        </is>
      </c>
      <c r="Q583" s="6" t="n">
        <v>0</v>
      </c>
      <c r="R583" s="6" t="inlineStr">
        <is>
          <t>LT040</t>
        </is>
      </c>
      <c r="S583" s="13" t="n">
        <v>14</v>
      </c>
      <c r="U583" s="80" t="n"/>
    </row>
    <row r="584">
      <c r="B584" s="13">
        <f>IF(I584="Silicon Bronze, ASTM-B584, C87600", IF(K584="Coating_Standard", "Y", "N"), "N")</f>
        <v/>
      </c>
      <c r="C584" t="inlineStr">
        <is>
          <t>Price_BOM_VL_VLS_Imp_784</t>
        </is>
      </c>
      <c r="D584">
        <f>IF(B584="Y", C584, "")</f>
        <v/>
      </c>
      <c r="E584" s="123" t="inlineStr">
        <is>
          <t>:5095-A_VL:5095-7_VL:5095-A_VLS:5095-7_VLS:</t>
        </is>
      </c>
      <c r="F584" s="123" t="inlineStr">
        <is>
          <t>:5095-A VL:5095-A VLS:</t>
        </is>
      </c>
      <c r="G584" s="123" t="inlineStr">
        <is>
          <t>X3</t>
        </is>
      </c>
      <c r="H584" t="inlineStr">
        <is>
          <t>ImpMatl_NiAl-Bronze_ASTM-B148_C95400</t>
        </is>
      </c>
      <c r="I584" s="6" t="inlineStr">
        <is>
          <t>Nickel Aluminum Bronze ASTM B148 UNS C95400</t>
        </is>
      </c>
      <c r="J584" s="6" t="inlineStr">
        <is>
          <t>B22</t>
        </is>
      </c>
      <c r="K584" s="6" t="inlineStr">
        <is>
          <t>Coating_Scotchkote134_interior_exterior</t>
        </is>
      </c>
      <c r="L584" s="6" t="inlineStr">
        <is>
          <t>Stainless Steel, AISI-303</t>
        </is>
      </c>
      <c r="M584" s="6" t="inlineStr">
        <is>
          <t>Steel, Cold Drawn C1018</t>
        </is>
      </c>
      <c r="N584" s="1" t="inlineStr">
        <is>
          <t>RTF</t>
        </is>
      </c>
      <c r="O584" s="80" t="n"/>
      <c r="P584" t="inlineStr">
        <is>
          <t>A102246</t>
        </is>
      </c>
      <c r="Q584" t="n">
        <v>214</v>
      </c>
      <c r="R584" s="6" t="inlineStr">
        <is>
          <t>LT250</t>
        </is>
      </c>
      <c r="S584" s="13" t="n">
        <v>8</v>
      </c>
      <c r="U584" s="80" t="n"/>
    </row>
    <row r="585">
      <c r="B585" s="13">
        <f>IF(I585="Silicon Bronze, ASTM-B584, C87600", IF(K585="Coating_Standard", "Y", "N"), "N")</f>
        <v/>
      </c>
      <c r="C585" t="inlineStr">
        <is>
          <t>Price_BOM_VL_VLS_Imp_785</t>
        </is>
      </c>
      <c r="D585">
        <f>IF(B585="Y", C585, "")</f>
        <v/>
      </c>
      <c r="E585" s="123" t="inlineStr">
        <is>
          <t>:5095-A_VL:5095-7_VL:5095-A_VLS:5095-7_VLS:</t>
        </is>
      </c>
      <c r="F585" s="123" t="inlineStr">
        <is>
          <t>:5095-A VL:5095-A VLS:</t>
        </is>
      </c>
      <c r="G585" s="123" t="inlineStr">
        <is>
          <t>X3</t>
        </is>
      </c>
      <c r="H585" s="123" t="inlineStr">
        <is>
          <t>ImpMatl_Silicon_Bronze_ASTM-B584_C87600</t>
        </is>
      </c>
      <c r="I585" s="6" t="inlineStr">
        <is>
          <t>Silicon Bronze, ASTM-B584, C87600</t>
        </is>
      </c>
      <c r="J585" s="6" t="inlineStr">
        <is>
          <t>B21</t>
        </is>
      </c>
      <c r="K585" s="6" t="inlineStr">
        <is>
          <t>Coating_Scotchkote134_interior_exterior_IncludeImpeller</t>
        </is>
      </c>
      <c r="L585" s="6" t="inlineStr">
        <is>
          <t>Stainless Steel, AISI-303</t>
        </is>
      </c>
      <c r="M585" s="6" t="inlineStr">
        <is>
          <t>Steel, Cold Drawn C1018</t>
        </is>
      </c>
      <c r="N585" s="1" t="inlineStr">
        <is>
          <t>RTF</t>
        </is>
      </c>
      <c r="O585" s="6" t="n"/>
      <c r="P585" s="6" t="inlineStr">
        <is>
          <t>A101917</t>
        </is>
      </c>
      <c r="Q585" s="6" t="n">
        <v>0</v>
      </c>
      <c r="R585" s="6" t="inlineStr">
        <is>
          <t>LT040</t>
        </is>
      </c>
      <c r="S585" s="13" t="n">
        <v>14</v>
      </c>
      <c r="U585" s="80" t="n"/>
    </row>
    <row r="586">
      <c r="B586" s="13">
        <f>IF(I586="Silicon Bronze, ASTM-B584, C87600", IF(K586="Coating_Standard", "Y", "N"), "N")</f>
        <v/>
      </c>
      <c r="C586" t="inlineStr">
        <is>
          <t>Price_BOM_VL_VLS_Imp_786</t>
        </is>
      </c>
      <c r="D586">
        <f>IF(B586="Y", C586, "")</f>
        <v/>
      </c>
      <c r="E586" s="123" t="inlineStr">
        <is>
          <t>:5095-A_VL:5095-7_VL:5095-A_VLS:5095-7_VLS:</t>
        </is>
      </c>
      <c r="F586" s="123" t="inlineStr">
        <is>
          <t>:5095-A VL:5095-A VLS:</t>
        </is>
      </c>
      <c r="G586" s="123" t="inlineStr">
        <is>
          <t>X3</t>
        </is>
      </c>
      <c r="H586" t="inlineStr">
        <is>
          <t>ImpMatl_NiAl-Bronze_ASTM-B148_C95400</t>
        </is>
      </c>
      <c r="I586" s="6" t="inlineStr">
        <is>
          <t>Nickel Aluminum Bronze ASTM B148 UNS C95400</t>
        </is>
      </c>
      <c r="J586" s="6" t="inlineStr">
        <is>
          <t>B22</t>
        </is>
      </c>
      <c r="K586" s="6" t="inlineStr">
        <is>
          <t>Coating_Scotchkote134_interior_exterior_IncludeImpeller</t>
        </is>
      </c>
      <c r="L586" s="6" t="inlineStr">
        <is>
          <t>Stainless Steel, AISI-303</t>
        </is>
      </c>
      <c r="M586" s="6" t="inlineStr">
        <is>
          <t>Steel, Cold Drawn C1018</t>
        </is>
      </c>
      <c r="N586" s="1" t="inlineStr">
        <is>
          <t>RTF</t>
        </is>
      </c>
      <c r="O586" s="80" t="n"/>
      <c r="P586" t="inlineStr">
        <is>
          <t>A102246</t>
        </is>
      </c>
      <c r="Q586" t="n">
        <v>214</v>
      </c>
      <c r="R586" s="6" t="inlineStr">
        <is>
          <t>LT250</t>
        </is>
      </c>
      <c r="S586" s="13" t="n">
        <v>8</v>
      </c>
      <c r="U586" s="80" t="n"/>
    </row>
    <row r="587">
      <c r="B587" s="13">
        <f>IF(I587="Silicon Bronze, ASTM-B584, C87600", IF(K587="Coating_Standard", "Y", "N"), "N")</f>
        <v/>
      </c>
      <c r="C587" t="inlineStr">
        <is>
          <t>Price_BOM_VL_VLS_Imp_787</t>
        </is>
      </c>
      <c r="D587">
        <f>IF(B587="Y", C587, "")</f>
        <v/>
      </c>
      <c r="E587" s="123" t="inlineStr">
        <is>
          <t>:5095-A_VL:5095-7_VL:5095-A_VLS:5095-7_VLS:</t>
        </is>
      </c>
      <c r="F587" s="123" t="inlineStr">
        <is>
          <t>:5095-A VL:5095-A VLS:</t>
        </is>
      </c>
      <c r="G587" s="123" t="inlineStr">
        <is>
          <t>X3</t>
        </is>
      </c>
      <c r="H587" s="123" t="inlineStr">
        <is>
          <t>ImpMatl_Silicon_Bronze_ASTM-B584_C87600</t>
        </is>
      </c>
      <c r="I587" s="6" t="inlineStr">
        <is>
          <t>Silicon Bronze, ASTM-B584, C87600</t>
        </is>
      </c>
      <c r="J587" s="6" t="inlineStr">
        <is>
          <t>B21</t>
        </is>
      </c>
      <c r="K587" s="6" t="inlineStr">
        <is>
          <t>Coating_Scotchkote134_interior_IncludeImpeller</t>
        </is>
      </c>
      <c r="L587" s="6" t="inlineStr">
        <is>
          <t>Stainless Steel, AISI-303</t>
        </is>
      </c>
      <c r="M587" s="6" t="inlineStr">
        <is>
          <t>Steel, Cold Drawn C1018</t>
        </is>
      </c>
      <c r="N587" s="1" t="inlineStr">
        <is>
          <t>RTF</t>
        </is>
      </c>
      <c r="O587" s="6" t="n"/>
      <c r="P587" s="6" t="inlineStr">
        <is>
          <t>A101917</t>
        </is>
      </c>
      <c r="Q587" s="6" t="n">
        <v>0</v>
      </c>
      <c r="R587" s="6" t="inlineStr">
        <is>
          <t>LT040</t>
        </is>
      </c>
      <c r="S587" s="13" t="n">
        <v>14</v>
      </c>
      <c r="U587" s="80" t="n"/>
    </row>
    <row r="588">
      <c r="B588" s="13">
        <f>IF(I588="Silicon Bronze, ASTM-B584, C87600", IF(K588="Coating_Standard", "Y", "N"), "N")</f>
        <v/>
      </c>
      <c r="C588" t="inlineStr">
        <is>
          <t>Price_BOM_VL_VLS_Imp_788</t>
        </is>
      </c>
      <c r="D588">
        <f>IF(B588="Y", C588, "")</f>
        <v/>
      </c>
      <c r="E588" s="123" t="inlineStr">
        <is>
          <t>:5095-A_VL:5095-7_VL:5095-A_VLS:5095-7_VLS:</t>
        </is>
      </c>
      <c r="F588" s="123" t="inlineStr">
        <is>
          <t>:5095-A VL:5095-A VLS:</t>
        </is>
      </c>
      <c r="G588" s="123" t="inlineStr">
        <is>
          <t>X3</t>
        </is>
      </c>
      <c r="H588" t="inlineStr">
        <is>
          <t>ImpMatl_NiAl-Bronze_ASTM-B148_C95400</t>
        </is>
      </c>
      <c r="I588" s="6" t="inlineStr">
        <is>
          <t>Nickel Aluminum Bronze ASTM B148 UNS C95400</t>
        </is>
      </c>
      <c r="J588" s="6" t="inlineStr">
        <is>
          <t>B22</t>
        </is>
      </c>
      <c r="K588" s="6" t="inlineStr">
        <is>
          <t>Coating_Scotchkote134_interior_IncludeImpeller</t>
        </is>
      </c>
      <c r="L588" s="6" t="inlineStr">
        <is>
          <t>Stainless Steel, AISI-303</t>
        </is>
      </c>
      <c r="M588" s="6" t="inlineStr">
        <is>
          <t>Steel, Cold Drawn C1018</t>
        </is>
      </c>
      <c r="N588" s="1" t="inlineStr">
        <is>
          <t>RTF</t>
        </is>
      </c>
      <c r="O588" s="80" t="n"/>
      <c r="P588" t="inlineStr">
        <is>
          <t>A102246</t>
        </is>
      </c>
      <c r="Q588" t="n">
        <v>214</v>
      </c>
      <c r="R588" s="6" t="inlineStr">
        <is>
          <t>LT250</t>
        </is>
      </c>
      <c r="S588" s="13" t="n">
        <v>8</v>
      </c>
      <c r="U588" s="80" t="n"/>
    </row>
    <row r="589">
      <c r="B589" s="13">
        <f>IF(I589="Silicon Bronze, ASTM-B584, C87600", IF(K589="Coating_Standard", "Y", "N"), "N")</f>
        <v/>
      </c>
      <c r="C589" t="inlineStr">
        <is>
          <t>Price_BOM_VL_VLS_Imp_789</t>
        </is>
      </c>
      <c r="D589">
        <f>IF(B589="Y", C589, "")</f>
        <v/>
      </c>
      <c r="E589" s="123" t="inlineStr">
        <is>
          <t>:5095-A_VL:5095-7_VL:5095-A_VLS:5095-7_VLS:</t>
        </is>
      </c>
      <c r="F589" s="123" t="inlineStr">
        <is>
          <t>:5095-A VL:5095-A VLS:</t>
        </is>
      </c>
      <c r="G589" s="123" t="inlineStr">
        <is>
          <t>X3</t>
        </is>
      </c>
      <c r="H589" s="123" t="inlineStr">
        <is>
          <t>ImpMatl_Silicon_Bronze_ASTM-B584_C87600</t>
        </is>
      </c>
      <c r="I589" s="6" t="inlineStr">
        <is>
          <t>Silicon Bronze, ASTM-B584, C87600</t>
        </is>
      </c>
      <c r="J589" s="6" t="inlineStr">
        <is>
          <t>B21</t>
        </is>
      </c>
      <c r="K589" s="6" t="inlineStr">
        <is>
          <t>Coating_Special</t>
        </is>
      </c>
      <c r="L589" s="6" t="inlineStr">
        <is>
          <t>Stainless Steel, AISI-303</t>
        </is>
      </c>
      <c r="M589" s="6" t="inlineStr">
        <is>
          <t>Steel, Cold Drawn C1018</t>
        </is>
      </c>
      <c r="N589" s="1" t="inlineStr">
        <is>
          <t>RTF</t>
        </is>
      </c>
      <c r="O589" s="6" t="n"/>
      <c r="P589" s="6" t="inlineStr">
        <is>
          <t>A101917</t>
        </is>
      </c>
      <c r="Q589" s="6" t="n">
        <v>0</v>
      </c>
      <c r="R589" s="6" t="inlineStr">
        <is>
          <t>LT040</t>
        </is>
      </c>
      <c r="S589" s="13" t="n">
        <v>14</v>
      </c>
      <c r="U589" s="80" t="n"/>
    </row>
    <row r="590">
      <c r="B590" s="13">
        <f>IF(I590="Silicon Bronze, ASTM-B584, C87600", IF(K590="Coating_Standard", "Y", "N"), "N")</f>
        <v/>
      </c>
      <c r="C590" t="inlineStr">
        <is>
          <t>Price_BOM_VL_VLS_Imp_790</t>
        </is>
      </c>
      <c r="D590">
        <f>IF(B590="Y", C590, "")</f>
        <v/>
      </c>
      <c r="E590" s="123" t="inlineStr">
        <is>
          <t>:5095-A_VL:5095-7_VL:5095-A_VLS:5095-7_VLS:</t>
        </is>
      </c>
      <c r="F590" s="123" t="inlineStr">
        <is>
          <t>:5095-A VL:5095-A VLS:</t>
        </is>
      </c>
      <c r="G590" s="123" t="inlineStr">
        <is>
          <t>X3</t>
        </is>
      </c>
      <c r="H590" t="inlineStr">
        <is>
          <t>ImpMatl_NiAl-Bronze_ASTM-B148_C95400</t>
        </is>
      </c>
      <c r="I590" s="6" t="inlineStr">
        <is>
          <t>Nickel Aluminum Bronze ASTM B148 UNS C95400</t>
        </is>
      </c>
      <c r="J590" s="6" t="inlineStr">
        <is>
          <t>B22</t>
        </is>
      </c>
      <c r="K590" s="6" t="inlineStr">
        <is>
          <t>Coating_Special</t>
        </is>
      </c>
      <c r="L590" s="6" t="inlineStr">
        <is>
          <t>Stainless Steel, AISI-303</t>
        </is>
      </c>
      <c r="M590" s="6" t="inlineStr">
        <is>
          <t>Steel, Cold Drawn C1018</t>
        </is>
      </c>
      <c r="N590" s="1" t="inlineStr">
        <is>
          <t>RTF</t>
        </is>
      </c>
      <c r="O590" s="80" t="n"/>
      <c r="P590" t="inlineStr">
        <is>
          <t>A102246</t>
        </is>
      </c>
      <c r="Q590" t="n">
        <v>214</v>
      </c>
      <c r="R590" s="6" t="inlineStr">
        <is>
          <t>LT250</t>
        </is>
      </c>
      <c r="S590" s="13" t="n">
        <v>8</v>
      </c>
      <c r="U590" s="80" t="n"/>
    </row>
    <row r="591">
      <c r="B591" s="13">
        <f>IF(I591="Silicon Bronze, ASTM-B584, C87600", IF(K591="Coating_Standard", "Y", "N"), "N")</f>
        <v/>
      </c>
      <c r="C591" t="inlineStr">
        <is>
          <t>Price_BOM_VL_VLS_Imp_791</t>
        </is>
      </c>
      <c r="D591">
        <f>IF(B591="Y", C591, "")</f>
        <v/>
      </c>
      <c r="E591" s="123" t="inlineStr">
        <is>
          <t>:5095-A_VL:5095-7_VL:5095-A_VLS:5095-7_VLS:</t>
        </is>
      </c>
      <c r="F591" s="123" t="inlineStr">
        <is>
          <t>:5095-A VL:5095-A VLS:</t>
        </is>
      </c>
      <c r="G591" s="123" t="inlineStr">
        <is>
          <t>X3</t>
        </is>
      </c>
      <c r="H591" s="123" t="inlineStr">
        <is>
          <t>ImpMatl_Silicon_Bronze_ASTM-B584_C87600</t>
        </is>
      </c>
      <c r="I591" s="6" t="inlineStr">
        <is>
          <t>Silicon Bronze, ASTM-B584, C87600</t>
        </is>
      </c>
      <c r="J591" s="6" t="inlineStr">
        <is>
          <t>B21</t>
        </is>
      </c>
      <c r="K591" s="6" t="inlineStr">
        <is>
          <t>Coating_Epoxy</t>
        </is>
      </c>
      <c r="L591" s="6" t="inlineStr">
        <is>
          <t>Stainless Steel, AISI-303</t>
        </is>
      </c>
      <c r="M591" s="6" t="inlineStr">
        <is>
          <t>Steel, Cold Drawn C1018</t>
        </is>
      </c>
      <c r="N591" s="1" t="inlineStr">
        <is>
          <t>RTF</t>
        </is>
      </c>
      <c r="O591" s="6" t="n"/>
      <c r="P591" s="6" t="inlineStr">
        <is>
          <t>A101917</t>
        </is>
      </c>
      <c r="Q591" s="6" t="n">
        <v>0</v>
      </c>
      <c r="R591" s="6" t="inlineStr">
        <is>
          <t>LT040</t>
        </is>
      </c>
      <c r="S591" s="13" t="n">
        <v>14</v>
      </c>
      <c r="U591" s="80" t="n"/>
    </row>
    <row r="592">
      <c r="B592" s="13">
        <f>IF(I592="Silicon Bronze, ASTM-B584, C87600", IF(K592="Coating_Standard", "Y", "N"), "N")</f>
        <v/>
      </c>
      <c r="C592" t="inlineStr">
        <is>
          <t>Price_BOM_VL_VLS_Imp_792</t>
        </is>
      </c>
      <c r="D592">
        <f>IF(B592="Y", C592, "")</f>
        <v/>
      </c>
      <c r="E592" s="123" t="inlineStr">
        <is>
          <t>:5095-A_VL:5095-7_VL:5095-A_VLS:5095-7_VLS:</t>
        </is>
      </c>
      <c r="F592" s="123" t="inlineStr">
        <is>
          <t>:5095-A VL:5095-A VLS:</t>
        </is>
      </c>
      <c r="G592" s="123" t="inlineStr">
        <is>
          <t>X3</t>
        </is>
      </c>
      <c r="H592" t="inlineStr">
        <is>
          <t>ImpMatl_NiAl-Bronze_ASTM-B148_C95400</t>
        </is>
      </c>
      <c r="I592" s="6" t="inlineStr">
        <is>
          <t>Nickel Aluminum Bronze ASTM B148 UNS C95400</t>
        </is>
      </c>
      <c r="J592" s="6" t="inlineStr">
        <is>
          <t>B22</t>
        </is>
      </c>
      <c r="K592" s="6" t="inlineStr">
        <is>
          <t>Coating_Epoxy</t>
        </is>
      </c>
      <c r="L592" s="6" t="inlineStr">
        <is>
          <t>Stainless Steel, AISI-303</t>
        </is>
      </c>
      <c r="M592" s="6" t="inlineStr">
        <is>
          <t>Steel, Cold Drawn C1018</t>
        </is>
      </c>
      <c r="N592" s="1" t="inlineStr">
        <is>
          <t>RTF</t>
        </is>
      </c>
      <c r="O592" s="80" t="n"/>
      <c r="P592" t="inlineStr">
        <is>
          <t>A102246</t>
        </is>
      </c>
      <c r="Q592" t="n">
        <v>214</v>
      </c>
      <c r="R592" s="6" t="inlineStr">
        <is>
          <t>LT250</t>
        </is>
      </c>
      <c r="S592" s="13" t="n">
        <v>8</v>
      </c>
      <c r="U592" s="80" t="n"/>
    </row>
    <row r="593">
      <c r="B593" s="13">
        <f>IF(I593="Silicon Bronze, ASTM-B584, C87600", IF(K593="Coating_Standard", "Y", "N"), "N")</f>
        <v/>
      </c>
      <c r="C593" t="inlineStr">
        <is>
          <t>Price_BOM_VL_VLS_Imp_793</t>
        </is>
      </c>
      <c r="D593">
        <f>IF(B593="Y", C593, "")</f>
        <v/>
      </c>
      <c r="E593" s="123" t="inlineStr">
        <is>
          <t>:5095-A_VL:5095-7_VL:5095-A_VLS:5095-7_VLS:</t>
        </is>
      </c>
      <c r="F593" s="123" t="inlineStr">
        <is>
          <t>:5095-A VL:5095-A VLS:</t>
        </is>
      </c>
      <c r="G593" s="123" t="inlineStr">
        <is>
          <t>X4</t>
        </is>
      </c>
      <c r="H593" s="123" t="inlineStr">
        <is>
          <t>ImpMatl_Silicon_Bronze_ASTM-B584_C87600</t>
        </is>
      </c>
      <c r="I593" s="6" t="inlineStr">
        <is>
          <t>Silicon Bronze, ASTM-B584, C87600</t>
        </is>
      </c>
      <c r="J593" s="6" t="inlineStr">
        <is>
          <t>B21</t>
        </is>
      </c>
      <c r="K593" s="6" t="inlineStr">
        <is>
          <t>Coating_Standard</t>
        </is>
      </c>
      <c r="L593" s="6" t="inlineStr">
        <is>
          <t>Stainless Steel, AISI-303</t>
        </is>
      </c>
      <c r="M593" s="6" t="inlineStr">
        <is>
          <t>Steel, Cold Drawn C1018</t>
        </is>
      </c>
      <c r="N593" s="6" t="n">
        <v>96769235</v>
      </c>
      <c r="O593" s="6" t="inlineStr">
        <is>
          <t>IMP,L,40957,X4,B21</t>
        </is>
      </c>
      <c r="P593" s="6" t="inlineStr">
        <is>
          <t>A101924</t>
        </is>
      </c>
      <c r="Q593" s="6" t="n">
        <v>0</v>
      </c>
      <c r="R593" s="6" t="inlineStr">
        <is>
          <t>LT027</t>
        </is>
      </c>
      <c r="S593" s="13" t="n">
        <v>0</v>
      </c>
      <c r="U593" s="80" t="n"/>
    </row>
    <row r="594">
      <c r="B594" s="13">
        <f>IF(I594="Silicon Bronze, ASTM-B584, C87600", IF(K594="Coating_Standard", "Y", "N"), "N")</f>
        <v/>
      </c>
      <c r="C594" t="inlineStr">
        <is>
          <t>Price_BOM_VL_VLS_Imp_795</t>
        </is>
      </c>
      <c r="D594">
        <f>IF(B594="Y", C594, "")</f>
        <v/>
      </c>
      <c r="E594" s="123" t="inlineStr">
        <is>
          <t>:5095-A_VL:5095-7_VL:5095-A_VLS:5095-7_VLS:</t>
        </is>
      </c>
      <c r="F594" s="123" t="inlineStr">
        <is>
          <t>:5095-A VL:5095-A VLS:</t>
        </is>
      </c>
      <c r="G594" s="123" t="inlineStr">
        <is>
          <t>X4</t>
        </is>
      </c>
      <c r="H594" s="123" t="inlineStr">
        <is>
          <t>ImpMatl_SS_AISI-304</t>
        </is>
      </c>
      <c r="I594" s="6" t="inlineStr">
        <is>
          <t>Stainless Steel, AISI-304</t>
        </is>
      </c>
      <c r="J594" s="6" t="inlineStr">
        <is>
          <t>H304</t>
        </is>
      </c>
      <c r="K594" s="6" t="inlineStr">
        <is>
          <t>Coating_Standard</t>
        </is>
      </c>
      <c r="L594" s="6" t="inlineStr">
        <is>
          <t>Stainless Steel, AISI-303</t>
        </is>
      </c>
      <c r="M594" s="6" t="inlineStr">
        <is>
          <t>Stainless Steel, AISI 316</t>
        </is>
      </c>
      <c r="N594" s="96" t="n">
        <v>98876164</v>
      </c>
      <c r="O594" s="94" t="inlineStr">
        <is>
          <t>IMP,L,40957,X4,H304</t>
        </is>
      </c>
      <c r="P594" t="inlineStr">
        <is>
          <t>A101929</t>
        </is>
      </c>
      <c r="Q594" t="n">
        <v>0</v>
      </c>
      <c r="R594" s="6" t="inlineStr">
        <is>
          <t>LT027</t>
        </is>
      </c>
      <c r="S594" s="13" t="n">
        <v>0</v>
      </c>
      <c r="U594" s="80" t="n"/>
    </row>
    <row r="595">
      <c r="B595" s="13">
        <f>IF(I595="Silicon Bronze, ASTM-B584, C87600", IF(K595="Coating_Standard", "Y", "N"), "N")</f>
        <v/>
      </c>
      <c r="C595" t="inlineStr">
        <is>
          <t>Price_BOM_VL_VLS_Imp_797</t>
        </is>
      </c>
      <c r="D595">
        <f>IF(B595="Y", C595, "")</f>
        <v/>
      </c>
      <c r="E595" s="123" t="inlineStr">
        <is>
          <t>:5095-A_VL:5095-7_VL:5095-A_VLS:5095-7_VLS:</t>
        </is>
      </c>
      <c r="F595" s="123" t="inlineStr">
        <is>
          <t>:5095-A VL:5095-A VLS:</t>
        </is>
      </c>
      <c r="G595" s="123" t="inlineStr">
        <is>
          <t>X4</t>
        </is>
      </c>
      <c r="H595" t="inlineStr">
        <is>
          <t>ImpMatl_NiAl-Bronze_ASTM-B148_C95400</t>
        </is>
      </c>
      <c r="I595" s="6" t="inlineStr">
        <is>
          <t>Nickel Aluminum Bronze ASTM B148 UNS C95400</t>
        </is>
      </c>
      <c r="J595" s="6" t="inlineStr">
        <is>
          <t>B22</t>
        </is>
      </c>
      <c r="K595" s="6" t="inlineStr">
        <is>
          <t>Coating_Standard</t>
        </is>
      </c>
      <c r="L595" s="6" t="inlineStr">
        <is>
          <t>Stainless Steel, AISI-303</t>
        </is>
      </c>
      <c r="M595" s="6" t="inlineStr">
        <is>
          <t>Steel, Cold Drawn C1018</t>
        </is>
      </c>
      <c r="N595" t="n">
        <v>97780148</v>
      </c>
      <c r="O595" s="80" t="n"/>
      <c r="P595" t="inlineStr">
        <is>
          <t>A102247</t>
        </is>
      </c>
      <c r="Q595" t="n">
        <v>214</v>
      </c>
      <c r="R595" s="6" t="inlineStr">
        <is>
          <t>LT027</t>
        </is>
      </c>
      <c r="S595" s="13" t="n">
        <v>0</v>
      </c>
      <c r="U595" s="80" t="n"/>
    </row>
    <row r="596">
      <c r="B596" s="13">
        <f>IF(I596="Silicon Bronze, ASTM-B584, C87600", IF(K596="Coating_Standard", "Y", "N"), "N")</f>
        <v/>
      </c>
      <c r="C596" t="inlineStr">
        <is>
          <t>Price_BOM_VL_VLS_Imp_798</t>
        </is>
      </c>
      <c r="D596">
        <f>IF(B596="Y", C596, "")</f>
        <v/>
      </c>
      <c r="E596" s="123" t="inlineStr">
        <is>
          <t>:5095-A_VL:5095-7_VL:5095-A_VLS:5095-7_VLS:</t>
        </is>
      </c>
      <c r="F596" s="123" t="inlineStr">
        <is>
          <t>:5095-A VL:5095-A VLS:</t>
        </is>
      </c>
      <c r="G596" s="123" t="inlineStr">
        <is>
          <t>X4</t>
        </is>
      </c>
      <c r="H596" s="123" t="inlineStr">
        <is>
          <t>ImpMatl_Silicon_Bronze_ASTM-B584_C87600</t>
        </is>
      </c>
      <c r="I596" s="6" t="inlineStr">
        <is>
          <t>Silicon Bronze, ASTM-B584, C87600</t>
        </is>
      </c>
      <c r="J596" s="6" t="inlineStr">
        <is>
          <t>B21</t>
        </is>
      </c>
      <c r="K596" s="6" t="inlineStr">
        <is>
          <t>Coating_Scotchkote134_interior</t>
        </is>
      </c>
      <c r="L596" s="6" t="inlineStr">
        <is>
          <t>Stainless Steel, AISI-303</t>
        </is>
      </c>
      <c r="M596" s="6" t="inlineStr">
        <is>
          <t>Steel, Cold Drawn C1018</t>
        </is>
      </c>
      <c r="N596" s="1" t="inlineStr">
        <is>
          <t>RTF</t>
        </is>
      </c>
      <c r="O596" s="6" t="n"/>
      <c r="P596" s="6" t="inlineStr">
        <is>
          <t>A101924</t>
        </is>
      </c>
      <c r="Q596" s="6" t="n">
        <v>0</v>
      </c>
      <c r="R596" s="6" t="inlineStr">
        <is>
          <t>LT040</t>
        </is>
      </c>
      <c r="S596" s="13" t="n">
        <v>14</v>
      </c>
      <c r="U596" s="80" t="n"/>
    </row>
    <row r="597">
      <c r="B597" s="13">
        <f>IF(I597="Silicon Bronze, ASTM-B584, C87600", IF(K597="Coating_Standard", "Y", "N"), "N")</f>
        <v/>
      </c>
      <c r="C597" t="inlineStr">
        <is>
          <t>Price_BOM_VL_VLS_Imp_799</t>
        </is>
      </c>
      <c r="D597">
        <f>IF(B597="Y", C597, "")</f>
        <v/>
      </c>
      <c r="E597" s="123" t="inlineStr">
        <is>
          <t>:5095-A_VL:5095-7_VL:5095-A_VLS:5095-7_VLS:</t>
        </is>
      </c>
      <c r="F597" s="123" t="inlineStr">
        <is>
          <t>:5095-A VL:5095-A VLS:</t>
        </is>
      </c>
      <c r="G597" s="123" t="inlineStr">
        <is>
          <t>X4</t>
        </is>
      </c>
      <c r="H597" t="inlineStr">
        <is>
          <t>ImpMatl_NiAl-Bronze_ASTM-B148_C95400</t>
        </is>
      </c>
      <c r="I597" s="6" t="inlineStr">
        <is>
          <t>Nickel Aluminum Bronze ASTM B148 UNS C95400</t>
        </is>
      </c>
      <c r="J597" s="6" t="inlineStr">
        <is>
          <t>B22</t>
        </is>
      </c>
      <c r="K597" s="6" t="inlineStr">
        <is>
          <t>Coating_Scotchkote134_interior</t>
        </is>
      </c>
      <c r="L597" s="6" t="inlineStr">
        <is>
          <t>Stainless Steel, AISI-303</t>
        </is>
      </c>
      <c r="M597" s="6" t="inlineStr">
        <is>
          <t>Steel, Cold Drawn C1018</t>
        </is>
      </c>
      <c r="N597" s="1" t="inlineStr">
        <is>
          <t>RTF</t>
        </is>
      </c>
      <c r="O597" s="80" t="n"/>
      <c r="P597" t="inlineStr">
        <is>
          <t>A102247</t>
        </is>
      </c>
      <c r="Q597" t="n">
        <v>214</v>
      </c>
      <c r="R597" s="6" t="inlineStr">
        <is>
          <t>LT250</t>
        </is>
      </c>
      <c r="S597" s="13" t="n">
        <v>8</v>
      </c>
      <c r="U597" s="80" t="n"/>
    </row>
    <row r="598">
      <c r="B598" s="13">
        <f>IF(I598="Silicon Bronze, ASTM-B584, C87600", IF(K598="Coating_Standard", "Y", "N"), "N")</f>
        <v/>
      </c>
      <c r="C598" t="inlineStr">
        <is>
          <t>Price_BOM_VL_VLS_Imp_80</t>
        </is>
      </c>
      <c r="D598">
        <f>IF(B598="Y", C598, "")</f>
        <v/>
      </c>
      <c r="E598" s="123" t="inlineStr">
        <is>
          <t>:1270-7_VL:</t>
        </is>
      </c>
      <c r="F598" s="123" t="inlineStr">
        <is>
          <t>:1270-7 VL:</t>
        </is>
      </c>
      <c r="G598" s="123" t="inlineStr">
        <is>
          <t>X0</t>
        </is>
      </c>
      <c r="H598" s="123" t="inlineStr">
        <is>
          <t>ImpMatl_Silicon_Bronze_ASTM-B584_C87600</t>
        </is>
      </c>
      <c r="I598" s="6" t="inlineStr">
        <is>
          <t>Silicon Bronze, ASTM-B584, C87600</t>
        </is>
      </c>
      <c r="J598" s="6" t="inlineStr">
        <is>
          <t>B21</t>
        </is>
      </c>
      <c r="K598" s="6" t="inlineStr">
        <is>
          <t>Coating_Scotchkote134_interior_exterior_IncludeImpeller</t>
        </is>
      </c>
      <c r="L598" s="6" t="inlineStr">
        <is>
          <t>ImpellerCapscrew_X0_None</t>
        </is>
      </c>
      <c r="M598" s="6" t="inlineStr">
        <is>
          <t>ImpellerKey_None</t>
        </is>
      </c>
      <c r="N598" s="1" t="inlineStr">
        <is>
          <t>RTF</t>
        </is>
      </c>
      <c r="O598" s="6" t="n"/>
      <c r="P598" s="6" t="inlineStr">
        <is>
          <t>A101678</t>
        </is>
      </c>
      <c r="Q598" s="6" t="n">
        <v>0</v>
      </c>
      <c r="R598" s="6" t="inlineStr">
        <is>
          <t>LT040</t>
        </is>
      </c>
      <c r="S598" s="13" t="n">
        <v>14</v>
      </c>
      <c r="U598" s="80" t="n"/>
    </row>
    <row r="599">
      <c r="B599" s="13">
        <f>IF(I599="Silicon Bronze, ASTM-B584, C87600", IF(K599="Coating_Standard", "Y", "N"), "N")</f>
        <v/>
      </c>
      <c r="C599" t="inlineStr">
        <is>
          <t>Price_BOM_VL_VLS_Imp_800</t>
        </is>
      </c>
      <c r="D599">
        <f>IF(B599="Y", C599, "")</f>
        <v/>
      </c>
      <c r="E599" s="123" t="inlineStr">
        <is>
          <t>:5095-A_VL:5095-7_VL:5095-A_VLS:5095-7_VLS:</t>
        </is>
      </c>
      <c r="F599" s="123" t="inlineStr">
        <is>
          <t>:5095-A VL:5095-A VLS:</t>
        </is>
      </c>
      <c r="G599" s="123" t="inlineStr">
        <is>
          <t>X4</t>
        </is>
      </c>
      <c r="H599" s="123" t="inlineStr">
        <is>
          <t>ImpMatl_Silicon_Bronze_ASTM-B584_C87600</t>
        </is>
      </c>
      <c r="I599" s="6" t="inlineStr">
        <is>
          <t>Silicon Bronze, ASTM-B584, C87600</t>
        </is>
      </c>
      <c r="J599" s="6" t="inlineStr">
        <is>
          <t>B21</t>
        </is>
      </c>
      <c r="K599" s="6" t="inlineStr">
        <is>
          <t>Coating_Scotchkote134_interior_exterior</t>
        </is>
      </c>
      <c r="L599" s="6" t="inlineStr">
        <is>
          <t>Stainless Steel, AISI-303</t>
        </is>
      </c>
      <c r="M599" s="6" t="inlineStr">
        <is>
          <t>Steel, Cold Drawn C1018</t>
        </is>
      </c>
      <c r="N599" s="1" t="inlineStr">
        <is>
          <t>RTF</t>
        </is>
      </c>
      <c r="O599" s="6" t="n"/>
      <c r="P599" s="6" t="inlineStr">
        <is>
          <t>A101924</t>
        </is>
      </c>
      <c r="Q599" s="6" t="n">
        <v>0</v>
      </c>
      <c r="R599" s="6" t="inlineStr">
        <is>
          <t>LT040</t>
        </is>
      </c>
      <c r="S599" s="13" t="n">
        <v>14</v>
      </c>
      <c r="U599" s="80" t="n"/>
    </row>
    <row r="600">
      <c r="B600" s="13">
        <f>IF(I600="Silicon Bronze, ASTM-B584, C87600", IF(K600="Coating_Standard", "Y", "N"), "N")</f>
        <v/>
      </c>
      <c r="C600" t="inlineStr">
        <is>
          <t>Price_BOM_VL_VLS_Imp_801</t>
        </is>
      </c>
      <c r="D600">
        <f>IF(B600="Y", C600, "")</f>
        <v/>
      </c>
      <c r="E600" s="123" t="inlineStr">
        <is>
          <t>:5095-A_VL:5095-7_VL:5095-A_VLS:5095-7_VLS:</t>
        </is>
      </c>
      <c r="F600" s="123" t="inlineStr">
        <is>
          <t>:5095-A VL:5095-A VLS:</t>
        </is>
      </c>
      <c r="G600" s="123" t="inlineStr">
        <is>
          <t>X4</t>
        </is>
      </c>
      <c r="H600" t="inlineStr">
        <is>
          <t>ImpMatl_NiAl-Bronze_ASTM-B148_C95400</t>
        </is>
      </c>
      <c r="I600" s="6" t="inlineStr">
        <is>
          <t>Nickel Aluminum Bronze ASTM B148 UNS C95400</t>
        </is>
      </c>
      <c r="J600" s="6" t="inlineStr">
        <is>
          <t>B22</t>
        </is>
      </c>
      <c r="K600" s="6" t="inlineStr">
        <is>
          <t>Coating_Scotchkote134_interior_exterior</t>
        </is>
      </c>
      <c r="L600" s="6" t="inlineStr">
        <is>
          <t>Stainless Steel, AISI-303</t>
        </is>
      </c>
      <c r="M600" s="6" t="inlineStr">
        <is>
          <t>Steel, Cold Drawn C1018</t>
        </is>
      </c>
      <c r="N600" s="1" t="inlineStr">
        <is>
          <t>RTF</t>
        </is>
      </c>
      <c r="O600" s="80" t="n"/>
      <c r="P600" t="inlineStr">
        <is>
          <t>A102247</t>
        </is>
      </c>
      <c r="Q600" t="n">
        <v>214</v>
      </c>
      <c r="R600" s="6" t="inlineStr">
        <is>
          <t>LT250</t>
        </is>
      </c>
      <c r="S600" s="13" t="n">
        <v>8</v>
      </c>
      <c r="U600" s="80" t="n"/>
    </row>
    <row r="601">
      <c r="B601" s="13">
        <f>IF(I601="Silicon Bronze, ASTM-B584, C87600", IF(K601="Coating_Standard", "Y", "N"), "N")</f>
        <v/>
      </c>
      <c r="C601" t="inlineStr">
        <is>
          <t>Price_BOM_VL_VLS_Imp_802</t>
        </is>
      </c>
      <c r="D601">
        <f>IF(B601="Y", C601, "")</f>
        <v/>
      </c>
      <c r="E601" s="123" t="inlineStr">
        <is>
          <t>:5095-A_VL:5095-7_VL:5095-A_VLS:5095-7_VLS:</t>
        </is>
      </c>
      <c r="F601" s="123" t="inlineStr">
        <is>
          <t>:5095-A VL:5095-A VLS:</t>
        </is>
      </c>
      <c r="G601" s="123" t="inlineStr">
        <is>
          <t>X4</t>
        </is>
      </c>
      <c r="H601" s="123" t="inlineStr">
        <is>
          <t>ImpMatl_Silicon_Bronze_ASTM-B584_C87600</t>
        </is>
      </c>
      <c r="I601" s="6" t="inlineStr">
        <is>
          <t>Silicon Bronze, ASTM-B584, C87600</t>
        </is>
      </c>
      <c r="J601" s="6" t="inlineStr">
        <is>
          <t>B21</t>
        </is>
      </c>
      <c r="K601" s="6" t="inlineStr">
        <is>
          <t>Coating_Scotchkote134_interior_exterior_IncludeImpeller</t>
        </is>
      </c>
      <c r="L601" s="6" t="inlineStr">
        <is>
          <t>Stainless Steel, AISI-303</t>
        </is>
      </c>
      <c r="M601" s="6" t="inlineStr">
        <is>
          <t>Steel, Cold Drawn C1018</t>
        </is>
      </c>
      <c r="N601" s="1" t="inlineStr">
        <is>
          <t>RTF</t>
        </is>
      </c>
      <c r="O601" s="6" t="n"/>
      <c r="P601" s="6" t="inlineStr">
        <is>
          <t>A101924</t>
        </is>
      </c>
      <c r="Q601" s="6" t="n">
        <v>0</v>
      </c>
      <c r="R601" s="6" t="inlineStr">
        <is>
          <t>LT040</t>
        </is>
      </c>
      <c r="S601" s="13" t="n">
        <v>14</v>
      </c>
      <c r="U601" s="80" t="n"/>
    </row>
    <row r="602">
      <c r="B602" s="13">
        <f>IF(I602="Silicon Bronze, ASTM-B584, C87600", IF(K602="Coating_Standard", "Y", "N"), "N")</f>
        <v/>
      </c>
      <c r="C602" t="inlineStr">
        <is>
          <t>Price_BOM_VL_VLS_Imp_803</t>
        </is>
      </c>
      <c r="D602">
        <f>IF(B602="Y", C602, "")</f>
        <v/>
      </c>
      <c r="E602" s="123" t="inlineStr">
        <is>
          <t>:5095-A_VL:5095-7_VL:5095-A_VLS:5095-7_VLS:</t>
        </is>
      </c>
      <c r="F602" s="123" t="inlineStr">
        <is>
          <t>:5095-A VL:5095-A VLS:</t>
        </is>
      </c>
      <c r="G602" s="123" t="inlineStr">
        <is>
          <t>X4</t>
        </is>
      </c>
      <c r="H602" t="inlineStr">
        <is>
          <t>ImpMatl_NiAl-Bronze_ASTM-B148_C95400</t>
        </is>
      </c>
      <c r="I602" s="6" t="inlineStr">
        <is>
          <t>Nickel Aluminum Bronze ASTM B148 UNS C95400</t>
        </is>
      </c>
      <c r="J602" s="6" t="inlineStr">
        <is>
          <t>B22</t>
        </is>
      </c>
      <c r="K602" s="6" t="inlineStr">
        <is>
          <t>Coating_Scotchkote134_interior_exterior_IncludeImpeller</t>
        </is>
      </c>
      <c r="L602" s="6" t="inlineStr">
        <is>
          <t>Stainless Steel, AISI-303</t>
        </is>
      </c>
      <c r="M602" s="6" t="inlineStr">
        <is>
          <t>Steel, Cold Drawn C1018</t>
        </is>
      </c>
      <c r="N602" s="1" t="inlineStr">
        <is>
          <t>RTF</t>
        </is>
      </c>
      <c r="O602" s="80" t="n"/>
      <c r="P602" t="inlineStr">
        <is>
          <t>A102247</t>
        </is>
      </c>
      <c r="Q602" t="n">
        <v>214</v>
      </c>
      <c r="R602" s="6" t="inlineStr">
        <is>
          <t>LT250</t>
        </is>
      </c>
      <c r="S602" s="13" t="n">
        <v>8</v>
      </c>
      <c r="U602" s="80" t="n"/>
    </row>
    <row r="603">
      <c r="B603" s="13">
        <f>IF(I603="Silicon Bronze, ASTM-B584, C87600", IF(K603="Coating_Standard", "Y", "N"), "N")</f>
        <v/>
      </c>
      <c r="C603" t="inlineStr">
        <is>
          <t>Price_BOM_VL_VLS_Imp_804</t>
        </is>
      </c>
      <c r="D603">
        <f>IF(B603="Y", C603, "")</f>
        <v/>
      </c>
      <c r="E603" s="123" t="inlineStr">
        <is>
          <t>:5095-A_VL:5095-7_VL:5095-A_VLS:5095-7_VLS:</t>
        </is>
      </c>
      <c r="F603" s="123" t="inlineStr">
        <is>
          <t>:5095-A VL:5095-A VLS:</t>
        </is>
      </c>
      <c r="G603" s="123" t="inlineStr">
        <is>
          <t>X4</t>
        </is>
      </c>
      <c r="H603" s="123" t="inlineStr">
        <is>
          <t>ImpMatl_Silicon_Bronze_ASTM-B584_C87600</t>
        </is>
      </c>
      <c r="I603" s="6" t="inlineStr">
        <is>
          <t>Silicon Bronze, ASTM-B584, C87600</t>
        </is>
      </c>
      <c r="J603" s="6" t="inlineStr">
        <is>
          <t>B21</t>
        </is>
      </c>
      <c r="K603" s="6" t="inlineStr">
        <is>
          <t>Coating_Scotchkote134_interior_IncludeImpeller</t>
        </is>
      </c>
      <c r="L603" s="6" t="inlineStr">
        <is>
          <t>Stainless Steel, AISI-303</t>
        </is>
      </c>
      <c r="M603" s="6" t="inlineStr">
        <is>
          <t>Steel, Cold Drawn C1018</t>
        </is>
      </c>
      <c r="N603" s="1" t="inlineStr">
        <is>
          <t>RTF</t>
        </is>
      </c>
      <c r="O603" s="6" t="n"/>
      <c r="P603" s="6" t="inlineStr">
        <is>
          <t>A101924</t>
        </is>
      </c>
      <c r="Q603" s="6" t="n">
        <v>0</v>
      </c>
      <c r="R603" s="6" t="inlineStr">
        <is>
          <t>LT040</t>
        </is>
      </c>
      <c r="S603" s="13" t="n">
        <v>14</v>
      </c>
      <c r="U603" s="80" t="n"/>
    </row>
    <row r="604">
      <c r="B604" s="13">
        <f>IF(I604="Silicon Bronze, ASTM-B584, C87600", IF(K604="Coating_Standard", "Y", "N"), "N")</f>
        <v/>
      </c>
      <c r="C604" t="inlineStr">
        <is>
          <t>Price_BOM_VL_VLS_Imp_805</t>
        </is>
      </c>
      <c r="D604">
        <f>IF(B604="Y", C604, "")</f>
        <v/>
      </c>
      <c r="E604" s="123" t="inlineStr">
        <is>
          <t>:5095-A_VL:5095-7_VL:5095-A_VLS:5095-7_VLS:</t>
        </is>
      </c>
      <c r="F604" s="123" t="inlineStr">
        <is>
          <t>:5095-A VL:5095-A VLS:</t>
        </is>
      </c>
      <c r="G604" s="123" t="inlineStr">
        <is>
          <t>X4</t>
        </is>
      </c>
      <c r="H604" t="inlineStr">
        <is>
          <t>ImpMatl_NiAl-Bronze_ASTM-B148_C95400</t>
        </is>
      </c>
      <c r="I604" s="6" t="inlineStr">
        <is>
          <t>Nickel Aluminum Bronze ASTM B148 UNS C95400</t>
        </is>
      </c>
      <c r="J604" s="6" t="inlineStr">
        <is>
          <t>B22</t>
        </is>
      </c>
      <c r="K604" s="6" t="inlineStr">
        <is>
          <t>Coating_Scotchkote134_interior_IncludeImpeller</t>
        </is>
      </c>
      <c r="L604" s="6" t="inlineStr">
        <is>
          <t>Stainless Steel, AISI-303</t>
        </is>
      </c>
      <c r="M604" s="6" t="inlineStr">
        <is>
          <t>Steel, Cold Drawn C1018</t>
        </is>
      </c>
      <c r="N604" s="1" t="inlineStr">
        <is>
          <t>RTF</t>
        </is>
      </c>
      <c r="O604" s="80" t="n"/>
      <c r="P604" t="inlineStr">
        <is>
          <t>A102247</t>
        </is>
      </c>
      <c r="Q604" t="n">
        <v>214</v>
      </c>
      <c r="R604" s="6" t="inlineStr">
        <is>
          <t>LT250</t>
        </is>
      </c>
      <c r="S604" s="13" t="n">
        <v>8</v>
      </c>
      <c r="U604" s="80" t="n"/>
    </row>
    <row r="605">
      <c r="B605" s="13">
        <f>IF(I605="Silicon Bronze, ASTM-B584, C87600", IF(K605="Coating_Standard", "Y", "N"), "N")</f>
        <v/>
      </c>
      <c r="C605" t="inlineStr">
        <is>
          <t>Price_BOM_VL_VLS_Imp_806</t>
        </is>
      </c>
      <c r="D605">
        <f>IF(B605="Y", C605, "")</f>
        <v/>
      </c>
      <c r="E605" s="123" t="inlineStr">
        <is>
          <t>:5095-A_VL:5095-7_VL:5095-A_VLS:5095-7_VLS:</t>
        </is>
      </c>
      <c r="F605" s="123" t="inlineStr">
        <is>
          <t>:5095-A VL:5095-A VLS:</t>
        </is>
      </c>
      <c r="G605" s="123" t="inlineStr">
        <is>
          <t>X4</t>
        </is>
      </c>
      <c r="H605" s="123" t="inlineStr">
        <is>
          <t>ImpMatl_Silicon_Bronze_ASTM-B584_C87600</t>
        </is>
      </c>
      <c r="I605" s="6" t="inlineStr">
        <is>
          <t>Silicon Bronze, ASTM-B584, C87600</t>
        </is>
      </c>
      <c r="J605" s="6" t="inlineStr">
        <is>
          <t>B21</t>
        </is>
      </c>
      <c r="K605" s="6" t="inlineStr">
        <is>
          <t>Coating_Special</t>
        </is>
      </c>
      <c r="L605" s="6" t="inlineStr">
        <is>
          <t>Stainless Steel, AISI-303</t>
        </is>
      </c>
      <c r="M605" s="6" t="inlineStr">
        <is>
          <t>Steel, Cold Drawn C1018</t>
        </is>
      </c>
      <c r="N605" s="1" t="inlineStr">
        <is>
          <t>RTF</t>
        </is>
      </c>
      <c r="O605" s="6" t="n"/>
      <c r="P605" s="6" t="inlineStr">
        <is>
          <t>A101924</t>
        </is>
      </c>
      <c r="Q605" s="6" t="n">
        <v>0</v>
      </c>
      <c r="R605" s="6" t="inlineStr">
        <is>
          <t>LT040</t>
        </is>
      </c>
      <c r="S605" s="13" t="n">
        <v>14</v>
      </c>
      <c r="U605" s="80" t="n"/>
    </row>
    <row r="606">
      <c r="B606" s="13">
        <f>IF(I606="Silicon Bronze, ASTM-B584, C87600", IF(K606="Coating_Standard", "Y", "N"), "N")</f>
        <v/>
      </c>
      <c r="C606" t="inlineStr">
        <is>
          <t>Price_BOM_VL_VLS_Imp_807</t>
        </is>
      </c>
      <c r="D606">
        <f>IF(B606="Y", C606, "")</f>
        <v/>
      </c>
      <c r="E606" s="123" t="inlineStr">
        <is>
          <t>:5095-A_VL:5095-7_VL:5095-A_VLS:5095-7_VLS:</t>
        </is>
      </c>
      <c r="F606" s="123" t="inlineStr">
        <is>
          <t>:5095-A VL:5095-A VLS:</t>
        </is>
      </c>
      <c r="G606" s="123" t="inlineStr">
        <is>
          <t>X4</t>
        </is>
      </c>
      <c r="H606" t="inlineStr">
        <is>
          <t>ImpMatl_NiAl-Bronze_ASTM-B148_C95400</t>
        </is>
      </c>
      <c r="I606" s="6" t="inlineStr">
        <is>
          <t>Nickel Aluminum Bronze ASTM B148 UNS C95400</t>
        </is>
      </c>
      <c r="J606" s="6" t="inlineStr">
        <is>
          <t>B22</t>
        </is>
      </c>
      <c r="K606" s="6" t="inlineStr">
        <is>
          <t>Coating_Special</t>
        </is>
      </c>
      <c r="L606" s="6" t="inlineStr">
        <is>
          <t>Stainless Steel, AISI-303</t>
        </is>
      </c>
      <c r="M606" s="6" t="inlineStr">
        <is>
          <t>Steel, Cold Drawn C1018</t>
        </is>
      </c>
      <c r="N606" s="1" t="inlineStr">
        <is>
          <t>RTF</t>
        </is>
      </c>
      <c r="O606" s="80" t="n"/>
      <c r="P606" t="inlineStr">
        <is>
          <t>A102247</t>
        </is>
      </c>
      <c r="Q606" t="n">
        <v>214</v>
      </c>
      <c r="R606" s="6" t="inlineStr">
        <is>
          <t>LT250</t>
        </is>
      </c>
      <c r="S606" s="13" t="n">
        <v>8</v>
      </c>
      <c r="U606" s="80" t="n"/>
    </row>
    <row r="607">
      <c r="B607" s="13">
        <f>IF(I607="Silicon Bronze, ASTM-B584, C87600", IF(K607="Coating_Standard", "Y", "N"), "N")</f>
        <v/>
      </c>
      <c r="C607" t="inlineStr">
        <is>
          <t>Price_BOM_VL_VLS_Imp_808</t>
        </is>
      </c>
      <c r="D607">
        <f>IF(B607="Y", C607, "")</f>
        <v/>
      </c>
      <c r="E607" s="123" t="inlineStr">
        <is>
          <t>:5095-A_VL:5095-7_VL:5095-A_VLS:5095-7_VLS:</t>
        </is>
      </c>
      <c r="F607" s="123" t="inlineStr">
        <is>
          <t>:5095-A VL:5095-A VLS:</t>
        </is>
      </c>
      <c r="G607" s="123" t="inlineStr">
        <is>
          <t>X4</t>
        </is>
      </c>
      <c r="H607" s="123" t="inlineStr">
        <is>
          <t>ImpMatl_Silicon_Bronze_ASTM-B584_C87600</t>
        </is>
      </c>
      <c r="I607" s="6" t="inlineStr">
        <is>
          <t>Silicon Bronze, ASTM-B584, C87600</t>
        </is>
      </c>
      <c r="J607" s="6" t="inlineStr">
        <is>
          <t>B21</t>
        </is>
      </c>
      <c r="K607" s="6" t="inlineStr">
        <is>
          <t>Coating_Epoxy</t>
        </is>
      </c>
      <c r="L607" s="6" t="inlineStr">
        <is>
          <t>Stainless Steel, AISI-303</t>
        </is>
      </c>
      <c r="M607" s="6" t="inlineStr">
        <is>
          <t>Steel, Cold Drawn C1018</t>
        </is>
      </c>
      <c r="N607" s="1" t="inlineStr">
        <is>
          <t>RTF</t>
        </is>
      </c>
      <c r="O607" s="6" t="n"/>
      <c r="P607" s="6" t="inlineStr">
        <is>
          <t>A101924</t>
        </is>
      </c>
      <c r="Q607" s="6" t="n">
        <v>0</v>
      </c>
      <c r="R607" s="6" t="inlineStr">
        <is>
          <t>LT040</t>
        </is>
      </c>
      <c r="S607" s="13" t="n">
        <v>14</v>
      </c>
      <c r="U607" s="80" t="n"/>
    </row>
    <row r="608">
      <c r="B608" s="13">
        <f>IF(I608="Silicon Bronze, ASTM-B584, C87600", IF(K608="Coating_Standard", "Y", "N"), "N")</f>
        <v/>
      </c>
      <c r="C608" t="inlineStr">
        <is>
          <t>Price_BOM_VL_VLS_Imp_809</t>
        </is>
      </c>
      <c r="D608">
        <f>IF(B608="Y", C608, "")</f>
        <v/>
      </c>
      <c r="E608" s="123" t="inlineStr">
        <is>
          <t>:5095-A_VL:5095-7_VL:5095-A_VLS:5095-7_VLS:</t>
        </is>
      </c>
      <c r="F608" s="123" t="inlineStr">
        <is>
          <t>:5095-A VL:5095-A VLS:</t>
        </is>
      </c>
      <c r="G608" s="123" t="inlineStr">
        <is>
          <t>X4</t>
        </is>
      </c>
      <c r="H608" t="inlineStr">
        <is>
          <t>ImpMatl_NiAl-Bronze_ASTM-B148_C95400</t>
        </is>
      </c>
      <c r="I608" s="6" t="inlineStr">
        <is>
          <t>Nickel Aluminum Bronze ASTM B148 UNS C95400</t>
        </is>
      </c>
      <c r="J608" s="6" t="inlineStr">
        <is>
          <t>B22</t>
        </is>
      </c>
      <c r="K608" s="6" t="inlineStr">
        <is>
          <t>Coating_Epoxy</t>
        </is>
      </c>
      <c r="L608" s="6" t="inlineStr">
        <is>
          <t>Stainless Steel, AISI-303</t>
        </is>
      </c>
      <c r="M608" s="6" t="inlineStr">
        <is>
          <t>Steel, Cold Drawn C1018</t>
        </is>
      </c>
      <c r="N608" s="1" t="inlineStr">
        <is>
          <t>RTF</t>
        </is>
      </c>
      <c r="O608" s="80" t="n"/>
      <c r="P608" t="inlineStr">
        <is>
          <t>A102247</t>
        </is>
      </c>
      <c r="Q608" t="n">
        <v>214</v>
      </c>
      <c r="R608" s="6" t="inlineStr">
        <is>
          <t>LT250</t>
        </is>
      </c>
      <c r="S608" s="13" t="n">
        <v>8</v>
      </c>
      <c r="U608" s="80" t="n"/>
    </row>
    <row r="609">
      <c r="B609" s="13">
        <f>IF(I609="Silicon Bronze, ASTM-B584, C87600", IF(K609="Coating_Standard", "Y", "N"), "N")</f>
        <v/>
      </c>
      <c r="C609" t="inlineStr">
        <is>
          <t>Price_BOM_VL_VLS_Imp_81</t>
        </is>
      </c>
      <c r="D609">
        <f>IF(B609="Y", C609, "")</f>
        <v/>
      </c>
      <c r="E609" s="123" t="inlineStr">
        <is>
          <t>:1270-7_VL:</t>
        </is>
      </c>
      <c r="F609" s="123" t="inlineStr">
        <is>
          <t>:1270-7 VL:</t>
        </is>
      </c>
      <c r="G609" s="123" t="inlineStr">
        <is>
          <t>X0</t>
        </is>
      </c>
      <c r="H609" t="inlineStr">
        <is>
          <t>ImpMatl_NiAl-Bronze_ASTM-B148_C95400</t>
        </is>
      </c>
      <c r="I609" s="6" t="inlineStr">
        <is>
          <t>Nickel Aluminum Bronze ASTM B148 UNS C95400</t>
        </is>
      </c>
      <c r="J609" s="6" t="inlineStr">
        <is>
          <t>B22</t>
        </is>
      </c>
      <c r="K609" s="6" t="inlineStr">
        <is>
          <t>Coating_Scotchkote134_interior_exterior_IncludeImpeller</t>
        </is>
      </c>
      <c r="L609" s="6" t="inlineStr">
        <is>
          <t>ImpellerCapscrew_X0_None</t>
        </is>
      </c>
      <c r="M609" s="6" t="inlineStr">
        <is>
          <t>ImpellerKey_None</t>
        </is>
      </c>
      <c r="N609" s="1" t="inlineStr">
        <is>
          <t>RTF</t>
        </is>
      </c>
      <c r="O609" s="1" t="n"/>
      <c r="P609" t="inlineStr">
        <is>
          <t>A102210</t>
        </is>
      </c>
      <c r="Q609" t="n">
        <v>70</v>
      </c>
      <c r="R609" s="6" t="inlineStr">
        <is>
          <t>LT250</t>
        </is>
      </c>
      <c r="S609" s="13" t="n">
        <v>8</v>
      </c>
      <c r="U609" s="80" t="n"/>
    </row>
    <row r="610">
      <c r="A610" s="92" t="n"/>
      <c r="B610" s="13">
        <f>IF(I610="Silicon Bronze, ASTM-B584, C87600", IF(K610="Coating_Standard", "Y", "N"), "N")</f>
        <v/>
      </c>
      <c r="C610" s="6" t="inlineStr">
        <is>
          <t>Price_BOM_VL_VLS_Imp_810</t>
        </is>
      </c>
      <c r="D610">
        <f>IF(B610="Y", C610, "")</f>
        <v/>
      </c>
      <c r="E610" s="95" t="inlineStr">
        <is>
          <t>:1570-9_VL:1570-9_VLS:</t>
        </is>
      </c>
      <c r="F610" s="95" t="inlineStr">
        <is>
          <t>:1570-9 VL:1570-9 VLS:</t>
        </is>
      </c>
      <c r="G610" s="95" t="inlineStr">
        <is>
          <t>X3</t>
        </is>
      </c>
      <c r="H610" s="95" t="inlineStr">
        <is>
          <t>ImpMatl_SS_AISI-304</t>
        </is>
      </c>
      <c r="I610" s="94" t="inlineStr">
        <is>
          <t>Stainless Steel, AISI-304</t>
        </is>
      </c>
      <c r="J610" s="94" t="inlineStr">
        <is>
          <t>H304</t>
        </is>
      </c>
      <c r="K610" s="94" t="inlineStr">
        <is>
          <t>Coating_Standard</t>
        </is>
      </c>
      <c r="L610" s="94" t="inlineStr">
        <is>
          <t>Stainless Steel, AISI-303</t>
        </is>
      </c>
      <c r="M610" s="94" t="inlineStr">
        <is>
          <t>Stainless Steel, AISI 316</t>
        </is>
      </c>
      <c r="N610" s="96" t="n">
        <v>98876017</v>
      </c>
      <c r="O610" s="94" t="inlineStr">
        <is>
          <t>IMP,L,12709,X3,H304</t>
        </is>
      </c>
      <c r="P610" s="94" t="inlineStr">
        <is>
          <t>A102074</t>
        </is>
      </c>
      <c r="Q610" s="94" t="n">
        <v>0</v>
      </c>
      <c r="R610" s="94" t="inlineStr">
        <is>
          <t>LT027</t>
        </is>
      </c>
      <c r="S610" s="13" t="n">
        <v>0</v>
      </c>
      <c r="U610" s="80" t="n"/>
      <c r="X610" s="94" t="n"/>
      <c r="Y610" s="94" t="n"/>
    </row>
    <row r="611">
      <c r="A611" s="92" t="n"/>
      <c r="B611" s="13">
        <f>IF(I611="Silicon Bronze, ASTM-B584, C87600", IF(K611="Coating_Standard", "Y", "N"), "N")</f>
        <v/>
      </c>
      <c r="C611" s="6" t="inlineStr">
        <is>
          <t>Price_BOM_VL_VLS_Imp_811</t>
        </is>
      </c>
      <c r="D611">
        <f>IF(B611="Y", C611, "")</f>
        <v/>
      </c>
      <c r="E611" s="95" t="inlineStr">
        <is>
          <t>:2512-1_VL:2512-1_VLS:</t>
        </is>
      </c>
      <c r="F611" s="95" t="inlineStr">
        <is>
          <t>:2512-1 VL:2512-1 VLS:</t>
        </is>
      </c>
      <c r="G611" s="95" t="inlineStr">
        <is>
          <t>XA</t>
        </is>
      </c>
      <c r="H611" s="95" t="inlineStr">
        <is>
          <t>ImpMatl_SS_AISI-304</t>
        </is>
      </c>
      <c r="I611" s="94" t="inlineStr">
        <is>
          <t>Stainless Steel, AISI-304</t>
        </is>
      </c>
      <c r="J611" s="94" t="inlineStr">
        <is>
          <t>H304</t>
        </is>
      </c>
      <c r="K611" s="94" t="inlineStr">
        <is>
          <t>Coating_Standard</t>
        </is>
      </c>
      <c r="L611" s="94" t="inlineStr">
        <is>
          <t>Stainless Steel, AISI-303</t>
        </is>
      </c>
      <c r="M611" s="94" t="inlineStr">
        <is>
          <t>Stainless Steel, AISI 316</t>
        </is>
      </c>
      <c r="N611" s="96" t="n">
        <v>98876135</v>
      </c>
      <c r="O611" s="94" t="inlineStr">
        <is>
          <t>IMP,L,20121,XA,H304</t>
        </is>
      </c>
      <c r="P611" s="94" t="inlineStr">
        <is>
          <t>A102469</t>
        </is>
      </c>
      <c r="Q611" s="94" t="n">
        <v>0</v>
      </c>
      <c r="R611" s="94" t="inlineStr">
        <is>
          <t>LT027</t>
        </is>
      </c>
      <c r="S611" s="13" t="n">
        <v>0</v>
      </c>
      <c r="U611" s="80" t="n"/>
      <c r="X611" s="94" t="n"/>
      <c r="Y611" s="94" t="n"/>
    </row>
    <row r="612">
      <c r="A612" s="92" t="n"/>
      <c r="B612" s="13">
        <f>IF(I612="Silicon Bronze, ASTM-B584, C87600", IF(K612="Coating_Standard", "Y", "N"), "N")</f>
        <v/>
      </c>
      <c r="C612" s="6" t="inlineStr">
        <is>
          <t>Price_BOM_VL_VLS_Imp_812</t>
        </is>
      </c>
      <c r="D612">
        <f>IF(B612="Y", C612, "")</f>
        <v/>
      </c>
      <c r="E612" s="94" t="inlineStr">
        <is>
          <t>:4015-9_VL:4015-7_VL:4015-9_VLS:4015-7_VLS:</t>
        </is>
      </c>
      <c r="F612" s="94" t="inlineStr">
        <is>
          <t>:4015-9 VL:4015-9 VLS:</t>
        </is>
      </c>
      <c r="G612" s="95" t="inlineStr">
        <is>
          <t>XA</t>
        </is>
      </c>
      <c r="H612" s="95" t="inlineStr">
        <is>
          <t>ImpMatl_SS_AISI-304</t>
        </is>
      </c>
      <c r="I612" s="94" t="inlineStr">
        <is>
          <t>Stainless Steel, AISI-304</t>
        </is>
      </c>
      <c r="J612" s="94" t="inlineStr">
        <is>
          <t>H304</t>
        </is>
      </c>
      <c r="K612" s="94" t="inlineStr">
        <is>
          <t>Coating_Standard</t>
        </is>
      </c>
      <c r="L612" s="94" t="inlineStr">
        <is>
          <t>Stainless Steel, AISI-303</t>
        </is>
      </c>
      <c r="M612" s="94" t="inlineStr">
        <is>
          <t>Stainless Steel, AISI 316</t>
        </is>
      </c>
      <c r="N612" s="96" t="n">
        <v>98876159</v>
      </c>
      <c r="O612" s="94" t="inlineStr">
        <is>
          <t>IMP,L,30157,XA,H304</t>
        </is>
      </c>
      <c r="P612" s="94" t="inlineStr">
        <is>
          <t>A102470</t>
        </is>
      </c>
      <c r="Q612" s="94" t="n">
        <v>0</v>
      </c>
      <c r="R612" s="94" t="inlineStr">
        <is>
          <t>LT027</t>
        </is>
      </c>
      <c r="S612" s="13" t="n">
        <v>0</v>
      </c>
      <c r="U612" s="80" t="n"/>
      <c r="X612" s="94" t="n"/>
      <c r="Y612" s="94" t="n"/>
    </row>
    <row r="613">
      <c r="A613" s="92" t="n"/>
      <c r="B613" s="13">
        <f>IF(I613="Silicon Bronze, ASTM-B584, C87600", IF(K613="Coating_Standard", "Y", "N"), "N")</f>
        <v/>
      </c>
      <c r="C613" s="6" t="inlineStr">
        <is>
          <t>Price_BOM_VL_VLS_Imp_813</t>
        </is>
      </c>
      <c r="D613">
        <f>IF(B613="Y", C613, "")</f>
        <v/>
      </c>
      <c r="E613" s="94" t="inlineStr">
        <is>
          <t>:5015-7_VL:5015-7_VLS:</t>
        </is>
      </c>
      <c r="F613" s="94" t="inlineStr">
        <is>
          <t>:5015-7 VL:5015-7 VLS:</t>
        </is>
      </c>
      <c r="G613" s="95" t="inlineStr">
        <is>
          <t>X5</t>
        </is>
      </c>
      <c r="H613" s="95" t="inlineStr">
        <is>
          <t>ImpMatl_SS_AISI-304</t>
        </is>
      </c>
      <c r="I613" s="94" t="inlineStr">
        <is>
          <t>Stainless Steel, AISI-304</t>
        </is>
      </c>
      <c r="J613" s="94" t="inlineStr">
        <is>
          <t>H304</t>
        </is>
      </c>
      <c r="K613" s="94" t="inlineStr">
        <is>
          <t>Coating_Standard</t>
        </is>
      </c>
      <c r="L613" s="94" t="inlineStr">
        <is>
          <t>Anodized Steel</t>
        </is>
      </c>
      <c r="M613" s="94" t="inlineStr">
        <is>
          <t>Stainless Steel, AISI 316</t>
        </is>
      </c>
      <c r="N613" s="96" t="n">
        <v>98876170</v>
      </c>
      <c r="O613" s="94" t="inlineStr">
        <is>
          <t>IMP,L,40157,X5,H304</t>
        </is>
      </c>
      <c r="P613" s="94" t="inlineStr">
        <is>
          <t>A102471</t>
        </is>
      </c>
      <c r="Q613" s="94" t="n">
        <v>0</v>
      </c>
      <c r="R613" s="94" t="inlineStr">
        <is>
          <t>LT027</t>
        </is>
      </c>
      <c r="S613" s="13" t="n">
        <v>0</v>
      </c>
      <c r="U613" s="80" t="n"/>
      <c r="X613" s="94" t="n"/>
      <c r="Y613" s="94" t="n"/>
    </row>
    <row r="614">
      <c r="B614" s="13">
        <f>IF(I614="Silicon Bronze, ASTM-B584, C87600", IF(K614="Coating_Standard", "Y", "N"), "N")</f>
        <v/>
      </c>
      <c r="C614" s="6" t="inlineStr">
        <is>
          <t>Price_BOM_VL_VLS_Imp_814</t>
        </is>
      </c>
      <c r="D614">
        <f>IF(B614="Y", C614, "")</f>
        <v/>
      </c>
      <c r="E614" s="94" t="inlineStr">
        <is>
          <t>:5015-7_VL:5015-7_VLS:</t>
        </is>
      </c>
      <c r="F614" s="94" t="inlineStr">
        <is>
          <t>:5015-7 VL:5015-7 VLS:</t>
        </is>
      </c>
      <c r="G614" s="95" t="inlineStr">
        <is>
          <t>XA</t>
        </is>
      </c>
      <c r="H614" s="95" t="inlineStr">
        <is>
          <t>ImpMatl_SS_AISI-304</t>
        </is>
      </c>
      <c r="I614" s="94" t="inlineStr">
        <is>
          <t>Stainless Steel, AISI-304</t>
        </is>
      </c>
      <c r="J614" s="94" t="inlineStr">
        <is>
          <t>H304</t>
        </is>
      </c>
      <c r="K614" s="94" t="inlineStr">
        <is>
          <t>Coating_Standard</t>
        </is>
      </c>
      <c r="L614" s="94" t="inlineStr">
        <is>
          <t>Stainless Steel, AISI-303</t>
        </is>
      </c>
      <c r="M614" s="94" t="inlineStr">
        <is>
          <t>Stainless Steel, AISI 316</t>
        </is>
      </c>
      <c r="N614" s="96" t="n">
        <v>98876169</v>
      </c>
      <c r="O614" s="94" t="inlineStr">
        <is>
          <t>IMP,L,40157,XA,H304</t>
        </is>
      </c>
      <c r="P614" s="94" t="inlineStr">
        <is>
          <t>A102472</t>
        </is>
      </c>
      <c r="Q614" s="94" t="n">
        <v>0</v>
      </c>
      <c r="R614" s="94" t="inlineStr">
        <is>
          <t>LT027</t>
        </is>
      </c>
      <c r="S614" s="13" t="n">
        <v>0</v>
      </c>
      <c r="U614" s="80" t="n"/>
    </row>
    <row r="615">
      <c r="B615" s="13">
        <f>IF(I615="Silicon Bronze, ASTM-B584, C87600", IF(K615="Coating_Standard", "Y", "N"), "N")</f>
        <v/>
      </c>
      <c r="C615" s="6" t="inlineStr">
        <is>
          <t>Price_BOM_VL_VLS_Imp_815</t>
        </is>
      </c>
      <c r="D615">
        <f>IF(B615="Y", C615, "")</f>
        <v/>
      </c>
      <c r="E615" s="95" t="inlineStr">
        <is>
          <t>:5070-7_VL:5070-7_VLS:</t>
        </is>
      </c>
      <c r="F615" s="95" t="inlineStr">
        <is>
          <t>:5070-7 VL:5070-7 VLS:</t>
        </is>
      </c>
      <c r="G615" s="95" t="inlineStr">
        <is>
          <t>X3</t>
        </is>
      </c>
      <c r="H615" s="95" t="inlineStr">
        <is>
          <t>ImpMatl_SS_AISI-304</t>
        </is>
      </c>
      <c r="I615" s="94" t="inlineStr">
        <is>
          <t>Stainless Steel, AISI-304</t>
        </is>
      </c>
      <c r="J615" s="94" t="inlineStr">
        <is>
          <t>H304</t>
        </is>
      </c>
      <c r="K615" s="94" t="inlineStr">
        <is>
          <t>Coating_Standard</t>
        </is>
      </c>
      <c r="L615" s="94" t="inlineStr">
        <is>
          <t>Stainless Steel, AISI-303</t>
        </is>
      </c>
      <c r="M615" s="94" t="inlineStr">
        <is>
          <t>Steel, Cold Drawn C1018</t>
        </is>
      </c>
      <c r="N615" s="96" t="n">
        <v>98876161</v>
      </c>
      <c r="O615" s="94" t="inlineStr">
        <is>
          <t>IMP,L,40707,X3,H304</t>
        </is>
      </c>
      <c r="P615" s="94" t="inlineStr">
        <is>
          <t>A102473</t>
        </is>
      </c>
      <c r="Q615" s="94" t="n">
        <v>0</v>
      </c>
      <c r="R615" s="94" t="inlineStr">
        <is>
          <t>LT027</t>
        </is>
      </c>
      <c r="S615" s="13" t="n">
        <v>0</v>
      </c>
      <c r="U615" s="80" t="n"/>
    </row>
    <row r="616">
      <c r="B616" s="13">
        <f>IF(I616="Silicon Bronze, ASTM-B584, C87600", IF(K616="Coating_Standard", "Y", "N"), "N")</f>
        <v/>
      </c>
      <c r="C616" s="6" t="inlineStr">
        <is>
          <t>Price_BOM_VL_VLS_Imp_816</t>
        </is>
      </c>
      <c r="D616">
        <f>IF(B616="Y", C616, "")</f>
        <v/>
      </c>
      <c r="E616" s="123" t="inlineStr">
        <is>
          <t>:5095-9_VL:5095-9_VLS:</t>
        </is>
      </c>
      <c r="F616" s="123" t="inlineStr">
        <is>
          <t>:5095-9 VL:5095-9 VLS:</t>
        </is>
      </c>
      <c r="G616" s="123" t="inlineStr">
        <is>
          <t>XA</t>
        </is>
      </c>
      <c r="H616" s="123" t="inlineStr">
        <is>
          <t>ImpMatl_Silicon_Bronze_ASTM-B584_C87600</t>
        </is>
      </c>
      <c r="I616" s="6" t="inlineStr">
        <is>
          <t>Silicon Bronze, ASTM-B584, C87600</t>
        </is>
      </c>
      <c r="J616" s="6" t="inlineStr">
        <is>
          <t>B21</t>
        </is>
      </c>
      <c r="K616" s="6" t="inlineStr">
        <is>
          <t>Coating_Standard</t>
        </is>
      </c>
      <c r="L616" s="6" t="inlineStr">
        <is>
          <t>Stainless Steel, AISI-303</t>
        </is>
      </c>
      <c r="M616" s="6" t="inlineStr">
        <is>
          <t>Steel, Cold Drawn C1018</t>
        </is>
      </c>
      <c r="N616" s="6" t="n">
        <v>96769238</v>
      </c>
      <c r="O616" s="6" t="inlineStr">
        <is>
          <t>IMP,L,40959,XA,B21</t>
        </is>
      </c>
      <c r="P616" s="6" t="inlineStr">
        <is>
          <t>A101931</t>
        </is>
      </c>
      <c r="Q616" s="6" t="n">
        <v>0</v>
      </c>
      <c r="R616" s="6" t="inlineStr">
        <is>
          <t>LT027</t>
        </is>
      </c>
      <c r="S616" s="13" t="n">
        <v>0</v>
      </c>
      <c r="U616" s="80" t="n"/>
    </row>
    <row r="617">
      <c r="B617" s="13">
        <f>IF(I617="Silicon Bronze, ASTM-B584, C87600", IF(K617="Coating_Standard", "Y", "N"), "N")</f>
        <v/>
      </c>
      <c r="C617" s="6" t="inlineStr">
        <is>
          <t>Price_BOM_VL_VLS_Imp_818</t>
        </is>
      </c>
      <c r="D617">
        <f>IF(B617="Y", C617, "")</f>
        <v/>
      </c>
      <c r="E617" s="123" t="inlineStr">
        <is>
          <t>:5095-9_VL:5095-9_VLS:</t>
        </is>
      </c>
      <c r="F617" s="123" t="inlineStr">
        <is>
          <t>:5095-9 VL:5095-9 VLS:</t>
        </is>
      </c>
      <c r="G617" s="123" t="inlineStr">
        <is>
          <t>XA</t>
        </is>
      </c>
      <c r="H617" s="123" t="inlineStr">
        <is>
          <t>ImpMatl_SS_AISI-304</t>
        </is>
      </c>
      <c r="I617" s="6" t="inlineStr">
        <is>
          <t>Stainless Steel, AISI-304</t>
        </is>
      </c>
      <c r="J617" s="6" t="inlineStr">
        <is>
          <t>H304</t>
        </is>
      </c>
      <c r="K617" s="6" t="inlineStr">
        <is>
          <t>Coating_Standard</t>
        </is>
      </c>
      <c r="L617" s="6" t="inlineStr">
        <is>
          <t>Stainless Steel, AISI-303</t>
        </is>
      </c>
      <c r="M617" s="6" t="inlineStr">
        <is>
          <t>Stainless Steel, AISI 316</t>
        </is>
      </c>
      <c r="N617" s="96" t="n">
        <v>98876165</v>
      </c>
      <c r="O617" s="94" t="inlineStr">
        <is>
          <t>IMP,L,40959,XA,H304</t>
        </is>
      </c>
      <c r="P617" t="inlineStr">
        <is>
          <t>A101936</t>
        </is>
      </c>
      <c r="Q617" t="n">
        <v>0</v>
      </c>
      <c r="R617" s="6" t="inlineStr">
        <is>
          <t>LT027</t>
        </is>
      </c>
      <c r="S617" s="13" t="n">
        <v>0</v>
      </c>
      <c r="U617" s="80" t="n"/>
    </row>
    <row r="618">
      <c r="B618" s="13">
        <f>IF(I618="Silicon Bronze, ASTM-B584, C87600", IF(K618="Coating_Standard", "Y", "N"), "N")</f>
        <v/>
      </c>
      <c r="C618" s="6" t="inlineStr">
        <is>
          <t>Price_BOM_VL_VLS_Imp_819</t>
        </is>
      </c>
      <c r="D618">
        <f>IF(B618="Y", C618, "")</f>
        <v/>
      </c>
      <c r="E618" s="123" t="inlineStr">
        <is>
          <t>:5095-9_VL:5095-9_VLS:</t>
        </is>
      </c>
      <c r="F618" s="123" t="inlineStr">
        <is>
          <t>:5095-9 VL:5095-9 VLS:</t>
        </is>
      </c>
      <c r="G618" s="123" t="inlineStr">
        <is>
          <t>XA</t>
        </is>
      </c>
      <c r="H618" t="inlineStr">
        <is>
          <t>ImpMatl_NiAl-Bronze_ASTM-B148_C95400</t>
        </is>
      </c>
      <c r="I618" s="6" t="inlineStr">
        <is>
          <t>Nickel Aluminum Bronze ASTM B148 UNS C95400</t>
        </is>
      </c>
      <c r="J618" s="6" t="inlineStr">
        <is>
          <t>B22</t>
        </is>
      </c>
      <c r="K618" s="6" t="inlineStr">
        <is>
          <t>Coating_Standard</t>
        </is>
      </c>
      <c r="L618" s="6" t="inlineStr">
        <is>
          <t>Stainless Steel, AISI-303</t>
        </is>
      </c>
      <c r="M618" s="6" t="inlineStr">
        <is>
          <t>Steel, Cold Drawn C1018</t>
        </is>
      </c>
      <c r="N618" t="n">
        <v>96699293</v>
      </c>
      <c r="O618" s="80" t="n"/>
      <c r="P618" t="inlineStr">
        <is>
          <t>A102248</t>
        </is>
      </c>
      <c r="Q618" t="n">
        <v>238</v>
      </c>
      <c r="R618" s="6" t="inlineStr">
        <is>
          <t>LT027</t>
        </is>
      </c>
      <c r="S618" s="13" t="n">
        <v>0</v>
      </c>
      <c r="U618" s="80" t="n"/>
    </row>
    <row r="619">
      <c r="B619" s="13">
        <f>IF(I619="Silicon Bronze, ASTM-B584, C87600", IF(K619="Coating_Standard", "Y", "N"), "N")</f>
        <v/>
      </c>
      <c r="C619" s="6" t="inlineStr">
        <is>
          <t>Price_BOM_VL_VLS_Imp_820</t>
        </is>
      </c>
      <c r="D619">
        <f>IF(B619="Y", C619, "")</f>
        <v/>
      </c>
      <c r="E619" s="123" t="inlineStr">
        <is>
          <t>:5095-9_VL:5095-9_VLS:</t>
        </is>
      </c>
      <c r="F619" s="123" t="inlineStr">
        <is>
          <t>:5095-9 VL:5095-9 VLS:</t>
        </is>
      </c>
      <c r="G619" s="123" t="inlineStr">
        <is>
          <t>XA</t>
        </is>
      </c>
      <c r="H619" s="123" t="inlineStr">
        <is>
          <t>ImpMatl_Silicon_Bronze_ASTM-B584_C87600</t>
        </is>
      </c>
      <c r="I619" s="6" t="inlineStr">
        <is>
          <t>Silicon Bronze, ASTM-B584, C87600</t>
        </is>
      </c>
      <c r="J619" s="6" t="inlineStr">
        <is>
          <t>B21</t>
        </is>
      </c>
      <c r="K619" s="6" t="inlineStr">
        <is>
          <t>Coating_Scotchkote134_interior</t>
        </is>
      </c>
      <c r="L619" s="6" t="inlineStr">
        <is>
          <t>Stainless Steel, AISI-303</t>
        </is>
      </c>
      <c r="M619" s="6" t="inlineStr">
        <is>
          <t>Steel, Cold Drawn C1018</t>
        </is>
      </c>
      <c r="N619" s="1" t="inlineStr">
        <is>
          <t>RTF</t>
        </is>
      </c>
      <c r="O619" s="6" t="n"/>
      <c r="P619" s="6" t="inlineStr">
        <is>
          <t>A101931</t>
        </is>
      </c>
      <c r="Q619" s="6" t="n">
        <v>0</v>
      </c>
      <c r="R619" s="6" t="inlineStr">
        <is>
          <t>LT040</t>
        </is>
      </c>
      <c r="S619" s="13" t="n">
        <v>14</v>
      </c>
      <c r="U619" s="80" t="n"/>
    </row>
    <row r="620">
      <c r="B620" s="13">
        <f>IF(I620="Silicon Bronze, ASTM-B584, C87600", IF(K620="Coating_Standard", "Y", "N"), "N")</f>
        <v/>
      </c>
      <c r="C620" s="6" t="inlineStr">
        <is>
          <t>Price_BOM_VL_VLS_Imp_821</t>
        </is>
      </c>
      <c r="D620">
        <f>IF(B620="Y", C620, "")</f>
        <v/>
      </c>
      <c r="E620" s="123" t="inlineStr">
        <is>
          <t>:5095-9_VL:5095-9_VLS:</t>
        </is>
      </c>
      <c r="F620" s="123" t="inlineStr">
        <is>
          <t>:5095-9 VL:5095-9 VLS:</t>
        </is>
      </c>
      <c r="G620" s="123" t="inlineStr">
        <is>
          <t>XA</t>
        </is>
      </c>
      <c r="H620" t="inlineStr">
        <is>
          <t>ImpMatl_NiAl-Bronze_ASTM-B148_C95400</t>
        </is>
      </c>
      <c r="I620" s="6" t="inlineStr">
        <is>
          <t>Nickel Aluminum Bronze ASTM B148 UNS C95400</t>
        </is>
      </c>
      <c r="J620" s="6" t="inlineStr">
        <is>
          <t>B22</t>
        </is>
      </c>
      <c r="K620" s="6" t="inlineStr">
        <is>
          <t>Coating_Scotchkote134_interior</t>
        </is>
      </c>
      <c r="L620" s="6" t="inlineStr">
        <is>
          <t>Stainless Steel, AISI-303</t>
        </is>
      </c>
      <c r="M620" s="6" t="inlineStr">
        <is>
          <t>Steel, Cold Drawn C1018</t>
        </is>
      </c>
      <c r="N620" s="1" t="inlineStr">
        <is>
          <t>RTF</t>
        </is>
      </c>
      <c r="O620" s="80" t="n"/>
      <c r="P620" t="inlineStr">
        <is>
          <t>A102248</t>
        </is>
      </c>
      <c r="Q620" t="n">
        <v>238</v>
      </c>
      <c r="R620" s="6" t="inlineStr">
        <is>
          <t>LT250</t>
        </is>
      </c>
      <c r="S620" s="13" t="n">
        <v>8</v>
      </c>
      <c r="U620" s="80" t="n"/>
    </row>
    <row r="621">
      <c r="B621" s="13">
        <f>IF(I621="Silicon Bronze, ASTM-B584, C87600", IF(K621="Coating_Standard", "Y", "N"), "N")</f>
        <v/>
      </c>
      <c r="C621" s="6" t="inlineStr">
        <is>
          <t>Price_BOM_VL_VLS_Imp_822</t>
        </is>
      </c>
      <c r="D621">
        <f>IF(B621="Y", C621, "")</f>
        <v/>
      </c>
      <c r="E621" s="123" t="inlineStr">
        <is>
          <t>:5095-9_VL:5095-9_VLS:</t>
        </is>
      </c>
      <c r="F621" s="123" t="inlineStr">
        <is>
          <t>:5095-9 VL:5095-9 VLS:</t>
        </is>
      </c>
      <c r="G621" s="123" t="inlineStr">
        <is>
          <t>XA</t>
        </is>
      </c>
      <c r="H621" s="123" t="inlineStr">
        <is>
          <t>ImpMatl_Silicon_Bronze_ASTM-B584_C87600</t>
        </is>
      </c>
      <c r="I621" s="6" t="inlineStr">
        <is>
          <t>Silicon Bronze, ASTM-B584, C87600</t>
        </is>
      </c>
      <c r="J621" s="6" t="inlineStr">
        <is>
          <t>B21</t>
        </is>
      </c>
      <c r="K621" s="6" t="inlineStr">
        <is>
          <t>Coating_Scotchkote134_interior_exterior</t>
        </is>
      </c>
      <c r="L621" s="6" t="inlineStr">
        <is>
          <t>Stainless Steel, AISI-303</t>
        </is>
      </c>
      <c r="M621" s="6" t="inlineStr">
        <is>
          <t>Steel, Cold Drawn C1018</t>
        </is>
      </c>
      <c r="N621" s="1" t="inlineStr">
        <is>
          <t>RTF</t>
        </is>
      </c>
      <c r="O621" s="6" t="n"/>
      <c r="P621" s="6" t="inlineStr">
        <is>
          <t>A101931</t>
        </is>
      </c>
      <c r="Q621" s="6" t="n">
        <v>0</v>
      </c>
      <c r="R621" s="6" t="inlineStr">
        <is>
          <t>LT040</t>
        </is>
      </c>
      <c r="S621" s="13" t="n">
        <v>14</v>
      </c>
      <c r="U621" s="80" t="n"/>
    </row>
    <row r="622">
      <c r="B622" s="13">
        <f>IF(I622="Silicon Bronze, ASTM-B584, C87600", IF(K622="Coating_Standard", "Y", "N"), "N")</f>
        <v/>
      </c>
      <c r="C622" s="6" t="inlineStr">
        <is>
          <t>Price_BOM_VL_VLS_Imp_823</t>
        </is>
      </c>
      <c r="D622">
        <f>IF(B622="Y", C622, "")</f>
        <v/>
      </c>
      <c r="E622" s="123" t="inlineStr">
        <is>
          <t>:5095-9_VL:5095-9_VLS:</t>
        </is>
      </c>
      <c r="F622" s="123" t="inlineStr">
        <is>
          <t>:5095-9 VL:5095-9 VLS:</t>
        </is>
      </c>
      <c r="G622" s="123" t="inlineStr">
        <is>
          <t>XA</t>
        </is>
      </c>
      <c r="H622" t="inlineStr">
        <is>
          <t>ImpMatl_NiAl-Bronze_ASTM-B148_C95400</t>
        </is>
      </c>
      <c r="I622" s="6" t="inlineStr">
        <is>
          <t>Nickel Aluminum Bronze ASTM B148 UNS C95400</t>
        </is>
      </c>
      <c r="J622" s="6" t="inlineStr">
        <is>
          <t>B22</t>
        </is>
      </c>
      <c r="K622" s="6" t="inlineStr">
        <is>
          <t>Coating_Scotchkote134_interior_exterior</t>
        </is>
      </c>
      <c r="L622" s="6" t="inlineStr">
        <is>
          <t>Stainless Steel, AISI-303</t>
        </is>
      </c>
      <c r="M622" s="6" t="inlineStr">
        <is>
          <t>Steel, Cold Drawn C1018</t>
        </is>
      </c>
      <c r="N622" s="1" t="inlineStr">
        <is>
          <t>RTF</t>
        </is>
      </c>
      <c r="O622" s="80" t="n"/>
      <c r="P622" t="inlineStr">
        <is>
          <t>A102248</t>
        </is>
      </c>
      <c r="Q622" t="n">
        <v>238</v>
      </c>
      <c r="R622" s="6" t="inlineStr">
        <is>
          <t>LT250</t>
        </is>
      </c>
      <c r="S622" s="13" t="n">
        <v>8</v>
      </c>
      <c r="U622" s="80" t="n"/>
    </row>
    <row r="623">
      <c r="B623" s="13">
        <f>IF(I623="Silicon Bronze, ASTM-B584, C87600", IF(K623="Coating_Standard", "Y", "N"), "N")</f>
        <v/>
      </c>
      <c r="C623" s="6" t="inlineStr">
        <is>
          <t>Price_BOM_VL_VLS_Imp_824</t>
        </is>
      </c>
      <c r="D623">
        <f>IF(B623="Y", C623, "")</f>
        <v/>
      </c>
      <c r="E623" s="123" t="inlineStr">
        <is>
          <t>:5095-9_VL:5095-9_VLS:</t>
        </is>
      </c>
      <c r="F623" s="123" t="inlineStr">
        <is>
          <t>:5095-9 VL:5095-9 VLS:</t>
        </is>
      </c>
      <c r="G623" s="123" t="inlineStr">
        <is>
          <t>XA</t>
        </is>
      </c>
      <c r="H623" s="123" t="inlineStr">
        <is>
          <t>ImpMatl_Silicon_Bronze_ASTM-B584_C87600</t>
        </is>
      </c>
      <c r="I623" s="6" t="inlineStr">
        <is>
          <t>Silicon Bronze, ASTM-B584, C87600</t>
        </is>
      </c>
      <c r="J623" s="6" t="inlineStr">
        <is>
          <t>B21</t>
        </is>
      </c>
      <c r="K623" s="6" t="inlineStr">
        <is>
          <t>Coating_Scotchkote134_interior_exterior_IncludeImpeller</t>
        </is>
      </c>
      <c r="L623" s="6" t="inlineStr">
        <is>
          <t>Stainless Steel, AISI-303</t>
        </is>
      </c>
      <c r="M623" s="6" t="inlineStr">
        <is>
          <t>Steel, Cold Drawn C1018</t>
        </is>
      </c>
      <c r="N623" s="1" t="inlineStr">
        <is>
          <t>RTF</t>
        </is>
      </c>
      <c r="O623" s="6" t="n"/>
      <c r="P623" s="6" t="inlineStr">
        <is>
          <t>A101931</t>
        </is>
      </c>
      <c r="Q623" s="6" t="n">
        <v>0</v>
      </c>
      <c r="R623" s="6" t="inlineStr">
        <is>
          <t>LT040</t>
        </is>
      </c>
      <c r="S623" s="13" t="n">
        <v>14</v>
      </c>
      <c r="U623" s="80" t="n"/>
    </row>
    <row r="624">
      <c r="B624" s="13">
        <f>IF(I624="Silicon Bronze, ASTM-B584, C87600", IF(K624="Coating_Standard", "Y", "N"), "N")</f>
        <v/>
      </c>
      <c r="C624" s="6" t="inlineStr">
        <is>
          <t>Price_BOM_VL_VLS_Imp_825</t>
        </is>
      </c>
      <c r="D624">
        <f>IF(B624="Y", C624, "")</f>
        <v/>
      </c>
      <c r="E624" s="123" t="inlineStr">
        <is>
          <t>:5095-9_VL:5095-9_VLS:</t>
        </is>
      </c>
      <c r="F624" s="123" t="inlineStr">
        <is>
          <t>:5095-9 VL:5095-9 VLS:</t>
        </is>
      </c>
      <c r="G624" s="123" t="inlineStr">
        <is>
          <t>XA</t>
        </is>
      </c>
      <c r="H624" t="inlineStr">
        <is>
          <t>ImpMatl_NiAl-Bronze_ASTM-B148_C95400</t>
        </is>
      </c>
      <c r="I624" s="6" t="inlineStr">
        <is>
          <t>Nickel Aluminum Bronze ASTM B148 UNS C95400</t>
        </is>
      </c>
      <c r="J624" s="6" t="inlineStr">
        <is>
          <t>B22</t>
        </is>
      </c>
      <c r="K624" s="6" t="inlineStr">
        <is>
          <t>Coating_Scotchkote134_interior_exterior_IncludeImpeller</t>
        </is>
      </c>
      <c r="L624" s="6" t="inlineStr">
        <is>
          <t>Stainless Steel, AISI-303</t>
        </is>
      </c>
      <c r="M624" s="6" t="inlineStr">
        <is>
          <t>Steel, Cold Drawn C1018</t>
        </is>
      </c>
      <c r="N624" s="1" t="inlineStr">
        <is>
          <t>RTF</t>
        </is>
      </c>
      <c r="O624" s="80" t="n"/>
      <c r="P624" t="inlineStr">
        <is>
          <t>A102248</t>
        </is>
      </c>
      <c r="Q624" t="n">
        <v>238</v>
      </c>
      <c r="R624" s="6" t="inlineStr">
        <is>
          <t>LT250</t>
        </is>
      </c>
      <c r="S624" s="13" t="n">
        <v>8</v>
      </c>
      <c r="U624" s="80" t="n"/>
    </row>
    <row r="625">
      <c r="B625" s="13">
        <f>IF(I625="Silicon Bronze, ASTM-B584, C87600", IF(K625="Coating_Standard", "Y", "N"), "N")</f>
        <v/>
      </c>
      <c r="C625" s="6" t="inlineStr">
        <is>
          <t>Price_BOM_VL_VLS_Imp_826</t>
        </is>
      </c>
      <c r="D625">
        <f>IF(B625="Y", C625, "")</f>
        <v/>
      </c>
      <c r="E625" s="123" t="inlineStr">
        <is>
          <t>:5095-9_VL:5095-9_VLS:</t>
        </is>
      </c>
      <c r="F625" s="123" t="inlineStr">
        <is>
          <t>:5095-9 VL:5095-9 VLS:</t>
        </is>
      </c>
      <c r="G625" s="123" t="inlineStr">
        <is>
          <t>XA</t>
        </is>
      </c>
      <c r="H625" s="123" t="inlineStr">
        <is>
          <t>ImpMatl_Silicon_Bronze_ASTM-B584_C87600</t>
        </is>
      </c>
      <c r="I625" s="6" t="inlineStr">
        <is>
          <t>Silicon Bronze, ASTM-B584, C87600</t>
        </is>
      </c>
      <c r="J625" s="6" t="inlineStr">
        <is>
          <t>B21</t>
        </is>
      </c>
      <c r="K625" s="6" t="inlineStr">
        <is>
          <t>Coating_Scotchkote134_interior_IncludeImpeller</t>
        </is>
      </c>
      <c r="L625" s="6" t="inlineStr">
        <is>
          <t>Stainless Steel, AISI-303</t>
        </is>
      </c>
      <c r="M625" s="6" t="inlineStr">
        <is>
          <t>Steel, Cold Drawn C1018</t>
        </is>
      </c>
      <c r="N625" s="1" t="inlineStr">
        <is>
          <t>RTF</t>
        </is>
      </c>
      <c r="O625" s="6" t="n"/>
      <c r="P625" s="6" t="inlineStr">
        <is>
          <t>A101931</t>
        </is>
      </c>
      <c r="Q625" s="6" t="n">
        <v>0</v>
      </c>
      <c r="R625" s="6" t="inlineStr">
        <is>
          <t>LT040</t>
        </is>
      </c>
      <c r="S625" s="13" t="n">
        <v>14</v>
      </c>
      <c r="U625" s="80" t="n"/>
    </row>
    <row r="626">
      <c r="B626" s="13">
        <f>IF(I626="Silicon Bronze, ASTM-B584, C87600", IF(K626="Coating_Standard", "Y", "N"), "N")</f>
        <v/>
      </c>
      <c r="C626" s="6" t="inlineStr">
        <is>
          <t>Price_BOM_VL_VLS_Imp_827</t>
        </is>
      </c>
      <c r="D626">
        <f>IF(B626="Y", C626, "")</f>
        <v/>
      </c>
      <c r="E626" s="123" t="inlineStr">
        <is>
          <t>:5095-9_VL:5095-9_VLS:</t>
        </is>
      </c>
      <c r="F626" s="123" t="inlineStr">
        <is>
          <t>:5095-9 VL:5095-9 VLS:</t>
        </is>
      </c>
      <c r="G626" s="123" t="inlineStr">
        <is>
          <t>XA</t>
        </is>
      </c>
      <c r="H626" t="inlineStr">
        <is>
          <t>ImpMatl_NiAl-Bronze_ASTM-B148_C95400</t>
        </is>
      </c>
      <c r="I626" s="6" t="inlineStr">
        <is>
          <t>Nickel Aluminum Bronze ASTM B148 UNS C95400</t>
        </is>
      </c>
      <c r="J626" s="6" t="inlineStr">
        <is>
          <t>B22</t>
        </is>
      </c>
      <c r="K626" s="6" t="inlineStr">
        <is>
          <t>Coating_Scotchkote134_interior_IncludeImpeller</t>
        </is>
      </c>
      <c r="L626" s="6" t="inlineStr">
        <is>
          <t>Stainless Steel, AISI-303</t>
        </is>
      </c>
      <c r="M626" s="6" t="inlineStr">
        <is>
          <t>Steel, Cold Drawn C1018</t>
        </is>
      </c>
      <c r="N626" s="1" t="inlineStr">
        <is>
          <t>RTF</t>
        </is>
      </c>
      <c r="O626" s="80" t="n"/>
      <c r="P626" t="inlineStr">
        <is>
          <t>A102248</t>
        </is>
      </c>
      <c r="Q626" t="n">
        <v>238</v>
      </c>
      <c r="R626" s="6" t="inlineStr">
        <is>
          <t>LT250</t>
        </is>
      </c>
      <c r="S626" s="13" t="n">
        <v>8</v>
      </c>
      <c r="U626" s="80" t="n"/>
    </row>
    <row r="627">
      <c r="B627" s="13">
        <f>IF(I627="Silicon Bronze, ASTM-B584, C87600", IF(K627="Coating_Standard", "Y", "N"), "N")</f>
        <v/>
      </c>
      <c r="C627" s="6" t="inlineStr">
        <is>
          <t>Price_BOM_VL_VLS_Imp_828</t>
        </is>
      </c>
      <c r="D627">
        <f>IF(B627="Y", C627, "")</f>
        <v/>
      </c>
      <c r="E627" s="123" t="inlineStr">
        <is>
          <t>:5095-9_VL:5095-9_VLS:</t>
        </is>
      </c>
      <c r="F627" s="123" t="inlineStr">
        <is>
          <t>:5095-9 VL:5095-9 VLS:</t>
        </is>
      </c>
      <c r="G627" s="123" t="inlineStr">
        <is>
          <t>XA</t>
        </is>
      </c>
      <c r="H627" s="123" t="inlineStr">
        <is>
          <t>ImpMatl_Silicon_Bronze_ASTM-B584_C87600</t>
        </is>
      </c>
      <c r="I627" s="6" t="inlineStr">
        <is>
          <t>Silicon Bronze, ASTM-B584, C87600</t>
        </is>
      </c>
      <c r="J627" s="6" t="inlineStr">
        <is>
          <t>B21</t>
        </is>
      </c>
      <c r="K627" s="6" t="inlineStr">
        <is>
          <t>Coating_Special</t>
        </is>
      </c>
      <c r="L627" s="6" t="inlineStr">
        <is>
          <t>Stainless Steel, AISI-303</t>
        </is>
      </c>
      <c r="M627" s="6" t="inlineStr">
        <is>
          <t>Steel, Cold Drawn C1018</t>
        </is>
      </c>
      <c r="N627" s="1" t="inlineStr">
        <is>
          <t>RTF</t>
        </is>
      </c>
      <c r="O627" s="6" t="n"/>
      <c r="P627" s="6" t="inlineStr">
        <is>
          <t>A101931</t>
        </is>
      </c>
      <c r="Q627" s="6" t="n">
        <v>0</v>
      </c>
      <c r="R627" s="6" t="inlineStr">
        <is>
          <t>LT040</t>
        </is>
      </c>
      <c r="S627" s="13" t="n">
        <v>14</v>
      </c>
      <c r="U627" s="80" t="n"/>
    </row>
    <row r="628">
      <c r="B628" s="13">
        <f>IF(I628="Silicon Bronze, ASTM-B584, C87600", IF(K628="Coating_Standard", "Y", "N"), "N")</f>
        <v/>
      </c>
      <c r="C628" s="6" t="inlineStr">
        <is>
          <t>Price_BOM_VL_VLS_Imp_829</t>
        </is>
      </c>
      <c r="D628">
        <f>IF(B628="Y", C628, "")</f>
        <v/>
      </c>
      <c r="E628" s="123" t="inlineStr">
        <is>
          <t>:5095-9_VL:5095-9_VLS:</t>
        </is>
      </c>
      <c r="F628" s="123" t="inlineStr">
        <is>
          <t>:5095-9 VL:5095-9 VLS:</t>
        </is>
      </c>
      <c r="G628" s="123" t="inlineStr">
        <is>
          <t>XA</t>
        </is>
      </c>
      <c r="H628" t="inlineStr">
        <is>
          <t>ImpMatl_NiAl-Bronze_ASTM-B148_C95400</t>
        </is>
      </c>
      <c r="I628" s="6" t="inlineStr">
        <is>
          <t>Nickel Aluminum Bronze ASTM B148 UNS C95400</t>
        </is>
      </c>
      <c r="J628" s="6" t="inlineStr">
        <is>
          <t>B22</t>
        </is>
      </c>
      <c r="K628" s="6" t="inlineStr">
        <is>
          <t>Coating_Special</t>
        </is>
      </c>
      <c r="L628" s="6" t="inlineStr">
        <is>
          <t>Stainless Steel, AISI-303</t>
        </is>
      </c>
      <c r="M628" s="6" t="inlineStr">
        <is>
          <t>Steel, Cold Drawn C1018</t>
        </is>
      </c>
      <c r="N628" s="1" t="inlineStr">
        <is>
          <t>RTF</t>
        </is>
      </c>
      <c r="O628" s="80" t="n"/>
      <c r="P628" t="inlineStr">
        <is>
          <t>A102248</t>
        </is>
      </c>
      <c r="Q628" t="n">
        <v>238</v>
      </c>
      <c r="R628" s="6" t="inlineStr">
        <is>
          <t>LT250</t>
        </is>
      </c>
      <c r="S628" s="13" t="n">
        <v>8</v>
      </c>
      <c r="U628" s="80" t="n"/>
    </row>
    <row r="629">
      <c r="B629" s="13">
        <f>IF(I629="Silicon Bronze, ASTM-B584, C87600", IF(K629="Coating_Standard", "Y", "N"), "N")</f>
        <v/>
      </c>
      <c r="C629" s="6" t="inlineStr">
        <is>
          <t>Price_BOM_VL_VLS_Imp_830</t>
        </is>
      </c>
      <c r="D629">
        <f>IF(B629="Y", C629, "")</f>
        <v/>
      </c>
      <c r="E629" s="123" t="inlineStr">
        <is>
          <t>:5095-9_VL:5095-9_VLS:</t>
        </is>
      </c>
      <c r="F629" s="123" t="inlineStr">
        <is>
          <t>:5095-9 VL:5095-9 VLS:</t>
        </is>
      </c>
      <c r="G629" s="123" t="inlineStr">
        <is>
          <t>XA</t>
        </is>
      </c>
      <c r="H629" s="123" t="inlineStr">
        <is>
          <t>ImpMatl_Silicon_Bronze_ASTM-B584_C87600</t>
        </is>
      </c>
      <c r="I629" s="6" t="inlineStr">
        <is>
          <t>Silicon Bronze, ASTM-B584, C87600</t>
        </is>
      </c>
      <c r="J629" s="6" t="inlineStr">
        <is>
          <t>B21</t>
        </is>
      </c>
      <c r="K629" s="6" t="inlineStr">
        <is>
          <t>Coating_Epoxy</t>
        </is>
      </c>
      <c r="L629" s="6" t="inlineStr">
        <is>
          <t>Stainless Steel, AISI-303</t>
        </is>
      </c>
      <c r="M629" s="6" t="inlineStr">
        <is>
          <t>Steel, Cold Drawn C1018</t>
        </is>
      </c>
      <c r="N629" s="1" t="inlineStr">
        <is>
          <t>RTF</t>
        </is>
      </c>
      <c r="O629" s="6" t="n"/>
      <c r="P629" s="6" t="inlineStr">
        <is>
          <t>A101931</t>
        </is>
      </c>
      <c r="Q629" s="6" t="n">
        <v>0</v>
      </c>
      <c r="R629" s="6" t="inlineStr">
        <is>
          <t>LT040</t>
        </is>
      </c>
      <c r="S629" s="13" t="n">
        <v>14</v>
      </c>
      <c r="U629" s="80" t="n"/>
    </row>
    <row r="630">
      <c r="B630" s="13">
        <f>IF(I630="Silicon Bronze, ASTM-B584, C87600", IF(K630="Coating_Standard", "Y", "N"), "N")</f>
        <v/>
      </c>
      <c r="C630" s="6" t="inlineStr">
        <is>
          <t>Price_BOM_VL_VLS_Imp_831</t>
        </is>
      </c>
      <c r="D630">
        <f>IF(B630="Y", C630, "")</f>
        <v/>
      </c>
      <c r="E630" s="123" t="inlineStr">
        <is>
          <t>:5095-9_VL:5095-9_VLS:</t>
        </is>
      </c>
      <c r="F630" s="123" t="inlineStr">
        <is>
          <t>:5095-9 VL:5095-9 VLS:</t>
        </is>
      </c>
      <c r="G630" s="123" t="inlineStr">
        <is>
          <t>XA</t>
        </is>
      </c>
      <c r="H630" t="inlineStr">
        <is>
          <t>ImpMatl_NiAl-Bronze_ASTM-B148_C95400</t>
        </is>
      </c>
      <c r="I630" s="6" t="inlineStr">
        <is>
          <t>Nickel Aluminum Bronze ASTM B148 UNS C95400</t>
        </is>
      </c>
      <c r="J630" s="6" t="inlineStr">
        <is>
          <t>B22</t>
        </is>
      </c>
      <c r="K630" s="6" t="inlineStr">
        <is>
          <t>Coating_Epoxy</t>
        </is>
      </c>
      <c r="L630" s="6" t="inlineStr">
        <is>
          <t>Stainless Steel, AISI-303</t>
        </is>
      </c>
      <c r="M630" s="6" t="inlineStr">
        <is>
          <t>Steel, Cold Drawn C1018</t>
        </is>
      </c>
      <c r="N630" s="1" t="inlineStr">
        <is>
          <t>RTF</t>
        </is>
      </c>
      <c r="O630" s="80" t="n"/>
      <c r="P630" t="inlineStr">
        <is>
          <t>A102248</t>
        </is>
      </c>
      <c r="Q630" t="n">
        <v>238</v>
      </c>
      <c r="R630" s="6" t="inlineStr">
        <is>
          <t>LT250</t>
        </is>
      </c>
      <c r="S630" s="13" t="n">
        <v>8</v>
      </c>
      <c r="U630" s="80" t="n"/>
    </row>
    <row r="631">
      <c r="B631" s="13">
        <f>IF(I631="Silicon Bronze, ASTM-B584, C87600", IF(K631="Coating_Standard", "Y", "N"), "N")</f>
        <v/>
      </c>
      <c r="C631" s="6" t="inlineStr">
        <is>
          <t>Price_BOM_VL_VLS_Imp_832</t>
        </is>
      </c>
      <c r="D631">
        <f>IF(B631="Y", C631, "")</f>
        <v/>
      </c>
      <c r="E631" s="123" t="inlineStr">
        <is>
          <t>:6012-5_VL:6012-5_VLS:</t>
        </is>
      </c>
      <c r="F631" s="123" t="inlineStr">
        <is>
          <t>:6012-5 VL:6012-5 VLS:</t>
        </is>
      </c>
      <c r="G631" s="123" t="inlineStr">
        <is>
          <t>X5</t>
        </is>
      </c>
      <c r="H631" s="123" t="inlineStr">
        <is>
          <t>ImpMatl_Silicon_Bronze_ASTM-B584_C87600</t>
        </is>
      </c>
      <c r="I631" s="6" t="inlineStr">
        <is>
          <t>Silicon Bronze, ASTM-B584, C87600</t>
        </is>
      </c>
      <c r="J631" s="6" t="inlineStr">
        <is>
          <t>B21</t>
        </is>
      </c>
      <c r="K631" s="6" t="inlineStr">
        <is>
          <t>Coating_Standard</t>
        </is>
      </c>
      <c r="L631" s="6" t="inlineStr">
        <is>
          <t>Anodized Steel</t>
        </is>
      </c>
      <c r="M631" s="6" t="inlineStr">
        <is>
          <t>Steel, Cold Drawn C1018</t>
        </is>
      </c>
      <c r="N631" s="6" t="n">
        <v>96769259</v>
      </c>
      <c r="O631" s="6" t="inlineStr">
        <is>
          <t>IMP,L,50123,X5,B21</t>
        </is>
      </c>
      <c r="P631" s="6" t="inlineStr">
        <is>
          <t>A101980</t>
        </is>
      </c>
      <c r="Q631" s="6" t="n">
        <v>0</v>
      </c>
      <c r="R631" s="6" t="inlineStr">
        <is>
          <t>LT027</t>
        </is>
      </c>
      <c r="S631" s="13" t="n">
        <v>0</v>
      </c>
      <c r="U631" s="80" t="n"/>
    </row>
    <row r="632">
      <c r="B632" s="13">
        <f>IF(I632="Silicon Bronze, ASTM-B584, C87600", IF(K632="Coating_Standard", "Y", "N"), "N")</f>
        <v/>
      </c>
      <c r="C632" s="6" t="inlineStr">
        <is>
          <t>Price_BOM_VL_VLS_Imp_834</t>
        </is>
      </c>
      <c r="D632">
        <f>IF(B632="Y", C632, "")</f>
        <v/>
      </c>
      <c r="E632" s="123" t="inlineStr">
        <is>
          <t>:6012-5_VL:6012-5_VLS:</t>
        </is>
      </c>
      <c r="F632" s="123" t="inlineStr">
        <is>
          <t>:6012-5 VL:6012-5 VLS:</t>
        </is>
      </c>
      <c r="G632" s="123" t="inlineStr">
        <is>
          <t>X5</t>
        </is>
      </c>
      <c r="H632" s="123" t="inlineStr">
        <is>
          <t>ImpMatl_SS_AISI-304</t>
        </is>
      </c>
      <c r="I632" s="6" t="inlineStr">
        <is>
          <t>Stainless Steel, AISI-304</t>
        </is>
      </c>
      <c r="J632" s="6" t="inlineStr">
        <is>
          <t>H304</t>
        </is>
      </c>
      <c r="K632" s="6" t="inlineStr">
        <is>
          <t>Coating_Standard</t>
        </is>
      </c>
      <c r="L632" s="6" t="inlineStr">
        <is>
          <t>Anodized Steel</t>
        </is>
      </c>
      <c r="M632" s="6" t="inlineStr">
        <is>
          <t>Stainless Steel, AISI 316</t>
        </is>
      </c>
      <c r="N632" s="96" t="n">
        <v>98876173</v>
      </c>
      <c r="O632" s="94" t="inlineStr">
        <is>
          <t>IMP,L,50123,X5,H304</t>
        </is>
      </c>
      <c r="P632" t="inlineStr">
        <is>
          <t>A101985</t>
        </is>
      </c>
      <c r="Q632" t="n">
        <v>0</v>
      </c>
      <c r="R632" s="6" t="inlineStr">
        <is>
          <t>LT027</t>
        </is>
      </c>
      <c r="S632" s="13" t="n">
        <v>0</v>
      </c>
      <c r="U632" s="80" t="n"/>
    </row>
    <row r="633">
      <c r="B633" s="13">
        <f>IF(I633="Silicon Bronze, ASTM-B584, C87600", IF(K633="Coating_Standard", "Y", "N"), "N")</f>
        <v/>
      </c>
      <c r="C633" s="6" t="inlineStr">
        <is>
          <t>Price_BOM_VL_VLS_Imp_835</t>
        </is>
      </c>
      <c r="D633">
        <f>IF(B633="Y", C633, "")</f>
        <v/>
      </c>
      <c r="E633" s="123" t="inlineStr">
        <is>
          <t>:6012-5_VL:6012-5_VLS:</t>
        </is>
      </c>
      <c r="F633" s="123" t="inlineStr">
        <is>
          <t>:6012-5 VL:6012-5 VLS:</t>
        </is>
      </c>
      <c r="G633" s="123" t="inlineStr">
        <is>
          <t>X5</t>
        </is>
      </c>
      <c r="H633" t="inlineStr">
        <is>
          <t>ImpMatl_NiAl-Bronze_ASTM-B148_C95400</t>
        </is>
      </c>
      <c r="I633" s="6" t="inlineStr">
        <is>
          <t>Nickel Aluminum Bronze ASTM B148 UNS C95400</t>
        </is>
      </c>
      <c r="J633" s="6" t="inlineStr">
        <is>
          <t>B22</t>
        </is>
      </c>
      <c r="K633" s="6" t="inlineStr">
        <is>
          <t>Coating_Standard</t>
        </is>
      </c>
      <c r="L633" s="6" t="inlineStr">
        <is>
          <t>Anodized Steel</t>
        </is>
      </c>
      <c r="M633" s="6" t="inlineStr">
        <is>
          <t>Steel, Cold Drawn C1018</t>
        </is>
      </c>
      <c r="N633" t="n">
        <v>96896892</v>
      </c>
      <c r="O633" s="80" t="n"/>
      <c r="P633" t="inlineStr">
        <is>
          <t>A102255</t>
        </is>
      </c>
      <c r="Q633" t="n">
        <v>324</v>
      </c>
      <c r="R633" s="6" t="inlineStr">
        <is>
          <t>LT250</t>
        </is>
      </c>
      <c r="S633" s="13" t="n">
        <v>8</v>
      </c>
      <c r="U633" s="80" t="n"/>
    </row>
    <row r="634">
      <c r="B634" s="13">
        <f>IF(I634="Silicon Bronze, ASTM-B584, C87600", IF(K634="Coating_Standard", "Y", "N"), "N")</f>
        <v/>
      </c>
      <c r="C634" s="6" t="inlineStr">
        <is>
          <t>Price_BOM_VL_VLS_Imp_836</t>
        </is>
      </c>
      <c r="D634">
        <f>IF(B634="Y", C634, "")</f>
        <v/>
      </c>
      <c r="E634" s="123" t="inlineStr">
        <is>
          <t>:6012-5_VL:6012-5_VLS:</t>
        </is>
      </c>
      <c r="F634" s="123" t="inlineStr">
        <is>
          <t>:6012-5 VL:6012-5 VLS:</t>
        </is>
      </c>
      <c r="G634" s="123" t="inlineStr">
        <is>
          <t>X5</t>
        </is>
      </c>
      <c r="H634" s="123" t="inlineStr">
        <is>
          <t>ImpMatl_Silicon_Bronze_ASTM-B584_C87600</t>
        </is>
      </c>
      <c r="I634" s="6" t="inlineStr">
        <is>
          <t>Silicon Bronze, ASTM-B584, C87600</t>
        </is>
      </c>
      <c r="J634" s="6" t="inlineStr">
        <is>
          <t>B21</t>
        </is>
      </c>
      <c r="K634" s="6" t="inlineStr">
        <is>
          <t>Coating_Scotchkote134_interior</t>
        </is>
      </c>
      <c r="L634" s="6" t="inlineStr">
        <is>
          <t>Anodized Steel</t>
        </is>
      </c>
      <c r="M634" s="6" t="inlineStr">
        <is>
          <t>Steel, Cold Drawn C1018</t>
        </is>
      </c>
      <c r="N634" s="1" t="inlineStr">
        <is>
          <t>RTF</t>
        </is>
      </c>
      <c r="O634" s="6" t="n"/>
      <c r="P634" s="6" t="inlineStr">
        <is>
          <t>A101980</t>
        </is>
      </c>
      <c r="Q634" s="6" t="n">
        <v>0</v>
      </c>
      <c r="R634" s="6" t="inlineStr">
        <is>
          <t>LT027</t>
        </is>
      </c>
      <c r="S634" s="13" t="n">
        <v>0</v>
      </c>
      <c r="U634" s="80" t="n"/>
    </row>
    <row r="635">
      <c r="B635" s="13">
        <f>IF(I635="Silicon Bronze, ASTM-B584, C87600", IF(K635="Coating_Standard", "Y", "N"), "N")</f>
        <v/>
      </c>
      <c r="C635" s="6" t="inlineStr">
        <is>
          <t>Price_BOM_VL_VLS_Imp_837</t>
        </is>
      </c>
      <c r="D635">
        <f>IF(B635="Y", C635, "")</f>
        <v/>
      </c>
      <c r="E635" s="123" t="inlineStr">
        <is>
          <t>:6012-5_VL:6012-5_VLS:</t>
        </is>
      </c>
      <c r="F635" s="123" t="inlineStr">
        <is>
          <t>:6012-5 VL:6012-5 VLS:</t>
        </is>
      </c>
      <c r="G635" s="123" t="inlineStr">
        <is>
          <t>X5</t>
        </is>
      </c>
      <c r="H635" t="inlineStr">
        <is>
          <t>ImpMatl_NiAl-Bronze_ASTM-B148_C95400</t>
        </is>
      </c>
      <c r="I635" s="6" t="inlineStr">
        <is>
          <t>Nickel Aluminum Bronze ASTM B148 UNS C95400</t>
        </is>
      </c>
      <c r="J635" s="6" t="inlineStr">
        <is>
          <t>B22</t>
        </is>
      </c>
      <c r="K635" s="6" t="inlineStr">
        <is>
          <t>Coating_Scotchkote134_interior</t>
        </is>
      </c>
      <c r="L635" s="6" t="inlineStr">
        <is>
          <t>Anodized Steel</t>
        </is>
      </c>
      <c r="M635" s="6" t="inlineStr">
        <is>
          <t>Steel, Cold Drawn C1018</t>
        </is>
      </c>
      <c r="N635" s="1" t="inlineStr">
        <is>
          <t>RTF</t>
        </is>
      </c>
      <c r="O635" s="80" t="n"/>
      <c r="P635" t="inlineStr">
        <is>
          <t>A102255</t>
        </is>
      </c>
      <c r="Q635" t="n">
        <v>324</v>
      </c>
      <c r="R635" s="6" t="inlineStr">
        <is>
          <t>LT250</t>
        </is>
      </c>
      <c r="S635" s="13" t="n">
        <v>8</v>
      </c>
      <c r="U635" s="80" t="n"/>
    </row>
    <row r="636">
      <c r="B636" s="13">
        <f>IF(I636="Silicon Bronze, ASTM-B584, C87600", IF(K636="Coating_Standard", "Y", "N"), "N")</f>
        <v/>
      </c>
      <c r="C636" s="6" t="inlineStr">
        <is>
          <t>Price_BOM_VL_VLS_Imp_838</t>
        </is>
      </c>
      <c r="D636">
        <f>IF(B636="Y", C636, "")</f>
        <v/>
      </c>
      <c r="E636" s="123" t="inlineStr">
        <is>
          <t>:6012-5_VL:6012-5_VLS:</t>
        </is>
      </c>
      <c r="F636" s="123" t="inlineStr">
        <is>
          <t>:6012-5 VL:6012-5 VLS:</t>
        </is>
      </c>
      <c r="G636" s="123" t="inlineStr">
        <is>
          <t>X5</t>
        </is>
      </c>
      <c r="H636" s="123" t="inlineStr">
        <is>
          <t>ImpMatl_Silicon_Bronze_ASTM-B584_C87600</t>
        </is>
      </c>
      <c r="I636" s="6" t="inlineStr">
        <is>
          <t>Silicon Bronze, ASTM-B584, C87600</t>
        </is>
      </c>
      <c r="J636" s="6" t="inlineStr">
        <is>
          <t>B21</t>
        </is>
      </c>
      <c r="K636" s="6" t="inlineStr">
        <is>
          <t>Coating_Scotchkote134_interior_exterior</t>
        </is>
      </c>
      <c r="L636" s="6" t="inlineStr">
        <is>
          <t>Anodized Steel</t>
        </is>
      </c>
      <c r="M636" s="6" t="inlineStr">
        <is>
          <t>Steel, Cold Drawn C1018</t>
        </is>
      </c>
      <c r="N636" s="1" t="inlineStr">
        <is>
          <t>RTF</t>
        </is>
      </c>
      <c r="O636" s="6" t="n"/>
      <c r="P636" s="6" t="inlineStr">
        <is>
          <t>A101980</t>
        </is>
      </c>
      <c r="Q636" s="6" t="n">
        <v>0</v>
      </c>
      <c r="R636" s="6" t="inlineStr">
        <is>
          <t>LT040</t>
        </is>
      </c>
      <c r="S636" s="13" t="n">
        <v>14</v>
      </c>
      <c r="U636" s="80" t="n"/>
    </row>
    <row r="637">
      <c r="B637" s="13">
        <f>IF(I637="Silicon Bronze, ASTM-B584, C87600", IF(K637="Coating_Standard", "Y", "N"), "N")</f>
        <v/>
      </c>
      <c r="C637" s="6" t="inlineStr">
        <is>
          <t>Price_BOM_VL_VLS_Imp_839</t>
        </is>
      </c>
      <c r="D637">
        <f>IF(B637="Y", C637, "")</f>
        <v/>
      </c>
      <c r="E637" s="123" t="inlineStr">
        <is>
          <t>:6012-5_VL:6012-5_VLS:</t>
        </is>
      </c>
      <c r="F637" s="123" t="inlineStr">
        <is>
          <t>:6012-5 VL:6012-5 VLS:</t>
        </is>
      </c>
      <c r="G637" s="123" t="inlineStr">
        <is>
          <t>X5</t>
        </is>
      </c>
      <c r="H637" t="inlineStr">
        <is>
          <t>ImpMatl_NiAl-Bronze_ASTM-B148_C95400</t>
        </is>
      </c>
      <c r="I637" s="6" t="inlineStr">
        <is>
          <t>Nickel Aluminum Bronze ASTM B148 UNS C95400</t>
        </is>
      </c>
      <c r="J637" s="6" t="inlineStr">
        <is>
          <t>B22</t>
        </is>
      </c>
      <c r="K637" s="6" t="inlineStr">
        <is>
          <t>Coating_Scotchkote134_interior_exterior</t>
        </is>
      </c>
      <c r="L637" s="6" t="inlineStr">
        <is>
          <t>Anodized Steel</t>
        </is>
      </c>
      <c r="M637" s="6" t="inlineStr">
        <is>
          <t>Steel, Cold Drawn C1018</t>
        </is>
      </c>
      <c r="N637" s="1" t="inlineStr">
        <is>
          <t>RTF</t>
        </is>
      </c>
      <c r="O637" s="80" t="n"/>
      <c r="P637" t="inlineStr">
        <is>
          <t>A102255</t>
        </is>
      </c>
      <c r="Q637" t="n">
        <v>324</v>
      </c>
      <c r="R637" s="6" t="inlineStr">
        <is>
          <t>LT250</t>
        </is>
      </c>
      <c r="S637" s="13" t="n">
        <v>8</v>
      </c>
      <c r="U637" s="80" t="n"/>
    </row>
    <row r="638">
      <c r="B638" s="13">
        <f>IF(I638="Silicon Bronze, ASTM-B584, C87600", IF(K638="Coating_Standard", "Y", "N"), "N")</f>
        <v/>
      </c>
      <c r="C638" s="6" t="inlineStr">
        <is>
          <t>Price_BOM_VL_VLS_Imp_840</t>
        </is>
      </c>
      <c r="D638">
        <f>IF(B638="Y", C638, "")</f>
        <v/>
      </c>
      <c r="E638" s="123" t="inlineStr">
        <is>
          <t>:6012-5_VL:6012-5_VLS:</t>
        </is>
      </c>
      <c r="F638" s="123" t="inlineStr">
        <is>
          <t>:6012-5 VL:6012-5 VLS:</t>
        </is>
      </c>
      <c r="G638" s="123" t="inlineStr">
        <is>
          <t>X5</t>
        </is>
      </c>
      <c r="H638" s="123" t="inlineStr">
        <is>
          <t>ImpMatl_Silicon_Bronze_ASTM-B584_C87600</t>
        </is>
      </c>
      <c r="I638" s="6" t="inlineStr">
        <is>
          <t>Silicon Bronze, ASTM-B584, C87600</t>
        </is>
      </c>
      <c r="J638" s="6" t="inlineStr">
        <is>
          <t>B21</t>
        </is>
      </c>
      <c r="K638" s="6" t="inlineStr">
        <is>
          <t>Coating_Scotchkote134_interior_exterior_IncludeImpeller</t>
        </is>
      </c>
      <c r="L638" s="6" t="inlineStr">
        <is>
          <t>Anodized Steel</t>
        </is>
      </c>
      <c r="M638" s="6" t="inlineStr">
        <is>
          <t>Steel, Cold Drawn C1018</t>
        </is>
      </c>
      <c r="N638" s="1" t="inlineStr">
        <is>
          <t>RTF</t>
        </is>
      </c>
      <c r="O638" s="6" t="n"/>
      <c r="P638" s="6" t="inlineStr">
        <is>
          <t>A101980</t>
        </is>
      </c>
      <c r="Q638" s="6" t="n">
        <v>0</v>
      </c>
      <c r="R638" s="6" t="inlineStr">
        <is>
          <t>LT040</t>
        </is>
      </c>
      <c r="S638" s="13" t="n">
        <v>14</v>
      </c>
      <c r="U638" s="80" t="n"/>
    </row>
    <row r="639">
      <c r="B639" s="13">
        <f>IF(I639="Silicon Bronze, ASTM-B584, C87600", IF(K639="Coating_Standard", "Y", "N"), "N")</f>
        <v/>
      </c>
      <c r="C639" s="6" t="inlineStr">
        <is>
          <t>Price_BOM_VL_VLS_Imp_841</t>
        </is>
      </c>
      <c r="D639">
        <f>IF(B639="Y", C639, "")</f>
        <v/>
      </c>
      <c r="E639" s="123" t="inlineStr">
        <is>
          <t>:6012-5_VL:6012-5_VLS:</t>
        </is>
      </c>
      <c r="F639" s="123" t="inlineStr">
        <is>
          <t>:6012-5 VL:6012-5 VLS:</t>
        </is>
      </c>
      <c r="G639" s="123" t="inlineStr">
        <is>
          <t>X5</t>
        </is>
      </c>
      <c r="H639" t="inlineStr">
        <is>
          <t>ImpMatl_NiAl-Bronze_ASTM-B148_C95400</t>
        </is>
      </c>
      <c r="I639" s="6" t="inlineStr">
        <is>
          <t>Nickel Aluminum Bronze ASTM B148 UNS C95400</t>
        </is>
      </c>
      <c r="J639" s="6" t="inlineStr">
        <is>
          <t>B22</t>
        </is>
      </c>
      <c r="K639" s="6" t="inlineStr">
        <is>
          <t>Coating_Scotchkote134_interior_exterior_IncludeImpeller</t>
        </is>
      </c>
      <c r="L639" s="6" t="inlineStr">
        <is>
          <t>Anodized Steel</t>
        </is>
      </c>
      <c r="M639" s="6" t="inlineStr">
        <is>
          <t>Steel, Cold Drawn C1018</t>
        </is>
      </c>
      <c r="N639" s="1" t="inlineStr">
        <is>
          <t>RTF</t>
        </is>
      </c>
      <c r="O639" s="80" t="n"/>
      <c r="P639" t="inlineStr">
        <is>
          <t>A102255</t>
        </is>
      </c>
      <c r="Q639" t="n">
        <v>324</v>
      </c>
      <c r="R639" s="6" t="inlineStr">
        <is>
          <t>LT250</t>
        </is>
      </c>
      <c r="S639" s="13" t="n">
        <v>8</v>
      </c>
      <c r="U639" s="80" t="n"/>
    </row>
    <row r="640">
      <c r="B640" s="13">
        <f>IF(I640="Silicon Bronze, ASTM-B584, C87600", IF(K640="Coating_Standard", "Y", "N"), "N")</f>
        <v/>
      </c>
      <c r="C640" s="6" t="inlineStr">
        <is>
          <t>Price_BOM_VL_VLS_Imp_842</t>
        </is>
      </c>
      <c r="D640">
        <f>IF(B640="Y", C640, "")</f>
        <v/>
      </c>
      <c r="E640" s="123" t="inlineStr">
        <is>
          <t>:6012-5_VL:6012-5_VLS:</t>
        </is>
      </c>
      <c r="F640" s="123" t="inlineStr">
        <is>
          <t>:6012-5 VL:6012-5 VLS:</t>
        </is>
      </c>
      <c r="G640" s="123" t="inlineStr">
        <is>
          <t>X5</t>
        </is>
      </c>
      <c r="H640" s="123" t="inlineStr">
        <is>
          <t>ImpMatl_Silicon_Bronze_ASTM-B584_C87600</t>
        </is>
      </c>
      <c r="I640" s="6" t="inlineStr">
        <is>
          <t>Silicon Bronze, ASTM-B584, C87600</t>
        </is>
      </c>
      <c r="J640" s="6" t="inlineStr">
        <is>
          <t>B21</t>
        </is>
      </c>
      <c r="K640" s="6" t="inlineStr">
        <is>
          <t>Coating_Scotchkote134_interior_IncludeImpeller</t>
        </is>
      </c>
      <c r="L640" s="6" t="inlineStr">
        <is>
          <t>Anodized Steel</t>
        </is>
      </c>
      <c r="M640" s="6" t="inlineStr">
        <is>
          <t>Steel, Cold Drawn C1018</t>
        </is>
      </c>
      <c r="N640" s="1" t="inlineStr">
        <is>
          <t>RTF</t>
        </is>
      </c>
      <c r="O640" s="6" t="n"/>
      <c r="P640" s="6" t="inlineStr">
        <is>
          <t>A101980</t>
        </is>
      </c>
      <c r="Q640" s="6" t="n">
        <v>0</v>
      </c>
      <c r="R640" s="6" t="inlineStr">
        <is>
          <t>LT040</t>
        </is>
      </c>
      <c r="S640" s="13" t="n">
        <v>14</v>
      </c>
      <c r="U640" s="80" t="n"/>
    </row>
    <row r="641">
      <c r="A641" s="125" t="n"/>
      <c r="B641" s="13">
        <f>IF(I641="Silicon Bronze, ASTM-B584, C87600", IF(K641="Coating_Standard", "Y", "N"), "N")</f>
        <v/>
      </c>
      <c r="C641" s="6" t="inlineStr">
        <is>
          <t>Price_BOM_VL_VLS_Imp_843</t>
        </is>
      </c>
      <c r="D641">
        <f>IF(B641="Y", C641, "")</f>
        <v/>
      </c>
      <c r="E641" s="123" t="inlineStr">
        <is>
          <t>:6012-5_VL:6012-5_VLS:</t>
        </is>
      </c>
      <c r="F641" s="123" t="inlineStr">
        <is>
          <t>:6012-5 VL:6012-5 VLS:</t>
        </is>
      </c>
      <c r="G641" s="123" t="inlineStr">
        <is>
          <t>X5</t>
        </is>
      </c>
      <c r="H641" t="inlineStr">
        <is>
          <t>ImpMatl_NiAl-Bronze_ASTM-B148_C95400</t>
        </is>
      </c>
      <c r="I641" s="6" t="inlineStr">
        <is>
          <t>Nickel Aluminum Bronze ASTM B148 UNS C95400</t>
        </is>
      </c>
      <c r="J641" s="6" t="inlineStr">
        <is>
          <t>B22</t>
        </is>
      </c>
      <c r="K641" s="6" t="inlineStr">
        <is>
          <t>Coating_Scotchkote134_interior_IncludeImpeller</t>
        </is>
      </c>
      <c r="L641" s="6" t="inlineStr">
        <is>
          <t>Anodized Steel</t>
        </is>
      </c>
      <c r="M641" s="6" t="inlineStr">
        <is>
          <t>Steel, Cold Drawn C1018</t>
        </is>
      </c>
      <c r="N641" s="1" t="inlineStr">
        <is>
          <t>RTF</t>
        </is>
      </c>
      <c r="O641" s="80" t="n"/>
      <c r="P641" t="inlineStr">
        <is>
          <t>A102255</t>
        </is>
      </c>
      <c r="Q641" t="n">
        <v>324</v>
      </c>
      <c r="R641" s="6" t="inlineStr">
        <is>
          <t>LT250</t>
        </is>
      </c>
      <c r="S641" s="13" t="n">
        <v>8</v>
      </c>
      <c r="U641" s="80" t="n"/>
    </row>
    <row r="642">
      <c r="B642" s="13">
        <f>IF(I642="Silicon Bronze, ASTM-B584, C87600", IF(K642="Coating_Standard", "Y", "N"), "N")</f>
        <v/>
      </c>
      <c r="C642" s="6" t="inlineStr">
        <is>
          <t>Price_BOM_VL_VLS_Imp_844</t>
        </is>
      </c>
      <c r="D642">
        <f>IF(B642="Y", C642, "")</f>
        <v/>
      </c>
      <c r="E642" s="123" t="inlineStr">
        <is>
          <t>:6012-5_VL:6012-5_VLS:</t>
        </is>
      </c>
      <c r="F642" s="123" t="inlineStr">
        <is>
          <t>:6012-5 VL:6012-5 VLS:</t>
        </is>
      </c>
      <c r="G642" s="123" t="inlineStr">
        <is>
          <t>X5</t>
        </is>
      </c>
      <c r="H642" s="123" t="inlineStr">
        <is>
          <t>ImpMatl_Silicon_Bronze_ASTM-B584_C87600</t>
        </is>
      </c>
      <c r="I642" s="6" t="inlineStr">
        <is>
          <t>Silicon Bronze, ASTM-B584, C87600</t>
        </is>
      </c>
      <c r="J642" s="6" t="inlineStr">
        <is>
          <t>B21</t>
        </is>
      </c>
      <c r="K642" s="6" t="inlineStr">
        <is>
          <t>Coating_Special</t>
        </is>
      </c>
      <c r="L642" s="6" t="inlineStr">
        <is>
          <t>Anodized Steel</t>
        </is>
      </c>
      <c r="M642" s="6" t="inlineStr">
        <is>
          <t>Steel, Cold Drawn C1018</t>
        </is>
      </c>
      <c r="N642" s="1" t="inlineStr">
        <is>
          <t>RTF</t>
        </is>
      </c>
      <c r="O642" s="6" t="n"/>
      <c r="P642" s="6" t="inlineStr">
        <is>
          <t>A101980</t>
        </is>
      </c>
      <c r="Q642" s="6" t="n">
        <v>0</v>
      </c>
      <c r="R642" s="6" t="inlineStr">
        <is>
          <t>LT040</t>
        </is>
      </c>
      <c r="S642" s="13" t="n">
        <v>14</v>
      </c>
      <c r="U642" s="80" t="n"/>
    </row>
    <row r="643">
      <c r="B643" s="13">
        <f>IF(I643="Silicon Bronze, ASTM-B584, C87600", IF(K643="Coating_Standard", "Y", "N"), "N")</f>
        <v/>
      </c>
      <c r="C643" s="6" t="inlineStr">
        <is>
          <t>Price_BOM_VL_VLS_Imp_845</t>
        </is>
      </c>
      <c r="D643">
        <f>IF(B643="Y", C643, "")</f>
        <v/>
      </c>
      <c r="E643" s="123" t="inlineStr">
        <is>
          <t>:6012-5_VL:6012-5_VLS:</t>
        </is>
      </c>
      <c r="F643" s="123" t="inlineStr">
        <is>
          <t>:6012-5 VL:6012-5 VLS:</t>
        </is>
      </c>
      <c r="G643" s="123" t="inlineStr">
        <is>
          <t>X5</t>
        </is>
      </c>
      <c r="H643" t="inlineStr">
        <is>
          <t>ImpMatl_NiAl-Bronze_ASTM-B148_C95400</t>
        </is>
      </c>
      <c r="I643" s="6" t="inlineStr">
        <is>
          <t>Nickel Aluminum Bronze ASTM B148 UNS C95400</t>
        </is>
      </c>
      <c r="J643" s="6" t="inlineStr">
        <is>
          <t>B22</t>
        </is>
      </c>
      <c r="K643" s="6" t="inlineStr">
        <is>
          <t>Coating_Special</t>
        </is>
      </c>
      <c r="L643" s="6" t="inlineStr">
        <is>
          <t>Anodized Steel</t>
        </is>
      </c>
      <c r="M643" s="6" t="inlineStr">
        <is>
          <t>Steel, Cold Drawn C1018</t>
        </is>
      </c>
      <c r="N643" s="1" t="inlineStr">
        <is>
          <t>RTF</t>
        </is>
      </c>
      <c r="O643" s="80" t="n"/>
      <c r="P643" t="inlineStr">
        <is>
          <t>A102255</t>
        </is>
      </c>
      <c r="Q643" t="n">
        <v>324</v>
      </c>
      <c r="R643" s="6" t="inlineStr">
        <is>
          <t>LT250</t>
        </is>
      </c>
      <c r="S643" s="13" t="n">
        <v>8</v>
      </c>
      <c r="U643" s="80" t="n"/>
    </row>
    <row r="644">
      <c r="B644" s="13">
        <f>IF(I644="Silicon Bronze, ASTM-B584, C87600", IF(K644="Coating_Standard", "Y", "N"), "N")</f>
        <v/>
      </c>
      <c r="C644" s="6" t="inlineStr">
        <is>
          <t>Price_BOM_VL_VLS_Imp_846</t>
        </is>
      </c>
      <c r="D644">
        <f>IF(B644="Y", C644, "")</f>
        <v/>
      </c>
      <c r="E644" s="123" t="inlineStr">
        <is>
          <t>:6012-5_VL:6012-5_VLS:</t>
        </is>
      </c>
      <c r="F644" s="123" t="inlineStr">
        <is>
          <t>:6012-5 VL:6012-5 VLS:</t>
        </is>
      </c>
      <c r="G644" s="123" t="inlineStr">
        <is>
          <t>X5</t>
        </is>
      </c>
      <c r="H644" s="123" t="inlineStr">
        <is>
          <t>ImpMatl_Silicon_Bronze_ASTM-B584_C87600</t>
        </is>
      </c>
      <c r="I644" s="6" t="inlineStr">
        <is>
          <t>Silicon Bronze, ASTM-B584, C87600</t>
        </is>
      </c>
      <c r="J644" s="6" t="inlineStr">
        <is>
          <t>B21</t>
        </is>
      </c>
      <c r="K644" s="6" t="inlineStr">
        <is>
          <t>Coating_Epoxy</t>
        </is>
      </c>
      <c r="L644" s="6" t="inlineStr">
        <is>
          <t>Anodized Steel</t>
        </is>
      </c>
      <c r="M644" s="6" t="inlineStr">
        <is>
          <t>Steel, Cold Drawn C1018</t>
        </is>
      </c>
      <c r="N644" s="1" t="inlineStr">
        <is>
          <t>RTF</t>
        </is>
      </c>
      <c r="O644" s="6" t="n"/>
      <c r="P644" s="6" t="inlineStr">
        <is>
          <t>A101980</t>
        </is>
      </c>
      <c r="Q644" s="6" t="n">
        <v>0</v>
      </c>
      <c r="R644" s="6" t="inlineStr">
        <is>
          <t>LT040</t>
        </is>
      </c>
      <c r="S644" s="13" t="n">
        <v>14</v>
      </c>
      <c r="U644" s="80" t="n"/>
    </row>
    <row r="645">
      <c r="B645" s="13">
        <f>IF(I645="Silicon Bronze, ASTM-B584, C87600", IF(K645="Coating_Standard", "Y", "N"), "N")</f>
        <v/>
      </c>
      <c r="C645" s="6" t="inlineStr">
        <is>
          <t>Price_BOM_VL_VLS_Imp_847</t>
        </is>
      </c>
      <c r="D645">
        <f>IF(B645="Y", C645, "")</f>
        <v/>
      </c>
      <c r="E645" s="123" t="inlineStr">
        <is>
          <t>:6012-5_VL:6012-5_VLS:</t>
        </is>
      </c>
      <c r="F645" s="123" t="inlineStr">
        <is>
          <t>:6012-5 VL:6012-5 VLS:</t>
        </is>
      </c>
      <c r="G645" s="123" t="inlineStr">
        <is>
          <t>X5</t>
        </is>
      </c>
      <c r="H645" t="inlineStr">
        <is>
          <t>ImpMatl_NiAl-Bronze_ASTM-B148_C95400</t>
        </is>
      </c>
      <c r="I645" s="6" t="inlineStr">
        <is>
          <t>Nickel Aluminum Bronze ASTM B148 UNS C95400</t>
        </is>
      </c>
      <c r="J645" s="6" t="inlineStr">
        <is>
          <t>B22</t>
        </is>
      </c>
      <c r="K645" s="6" t="inlineStr">
        <is>
          <t>Coating_Epoxy</t>
        </is>
      </c>
      <c r="L645" s="6" t="inlineStr">
        <is>
          <t>Anodized Steel</t>
        </is>
      </c>
      <c r="M645" s="6" t="inlineStr">
        <is>
          <t>Steel, Cold Drawn C1018</t>
        </is>
      </c>
      <c r="N645" s="1" t="inlineStr">
        <is>
          <t>RTF</t>
        </is>
      </c>
      <c r="O645" s="80" t="n"/>
      <c r="P645" t="inlineStr">
        <is>
          <t>A102255</t>
        </is>
      </c>
      <c r="Q645" t="n">
        <v>324</v>
      </c>
      <c r="R645" s="6" t="inlineStr">
        <is>
          <t>LT250</t>
        </is>
      </c>
      <c r="S645" s="13" t="n">
        <v>8</v>
      </c>
      <c r="U645" s="80" t="n"/>
    </row>
    <row r="646">
      <c r="B646" s="13">
        <f>IF(I646="Silicon Bronze, ASTM-B584, C87600", IF(K646="Coating_Standard", "Y", "N"), "N")</f>
        <v/>
      </c>
      <c r="C646" s="6" t="inlineStr">
        <is>
          <t>Price_BOM_VL_VLS_Imp_848</t>
        </is>
      </c>
      <c r="D646">
        <f>IF(B646="Y", C646, "")</f>
        <v/>
      </c>
      <c r="E646" s="123" t="inlineStr">
        <is>
          <t>:6012-5_VL:6012-5_VLS:</t>
        </is>
      </c>
      <c r="F646" s="123" t="inlineStr">
        <is>
          <t>:6012-5 VL:6012-5 VLS:</t>
        </is>
      </c>
      <c r="G646" s="123" t="inlineStr">
        <is>
          <t>XA</t>
        </is>
      </c>
      <c r="H646" s="123" t="inlineStr">
        <is>
          <t>ImpMatl_Silicon_Bronze_ASTM-B584_C87600</t>
        </is>
      </c>
      <c r="I646" s="6" t="inlineStr">
        <is>
          <t>Silicon Bronze, ASTM-B584, C87600</t>
        </is>
      </c>
      <c r="J646" s="6" t="inlineStr">
        <is>
          <t>B21</t>
        </is>
      </c>
      <c r="K646" s="6" t="inlineStr">
        <is>
          <t>Coating_Standard</t>
        </is>
      </c>
      <c r="L646" s="6" t="inlineStr">
        <is>
          <t>Stainless Steel, AISI-303</t>
        </is>
      </c>
      <c r="M646" s="6" t="inlineStr">
        <is>
          <t>Steel, Cold Drawn C1018</t>
        </is>
      </c>
      <c r="N646" s="6" t="n">
        <v>96769256</v>
      </c>
      <c r="O646" s="6" t="inlineStr">
        <is>
          <t>IMP,L,50123,XA,B21</t>
        </is>
      </c>
      <c r="P646" s="6" t="inlineStr">
        <is>
          <t>A101973</t>
        </is>
      </c>
      <c r="Q646" s="6" t="n">
        <v>0</v>
      </c>
      <c r="R646" s="6" t="inlineStr">
        <is>
          <t>LT027</t>
        </is>
      </c>
      <c r="S646" s="13" t="n">
        <v>0</v>
      </c>
      <c r="U646" s="80" t="n"/>
    </row>
    <row r="647">
      <c r="B647" s="13">
        <f>IF(I647="Silicon Bronze, ASTM-B584, C87600", IF(K647="Coating_Standard", "Y", "N"), "N")</f>
        <v/>
      </c>
      <c r="C647" t="inlineStr">
        <is>
          <t>Price_BOM_VL_VLS_Imp_85</t>
        </is>
      </c>
      <c r="D647">
        <f>IF(B647="Y", C647, "")</f>
        <v/>
      </c>
      <c r="E647" s="123" t="inlineStr">
        <is>
          <t>:1270-7_VL:</t>
        </is>
      </c>
      <c r="F647" s="123" t="inlineStr">
        <is>
          <t>:1270-7 VL:</t>
        </is>
      </c>
      <c r="G647" s="123" t="inlineStr">
        <is>
          <t>X0</t>
        </is>
      </c>
      <c r="H647" s="123" t="inlineStr">
        <is>
          <t>ImpMatl_Silicon_Bronze_ASTM-B584_C87600</t>
        </is>
      </c>
      <c r="I647" s="6" t="inlineStr">
        <is>
          <t>Silicon Bronze, ASTM-B584, C87600</t>
        </is>
      </c>
      <c r="J647" s="6" t="inlineStr">
        <is>
          <t>B21</t>
        </is>
      </c>
      <c r="K647" s="6" t="inlineStr">
        <is>
          <t>Coating_Scotchkote134_interior_IncludeImpeller</t>
        </is>
      </c>
      <c r="L647" s="6" t="inlineStr">
        <is>
          <t>ImpellerCapscrew_X0_None</t>
        </is>
      </c>
      <c r="M647" s="6" t="inlineStr">
        <is>
          <t>ImpellerKey_None</t>
        </is>
      </c>
      <c r="N647" s="1" t="inlineStr">
        <is>
          <t>RTF</t>
        </is>
      </c>
      <c r="O647" s="6" t="n"/>
      <c r="P647" s="6" t="inlineStr">
        <is>
          <t>A101678</t>
        </is>
      </c>
      <c r="Q647" s="6" t="n">
        <v>0</v>
      </c>
      <c r="R647" s="6" t="inlineStr">
        <is>
          <t>LT040</t>
        </is>
      </c>
      <c r="S647" s="13" t="n">
        <v>14</v>
      </c>
      <c r="U647" s="80" t="n"/>
    </row>
    <row r="648">
      <c r="B648" s="13">
        <f>IF(I648="Silicon Bronze, ASTM-B584, C87600", IF(K648="Coating_Standard", "Y", "N"), "N")</f>
        <v/>
      </c>
      <c r="C648" s="6" t="inlineStr">
        <is>
          <t>Price_BOM_VL_VLS_Imp_850</t>
        </is>
      </c>
      <c r="D648">
        <f>IF(B648="Y", C648, "")</f>
        <v/>
      </c>
      <c r="E648" s="123" t="inlineStr">
        <is>
          <t>:6012-5_VL:6012-5_VLS:</t>
        </is>
      </c>
      <c r="F648" s="123" t="inlineStr">
        <is>
          <t>:6012-5 VL:6012-5 VLS:</t>
        </is>
      </c>
      <c r="G648" s="123" t="inlineStr">
        <is>
          <t>XA</t>
        </is>
      </c>
      <c r="H648" s="123" t="inlineStr">
        <is>
          <t>ImpMatl_SS_AISI-304</t>
        </is>
      </c>
      <c r="I648" s="6" t="inlineStr">
        <is>
          <t>Stainless Steel, AISI-304</t>
        </is>
      </c>
      <c r="J648" s="6" t="inlineStr">
        <is>
          <t>H304</t>
        </is>
      </c>
      <c r="K648" s="6" t="inlineStr">
        <is>
          <t>Coating_Standard</t>
        </is>
      </c>
      <c r="L648" s="6" t="inlineStr">
        <is>
          <t>Stainless Steel, AISI-303</t>
        </is>
      </c>
      <c r="M648" s="6" t="inlineStr">
        <is>
          <t>Stainless Steel, AISI 316</t>
        </is>
      </c>
      <c r="N648" s="96" t="n">
        <v>98876172</v>
      </c>
      <c r="O648" s="94" t="inlineStr">
        <is>
          <t>IMP,L,50123,XA,H304</t>
        </is>
      </c>
      <c r="P648" t="inlineStr">
        <is>
          <t>A101978</t>
        </is>
      </c>
      <c r="Q648" t="n">
        <v>0</v>
      </c>
      <c r="R648" s="6" t="inlineStr">
        <is>
          <t>LT027</t>
        </is>
      </c>
      <c r="S648" s="13" t="n">
        <v>0</v>
      </c>
      <c r="U648" s="80" t="n"/>
    </row>
    <row r="649">
      <c r="B649" s="13">
        <f>IF(I649="Silicon Bronze, ASTM-B584, C87600", IF(K649="Coating_Standard", "Y", "N"), "N")</f>
        <v/>
      </c>
      <c r="C649" s="6" t="inlineStr">
        <is>
          <t>Price_BOM_VL_VLS_Imp_851</t>
        </is>
      </c>
      <c r="D649">
        <f>IF(B649="Y", C649, "")</f>
        <v/>
      </c>
      <c r="E649" s="123" t="inlineStr">
        <is>
          <t>:6012-5_VL:6012-5_VLS:</t>
        </is>
      </c>
      <c r="F649" s="123" t="inlineStr">
        <is>
          <t>:6012-5 VL:6012-5 VLS:</t>
        </is>
      </c>
      <c r="G649" s="123" t="inlineStr">
        <is>
          <t>XA</t>
        </is>
      </c>
      <c r="H649" t="inlineStr">
        <is>
          <t>ImpMatl_NiAl-Bronze_ASTM-B148_C95400</t>
        </is>
      </c>
      <c r="I649" s="6" t="inlineStr">
        <is>
          <t>Nickel Aluminum Bronze ASTM B148 UNS C95400</t>
        </is>
      </c>
      <c r="J649" s="6" t="inlineStr">
        <is>
          <t>B22</t>
        </is>
      </c>
      <c r="K649" s="6" t="inlineStr">
        <is>
          <t>Coating_Standard</t>
        </is>
      </c>
      <c r="L649" s="6" t="inlineStr">
        <is>
          <t>Stainless Steel, AISI-303</t>
        </is>
      </c>
      <c r="M649" s="6" t="inlineStr">
        <is>
          <t>Steel, Cold Drawn C1018</t>
        </is>
      </c>
      <c r="N649" t="n">
        <v>96896891</v>
      </c>
      <c r="O649" s="80" t="n"/>
      <c r="P649" t="inlineStr">
        <is>
          <t>A102254</t>
        </is>
      </c>
      <c r="Q649" t="n">
        <v>323</v>
      </c>
      <c r="R649" s="6" t="inlineStr">
        <is>
          <t>LT027</t>
        </is>
      </c>
      <c r="S649" s="13" t="n">
        <v>0</v>
      </c>
      <c r="U649" s="80" t="n"/>
    </row>
    <row r="650">
      <c r="B650" s="13">
        <f>IF(I650="Silicon Bronze, ASTM-B584, C87600", IF(K650="Coating_Standard", "Y", "N"), "N")</f>
        <v/>
      </c>
      <c r="C650" s="6" t="inlineStr">
        <is>
          <t>Price_BOM_VL_VLS_Imp_852</t>
        </is>
      </c>
      <c r="D650">
        <f>IF(B650="Y", C650, "")</f>
        <v/>
      </c>
      <c r="E650" s="123" t="inlineStr">
        <is>
          <t>:6012-5_VL:6012-5_VLS:</t>
        </is>
      </c>
      <c r="F650" s="123" t="inlineStr">
        <is>
          <t>:6012-5 VL:6012-5 VLS:</t>
        </is>
      </c>
      <c r="G650" s="123" t="inlineStr">
        <is>
          <t>XA</t>
        </is>
      </c>
      <c r="H650" s="123" t="inlineStr">
        <is>
          <t>ImpMatl_Silicon_Bronze_ASTM-B584_C87600</t>
        </is>
      </c>
      <c r="I650" s="6" t="inlineStr">
        <is>
          <t>Silicon Bronze, ASTM-B584, C87600</t>
        </is>
      </c>
      <c r="J650" s="6" t="inlineStr">
        <is>
          <t>B21</t>
        </is>
      </c>
      <c r="K650" s="6" t="inlineStr">
        <is>
          <t>Coating_Scotchkote134_interior</t>
        </is>
      </c>
      <c r="L650" s="6" t="inlineStr">
        <is>
          <t>Stainless Steel, AISI-303</t>
        </is>
      </c>
      <c r="M650" s="6" t="inlineStr">
        <is>
          <t>Steel, Cold Drawn C1018</t>
        </is>
      </c>
      <c r="N650" s="1" t="inlineStr">
        <is>
          <t>RTF</t>
        </is>
      </c>
      <c r="O650" s="6" t="n"/>
      <c r="P650" s="6" t="inlineStr">
        <is>
          <t>A101973</t>
        </is>
      </c>
      <c r="Q650" s="6" t="n">
        <v>0</v>
      </c>
      <c r="R650" s="6" t="inlineStr">
        <is>
          <t>LT040</t>
        </is>
      </c>
      <c r="S650" s="13" t="n">
        <v>14</v>
      </c>
      <c r="U650" s="80" t="n"/>
    </row>
    <row r="651">
      <c r="B651" s="13">
        <f>IF(I651="Silicon Bronze, ASTM-B584, C87600", IF(K651="Coating_Standard", "Y", "N"), "N")</f>
        <v/>
      </c>
      <c r="C651" s="6" t="inlineStr">
        <is>
          <t>Price_BOM_VL_VLS_Imp_853</t>
        </is>
      </c>
      <c r="D651">
        <f>IF(B651="Y", C651, "")</f>
        <v/>
      </c>
      <c r="E651" s="123" t="inlineStr">
        <is>
          <t>:6012-5_VL:6012-5_VLS:</t>
        </is>
      </c>
      <c r="F651" s="123" t="inlineStr">
        <is>
          <t>:6012-5 VL:6012-5 VLS:</t>
        </is>
      </c>
      <c r="G651" s="123" t="inlineStr">
        <is>
          <t>XA</t>
        </is>
      </c>
      <c r="H651" t="inlineStr">
        <is>
          <t>ImpMatl_NiAl-Bronze_ASTM-B148_C95400</t>
        </is>
      </c>
      <c r="I651" s="6" t="inlineStr">
        <is>
          <t>Nickel Aluminum Bronze ASTM B148 UNS C95400</t>
        </is>
      </c>
      <c r="J651" s="6" t="inlineStr">
        <is>
          <t>B22</t>
        </is>
      </c>
      <c r="K651" s="6" t="inlineStr">
        <is>
          <t>Coating_Scotchkote134_interior</t>
        </is>
      </c>
      <c r="L651" s="6" t="inlineStr">
        <is>
          <t>Stainless Steel, AISI-303</t>
        </is>
      </c>
      <c r="M651" s="6" t="inlineStr">
        <is>
          <t>Steel, Cold Drawn C1018</t>
        </is>
      </c>
      <c r="N651" s="1" t="inlineStr">
        <is>
          <t>RTF</t>
        </is>
      </c>
      <c r="O651" s="80" t="n"/>
      <c r="P651" t="inlineStr">
        <is>
          <t>A102254</t>
        </is>
      </c>
      <c r="Q651" t="n">
        <v>323</v>
      </c>
      <c r="R651" s="6" t="inlineStr">
        <is>
          <t>LT250</t>
        </is>
      </c>
      <c r="S651" s="13" t="n">
        <v>8</v>
      </c>
      <c r="U651" s="80" t="n"/>
    </row>
    <row r="652">
      <c r="B652" s="13">
        <f>IF(I652="Silicon Bronze, ASTM-B584, C87600", IF(K652="Coating_Standard", "Y", "N"), "N")</f>
        <v/>
      </c>
      <c r="C652" s="6" t="inlineStr">
        <is>
          <t>Price_BOM_VL_VLS_Imp_854</t>
        </is>
      </c>
      <c r="D652">
        <f>IF(B652="Y", C652, "")</f>
        <v/>
      </c>
      <c r="E652" s="123" t="inlineStr">
        <is>
          <t>:6012-5_VL:6012-5_VLS:</t>
        </is>
      </c>
      <c r="F652" s="123" t="inlineStr">
        <is>
          <t>:6012-5 VL:6012-5 VLS:</t>
        </is>
      </c>
      <c r="G652" s="123" t="inlineStr">
        <is>
          <t>XA</t>
        </is>
      </c>
      <c r="H652" s="123" t="inlineStr">
        <is>
          <t>ImpMatl_Silicon_Bronze_ASTM-B584_C87600</t>
        </is>
      </c>
      <c r="I652" s="6" t="inlineStr">
        <is>
          <t>Silicon Bronze, ASTM-B584, C87600</t>
        </is>
      </c>
      <c r="J652" s="6" t="inlineStr">
        <is>
          <t>B21</t>
        </is>
      </c>
      <c r="K652" s="6" t="inlineStr">
        <is>
          <t>Coating_Scotchkote134_interior_exterior</t>
        </is>
      </c>
      <c r="L652" s="6" t="inlineStr">
        <is>
          <t>Stainless Steel, AISI-303</t>
        </is>
      </c>
      <c r="M652" s="6" t="inlineStr">
        <is>
          <t>Steel, Cold Drawn C1018</t>
        </is>
      </c>
      <c r="N652" s="1" t="inlineStr">
        <is>
          <t>RTF</t>
        </is>
      </c>
      <c r="O652" s="6" t="n"/>
      <c r="P652" s="6" t="inlineStr">
        <is>
          <t>A101973</t>
        </is>
      </c>
      <c r="Q652" s="6" t="n">
        <v>0</v>
      </c>
      <c r="R652" s="6" t="inlineStr">
        <is>
          <t>LT040</t>
        </is>
      </c>
      <c r="S652" s="13" t="n">
        <v>14</v>
      </c>
      <c r="U652" s="80" t="n"/>
    </row>
    <row r="653">
      <c r="B653" s="13">
        <f>IF(I653="Silicon Bronze, ASTM-B584, C87600", IF(K653="Coating_Standard", "Y", "N"), "N")</f>
        <v/>
      </c>
      <c r="C653" s="6" t="inlineStr">
        <is>
          <t>Price_BOM_VL_VLS_Imp_855</t>
        </is>
      </c>
      <c r="D653">
        <f>IF(B653="Y", C653, "")</f>
        <v/>
      </c>
      <c r="E653" s="123" t="inlineStr">
        <is>
          <t>:6012-5_VL:6012-5_VLS:</t>
        </is>
      </c>
      <c r="F653" s="123" t="inlineStr">
        <is>
          <t>:6012-5 VL:6012-5 VLS:</t>
        </is>
      </c>
      <c r="G653" s="123" t="inlineStr">
        <is>
          <t>XA</t>
        </is>
      </c>
      <c r="H653" t="inlineStr">
        <is>
          <t>ImpMatl_NiAl-Bronze_ASTM-B148_C95400</t>
        </is>
      </c>
      <c r="I653" s="6" t="inlineStr">
        <is>
          <t>Nickel Aluminum Bronze ASTM B148 UNS C95400</t>
        </is>
      </c>
      <c r="J653" s="6" t="inlineStr">
        <is>
          <t>B22</t>
        </is>
      </c>
      <c r="K653" s="6" t="inlineStr">
        <is>
          <t>Coating_Scotchkote134_interior_exterior</t>
        </is>
      </c>
      <c r="L653" s="6" t="inlineStr">
        <is>
          <t>Stainless Steel, AISI-303</t>
        </is>
      </c>
      <c r="M653" s="6" t="inlineStr">
        <is>
          <t>Steel, Cold Drawn C1018</t>
        </is>
      </c>
      <c r="N653" s="1" t="inlineStr">
        <is>
          <t>RTF</t>
        </is>
      </c>
      <c r="O653" s="80" t="n"/>
      <c r="P653" t="inlineStr">
        <is>
          <t>A102254</t>
        </is>
      </c>
      <c r="Q653" t="n">
        <v>323</v>
      </c>
      <c r="R653" s="6" t="inlineStr">
        <is>
          <t>LT250</t>
        </is>
      </c>
      <c r="S653" s="13" t="n">
        <v>8</v>
      </c>
      <c r="U653" s="80" t="n"/>
    </row>
    <row r="654">
      <c r="B654" s="13">
        <f>IF(I654="Silicon Bronze, ASTM-B584, C87600", IF(K654="Coating_Standard", "Y", "N"), "N")</f>
        <v/>
      </c>
      <c r="C654" s="6" t="inlineStr">
        <is>
          <t>Price_BOM_VL_VLS_Imp_856</t>
        </is>
      </c>
      <c r="D654">
        <f>IF(B654="Y", C654, "")</f>
        <v/>
      </c>
      <c r="E654" s="123" t="inlineStr">
        <is>
          <t>:6012-5_VL:6012-5_VLS:</t>
        </is>
      </c>
      <c r="F654" s="123" t="inlineStr">
        <is>
          <t>:6012-5 VL:6012-5 VLS:</t>
        </is>
      </c>
      <c r="G654" s="123" t="inlineStr">
        <is>
          <t>XA</t>
        </is>
      </c>
      <c r="H654" s="123" t="inlineStr">
        <is>
          <t>ImpMatl_Silicon_Bronze_ASTM-B584_C87600</t>
        </is>
      </c>
      <c r="I654" s="6" t="inlineStr">
        <is>
          <t>Silicon Bronze, ASTM-B584, C87600</t>
        </is>
      </c>
      <c r="J654" s="6" t="inlineStr">
        <is>
          <t>B21</t>
        </is>
      </c>
      <c r="K654" s="6" t="inlineStr">
        <is>
          <t>Coating_Scotchkote134_interior_exterior_IncludeImpeller</t>
        </is>
      </c>
      <c r="L654" s="6" t="inlineStr">
        <is>
          <t>Stainless Steel, AISI-303</t>
        </is>
      </c>
      <c r="M654" s="6" t="inlineStr">
        <is>
          <t>Steel, Cold Drawn C1018</t>
        </is>
      </c>
      <c r="N654" s="1" t="inlineStr">
        <is>
          <t>RTF</t>
        </is>
      </c>
      <c r="O654" s="6" t="n"/>
      <c r="P654" s="6" t="inlineStr">
        <is>
          <t>A101973</t>
        </is>
      </c>
      <c r="Q654" s="6" t="n">
        <v>0</v>
      </c>
      <c r="R654" s="6" t="inlineStr">
        <is>
          <t>LT040</t>
        </is>
      </c>
      <c r="S654" s="13" t="n">
        <v>14</v>
      </c>
      <c r="U654" s="80" t="n"/>
    </row>
    <row r="655">
      <c r="B655" s="13">
        <f>IF(I655="Silicon Bronze, ASTM-B584, C87600", IF(K655="Coating_Standard", "Y", "N"), "N")</f>
        <v/>
      </c>
      <c r="C655" s="6" t="inlineStr">
        <is>
          <t>Price_BOM_VL_VLS_Imp_857</t>
        </is>
      </c>
      <c r="D655">
        <f>IF(B655="Y", C655, "")</f>
        <v/>
      </c>
      <c r="E655" s="123" t="inlineStr">
        <is>
          <t>:6012-5_VL:6012-5_VLS:</t>
        </is>
      </c>
      <c r="F655" s="123" t="inlineStr">
        <is>
          <t>:6012-5 VL:6012-5 VLS:</t>
        </is>
      </c>
      <c r="G655" s="123" t="inlineStr">
        <is>
          <t>XA</t>
        </is>
      </c>
      <c r="H655" t="inlineStr">
        <is>
          <t>ImpMatl_NiAl-Bronze_ASTM-B148_C95400</t>
        </is>
      </c>
      <c r="I655" s="6" t="inlineStr">
        <is>
          <t>Nickel Aluminum Bronze ASTM B148 UNS C95400</t>
        </is>
      </c>
      <c r="J655" s="6" t="inlineStr">
        <is>
          <t>B22</t>
        </is>
      </c>
      <c r="K655" s="6" t="inlineStr">
        <is>
          <t>Coating_Scotchkote134_interior_exterior_IncludeImpeller</t>
        </is>
      </c>
      <c r="L655" s="6" t="inlineStr">
        <is>
          <t>Stainless Steel, AISI-303</t>
        </is>
      </c>
      <c r="M655" s="6" t="inlineStr">
        <is>
          <t>Steel, Cold Drawn C1018</t>
        </is>
      </c>
      <c r="N655" s="1" t="inlineStr">
        <is>
          <t>RTF</t>
        </is>
      </c>
      <c r="O655" s="80" t="n"/>
      <c r="P655" t="inlineStr">
        <is>
          <t>A102254</t>
        </is>
      </c>
      <c r="Q655" t="n">
        <v>323</v>
      </c>
      <c r="R655" s="6" t="inlineStr">
        <is>
          <t>LT250</t>
        </is>
      </c>
      <c r="S655" s="13" t="n">
        <v>8</v>
      </c>
      <c r="U655" s="80" t="n"/>
    </row>
    <row r="656">
      <c r="B656" s="13">
        <f>IF(I656="Silicon Bronze, ASTM-B584, C87600", IF(K656="Coating_Standard", "Y", "N"), "N")</f>
        <v/>
      </c>
      <c r="C656" s="6" t="inlineStr">
        <is>
          <t>Price_BOM_VL_VLS_Imp_858</t>
        </is>
      </c>
      <c r="D656">
        <f>IF(B656="Y", C656, "")</f>
        <v/>
      </c>
      <c r="E656" s="123" t="inlineStr">
        <is>
          <t>:6012-5_VL:6012-5_VLS:</t>
        </is>
      </c>
      <c r="F656" s="123" t="inlineStr">
        <is>
          <t>:6012-5 VL:6012-5 VLS:</t>
        </is>
      </c>
      <c r="G656" s="123" t="inlineStr">
        <is>
          <t>XA</t>
        </is>
      </c>
      <c r="H656" s="123" t="inlineStr">
        <is>
          <t>ImpMatl_Silicon_Bronze_ASTM-B584_C87600</t>
        </is>
      </c>
      <c r="I656" s="6" t="inlineStr">
        <is>
          <t>Silicon Bronze, ASTM-B584, C87600</t>
        </is>
      </c>
      <c r="J656" s="6" t="inlineStr">
        <is>
          <t>B21</t>
        </is>
      </c>
      <c r="K656" s="6" t="inlineStr">
        <is>
          <t>Coating_Scotchkote134_interior_IncludeImpeller</t>
        </is>
      </c>
      <c r="L656" s="6" t="inlineStr">
        <is>
          <t>Stainless Steel, AISI-303</t>
        </is>
      </c>
      <c r="M656" s="6" t="inlineStr">
        <is>
          <t>Steel, Cold Drawn C1018</t>
        </is>
      </c>
      <c r="N656" s="1" t="inlineStr">
        <is>
          <t>RTF</t>
        </is>
      </c>
      <c r="O656" s="6" t="n"/>
      <c r="P656" s="6" t="inlineStr">
        <is>
          <t>A101973</t>
        </is>
      </c>
      <c r="Q656" s="6" t="n">
        <v>0</v>
      </c>
      <c r="R656" s="6" t="inlineStr">
        <is>
          <t>LT040</t>
        </is>
      </c>
      <c r="S656" s="13" t="n">
        <v>14</v>
      </c>
      <c r="U656" s="80" t="n"/>
    </row>
    <row r="657">
      <c r="B657" s="13">
        <f>IF(I657="Silicon Bronze, ASTM-B584, C87600", IF(K657="Coating_Standard", "Y", "N"), "N")</f>
        <v/>
      </c>
      <c r="C657" s="6" t="inlineStr">
        <is>
          <t>Price_BOM_VL_VLS_Imp_859</t>
        </is>
      </c>
      <c r="D657">
        <f>IF(B657="Y", C657, "")</f>
        <v/>
      </c>
      <c r="E657" s="123" t="inlineStr">
        <is>
          <t>:6012-5_VL:6012-5_VLS:</t>
        </is>
      </c>
      <c r="F657" s="123" t="inlineStr">
        <is>
          <t>:6012-5 VL:6012-5 VLS:</t>
        </is>
      </c>
      <c r="G657" s="123" t="inlineStr">
        <is>
          <t>XA</t>
        </is>
      </c>
      <c r="H657" t="inlineStr">
        <is>
          <t>ImpMatl_NiAl-Bronze_ASTM-B148_C95400</t>
        </is>
      </c>
      <c r="I657" s="6" t="inlineStr">
        <is>
          <t>Nickel Aluminum Bronze ASTM B148 UNS C95400</t>
        </is>
      </c>
      <c r="J657" s="6" t="inlineStr">
        <is>
          <t>B22</t>
        </is>
      </c>
      <c r="K657" s="6" t="inlineStr">
        <is>
          <t>Coating_Scotchkote134_interior_IncludeImpeller</t>
        </is>
      </c>
      <c r="L657" s="6" t="inlineStr">
        <is>
          <t>Stainless Steel, AISI-303</t>
        </is>
      </c>
      <c r="M657" s="6" t="inlineStr">
        <is>
          <t>Steel, Cold Drawn C1018</t>
        </is>
      </c>
      <c r="N657" s="1" t="inlineStr">
        <is>
          <t>RTF</t>
        </is>
      </c>
      <c r="O657" s="80" t="n"/>
      <c r="P657" t="inlineStr">
        <is>
          <t>A102254</t>
        </is>
      </c>
      <c r="Q657" t="n">
        <v>323</v>
      </c>
      <c r="R657" s="6" t="inlineStr">
        <is>
          <t>LT250</t>
        </is>
      </c>
      <c r="S657" s="13" t="n">
        <v>8</v>
      </c>
      <c r="U657" s="80" t="n"/>
    </row>
    <row r="658">
      <c r="B658" s="13">
        <f>IF(I658="Silicon Bronze, ASTM-B584, C87600", IF(K658="Coating_Standard", "Y", "N"), "N")</f>
        <v/>
      </c>
      <c r="C658" t="inlineStr">
        <is>
          <t>Price_BOM_VL_VLS_Imp_86</t>
        </is>
      </c>
      <c r="D658">
        <f>IF(B658="Y", C658, "")</f>
        <v/>
      </c>
      <c r="E658" s="123" t="inlineStr">
        <is>
          <t>:1270-7_VL:</t>
        </is>
      </c>
      <c r="F658" s="123" t="inlineStr">
        <is>
          <t>:1270-7 VL:</t>
        </is>
      </c>
      <c r="G658" s="123" t="inlineStr">
        <is>
          <t>X0</t>
        </is>
      </c>
      <c r="H658" t="inlineStr">
        <is>
          <t>ImpMatl_NiAl-Bronze_ASTM-B148_C95400</t>
        </is>
      </c>
      <c r="I658" s="6" t="inlineStr">
        <is>
          <t>Nickel Aluminum Bronze ASTM B148 UNS C95400</t>
        </is>
      </c>
      <c r="J658" s="6" t="inlineStr">
        <is>
          <t>B22</t>
        </is>
      </c>
      <c r="K658" s="6" t="inlineStr">
        <is>
          <t>Coating_Scotchkote134_interior_IncludeImpeller</t>
        </is>
      </c>
      <c r="L658" s="6" t="inlineStr">
        <is>
          <t>ImpellerCapscrew_X0_None</t>
        </is>
      </c>
      <c r="M658" s="6" t="inlineStr">
        <is>
          <t>ImpellerKey_None</t>
        </is>
      </c>
      <c r="N658" s="1" t="inlineStr">
        <is>
          <t>RTF</t>
        </is>
      </c>
      <c r="O658" s="1" t="n"/>
      <c r="P658" t="inlineStr">
        <is>
          <t>A102210</t>
        </is>
      </c>
      <c r="Q658" t="n">
        <v>70</v>
      </c>
      <c r="R658" s="6" t="inlineStr">
        <is>
          <t>LT250</t>
        </is>
      </c>
      <c r="S658" s="13" t="n">
        <v>8</v>
      </c>
      <c r="U658" s="80" t="n"/>
    </row>
    <row r="659">
      <c r="B659" s="13">
        <f>IF(I659="Silicon Bronze, ASTM-B584, C87600", IF(K659="Coating_Standard", "Y", "N"), "N")</f>
        <v/>
      </c>
      <c r="C659" s="6" t="inlineStr">
        <is>
          <t>Price_BOM_VL_VLS_Imp_860</t>
        </is>
      </c>
      <c r="D659">
        <f>IF(B659="Y", C659, "")</f>
        <v/>
      </c>
      <c r="E659" s="123" t="inlineStr">
        <is>
          <t>:6012-5_VL:6012-5_VLS:</t>
        </is>
      </c>
      <c r="F659" s="123" t="inlineStr">
        <is>
          <t>:6012-5 VL:6012-5 VLS:</t>
        </is>
      </c>
      <c r="G659" s="123" t="inlineStr">
        <is>
          <t>XA</t>
        </is>
      </c>
      <c r="H659" s="123" t="inlineStr">
        <is>
          <t>ImpMatl_Silicon_Bronze_ASTM-B584_C87600</t>
        </is>
      </c>
      <c r="I659" s="6" t="inlineStr">
        <is>
          <t>Silicon Bronze, ASTM-B584, C87600</t>
        </is>
      </c>
      <c r="J659" s="6" t="inlineStr">
        <is>
          <t>B21</t>
        </is>
      </c>
      <c r="K659" s="6" t="inlineStr">
        <is>
          <t>Coating_Special</t>
        </is>
      </c>
      <c r="L659" s="6" t="inlineStr">
        <is>
          <t>Stainless Steel, AISI-303</t>
        </is>
      </c>
      <c r="M659" s="6" t="inlineStr">
        <is>
          <t>Steel, Cold Drawn C1018</t>
        </is>
      </c>
      <c r="N659" s="1" t="inlineStr">
        <is>
          <t>RTF</t>
        </is>
      </c>
      <c r="O659" s="6" t="n"/>
      <c r="P659" s="6" t="inlineStr">
        <is>
          <t>A101973</t>
        </is>
      </c>
      <c r="Q659" s="6" t="n">
        <v>0</v>
      </c>
      <c r="R659" s="6" t="inlineStr">
        <is>
          <t>LT040</t>
        </is>
      </c>
      <c r="S659" s="13" t="n">
        <v>14</v>
      </c>
      <c r="U659" s="80" t="n"/>
    </row>
    <row r="660">
      <c r="B660" s="13">
        <f>IF(I660="Silicon Bronze, ASTM-B584, C87600", IF(K660="Coating_Standard", "Y", "N"), "N")</f>
        <v/>
      </c>
      <c r="C660" s="6" t="inlineStr">
        <is>
          <t>Price_BOM_VL_VLS_Imp_861</t>
        </is>
      </c>
      <c r="D660">
        <f>IF(B660="Y", C660, "")</f>
        <v/>
      </c>
      <c r="E660" s="123" t="inlineStr">
        <is>
          <t>:6012-5_VL:6012-5_VLS:</t>
        </is>
      </c>
      <c r="F660" s="123" t="inlineStr">
        <is>
          <t>:6012-5 VL:6012-5 VLS:</t>
        </is>
      </c>
      <c r="G660" s="123" t="inlineStr">
        <is>
          <t>XA</t>
        </is>
      </c>
      <c r="H660" t="inlineStr">
        <is>
          <t>ImpMatl_NiAl-Bronze_ASTM-B148_C95400</t>
        </is>
      </c>
      <c r="I660" s="6" t="inlineStr">
        <is>
          <t>Nickel Aluminum Bronze ASTM B148 UNS C95400</t>
        </is>
      </c>
      <c r="J660" s="6" t="inlineStr">
        <is>
          <t>B22</t>
        </is>
      </c>
      <c r="K660" s="6" t="inlineStr">
        <is>
          <t>Coating_Special</t>
        </is>
      </c>
      <c r="L660" s="6" t="inlineStr">
        <is>
          <t>Stainless Steel, AISI-303</t>
        </is>
      </c>
      <c r="M660" s="6" t="inlineStr">
        <is>
          <t>Steel, Cold Drawn C1018</t>
        </is>
      </c>
      <c r="N660" s="1" t="inlineStr">
        <is>
          <t>RTF</t>
        </is>
      </c>
      <c r="O660" s="80" t="n"/>
      <c r="P660" t="inlineStr">
        <is>
          <t>A102254</t>
        </is>
      </c>
      <c r="Q660" t="n">
        <v>323</v>
      </c>
      <c r="R660" s="6" t="inlineStr">
        <is>
          <t>LT250</t>
        </is>
      </c>
      <c r="S660" s="13" t="n">
        <v>8</v>
      </c>
      <c r="U660" s="80" t="n"/>
    </row>
    <row r="661">
      <c r="B661" s="13">
        <f>IF(I661="Silicon Bronze, ASTM-B584, C87600", IF(K661="Coating_Standard", "Y", "N"), "N")</f>
        <v/>
      </c>
      <c r="C661" s="6" t="inlineStr">
        <is>
          <t>Price_BOM_VL_VLS_Imp_862</t>
        </is>
      </c>
      <c r="D661">
        <f>IF(B661="Y", C661, "")</f>
        <v/>
      </c>
      <c r="E661" s="123" t="inlineStr">
        <is>
          <t>:6012-5_VL:6012-5_VLS:</t>
        </is>
      </c>
      <c r="F661" s="123" t="inlineStr">
        <is>
          <t>:6012-5 VL:6012-5 VLS:</t>
        </is>
      </c>
      <c r="G661" s="123" t="inlineStr">
        <is>
          <t>XA</t>
        </is>
      </c>
      <c r="H661" s="123" t="inlineStr">
        <is>
          <t>ImpMatl_Silicon_Bronze_ASTM-B584_C87600</t>
        </is>
      </c>
      <c r="I661" s="6" t="inlineStr">
        <is>
          <t>Silicon Bronze, ASTM-B584, C87600</t>
        </is>
      </c>
      <c r="J661" s="6" t="inlineStr">
        <is>
          <t>B21</t>
        </is>
      </c>
      <c r="K661" s="6" t="inlineStr">
        <is>
          <t>Coating_Epoxy</t>
        </is>
      </c>
      <c r="L661" s="6" t="inlineStr">
        <is>
          <t>Stainless Steel, AISI-303</t>
        </is>
      </c>
      <c r="M661" s="6" t="inlineStr">
        <is>
          <t>Steel, Cold Drawn C1018</t>
        </is>
      </c>
      <c r="N661" s="1" t="inlineStr">
        <is>
          <t>RTF</t>
        </is>
      </c>
      <c r="O661" s="6" t="n"/>
      <c r="P661" s="6" t="inlineStr">
        <is>
          <t>A101973</t>
        </is>
      </c>
      <c r="Q661" s="6" t="n">
        <v>0</v>
      </c>
      <c r="R661" s="6" t="inlineStr">
        <is>
          <t>LT040</t>
        </is>
      </c>
      <c r="S661" s="13" t="n">
        <v>14</v>
      </c>
      <c r="U661" s="80" t="n"/>
    </row>
    <row r="662">
      <c r="B662" s="13">
        <f>IF(I662="Silicon Bronze, ASTM-B584, C87600", IF(K662="Coating_Standard", "Y", "N"), "N")</f>
        <v/>
      </c>
      <c r="C662" s="6" t="inlineStr">
        <is>
          <t>Price_BOM_VL_VLS_Imp_863</t>
        </is>
      </c>
      <c r="D662">
        <f>IF(B662="Y", C662, "")</f>
        <v/>
      </c>
      <c r="E662" s="123" t="inlineStr">
        <is>
          <t>:6012-5_VL:6012-5_VLS:</t>
        </is>
      </c>
      <c r="F662" s="123" t="inlineStr">
        <is>
          <t>:6012-5 VL:6012-5 VLS:</t>
        </is>
      </c>
      <c r="G662" s="123" t="inlineStr">
        <is>
          <t>XA</t>
        </is>
      </c>
      <c r="H662" t="inlineStr">
        <is>
          <t>ImpMatl_NiAl-Bronze_ASTM-B148_C95400</t>
        </is>
      </c>
      <c r="I662" s="6" t="inlineStr">
        <is>
          <t>Nickel Aluminum Bronze ASTM B148 UNS C95400</t>
        </is>
      </c>
      <c r="J662" s="6" t="inlineStr">
        <is>
          <t>B22</t>
        </is>
      </c>
      <c r="K662" s="6" t="inlineStr">
        <is>
          <t>Coating_Epoxy</t>
        </is>
      </c>
      <c r="L662" s="6" t="inlineStr">
        <is>
          <t>Stainless Steel, AISI-303</t>
        </is>
      </c>
      <c r="M662" s="6" t="inlineStr">
        <is>
          <t>Steel, Cold Drawn C1018</t>
        </is>
      </c>
      <c r="N662" s="1" t="inlineStr">
        <is>
          <t>RTF</t>
        </is>
      </c>
      <c r="O662" s="80" t="n"/>
      <c r="P662" t="inlineStr">
        <is>
          <t>A102254</t>
        </is>
      </c>
      <c r="Q662" t="n">
        <v>323</v>
      </c>
      <c r="R662" s="6" t="inlineStr">
        <is>
          <t>LT250</t>
        </is>
      </c>
      <c r="S662" s="13" t="n">
        <v>8</v>
      </c>
      <c r="U662" s="80" t="n"/>
    </row>
    <row r="663">
      <c r="B663" s="13">
        <f>IF(I663="Silicon Bronze, ASTM-B584, C87600", IF(K663="Coating_Standard", "Y", "N"), "N")</f>
        <v/>
      </c>
      <c r="C663" s="6" t="inlineStr">
        <is>
          <t>Price_BOM_VL_VLS_Imp_864</t>
        </is>
      </c>
      <c r="D663">
        <f>IF(B663="Y", C663, "")</f>
        <v/>
      </c>
      <c r="E663" t="inlineStr">
        <is>
          <t>:6015-7_VL:6015-7_VLS:</t>
        </is>
      </c>
      <c r="F663" t="inlineStr">
        <is>
          <t>:6015-7 VL:6015-7 VLS:</t>
        </is>
      </c>
      <c r="G663" s="123" t="inlineStr">
        <is>
          <t>X5</t>
        </is>
      </c>
      <c r="H663" s="123" t="inlineStr">
        <is>
          <t>ImpMatl_Silicon_Bronze_ASTM-B584_C87600</t>
        </is>
      </c>
      <c r="I663" s="6" t="inlineStr">
        <is>
          <t>Silicon Bronze, ASTM-B584, C87600</t>
        </is>
      </c>
      <c r="J663" s="6" t="inlineStr">
        <is>
          <t>B21</t>
        </is>
      </c>
      <c r="K663" s="6" t="inlineStr">
        <is>
          <t>Coating_Standard</t>
        </is>
      </c>
      <c r="L663" s="6" t="inlineStr">
        <is>
          <t>Anodized Steel</t>
        </is>
      </c>
      <c r="M663" s="6" t="inlineStr">
        <is>
          <t>Steel, Cold Drawn C1018</t>
        </is>
      </c>
      <c r="N663" s="6" t="n">
        <v>96769262</v>
      </c>
      <c r="O663" s="6" t="inlineStr">
        <is>
          <t>IMP,L,50157,X5,B21</t>
        </is>
      </c>
      <c r="P663" s="6" t="inlineStr">
        <is>
          <t>A101987</t>
        </is>
      </c>
      <c r="Q663" s="6" t="n">
        <v>0</v>
      </c>
      <c r="R663" t="inlineStr">
        <is>
          <t>LT027</t>
        </is>
      </c>
      <c r="S663" s="13" t="n">
        <v>0</v>
      </c>
      <c r="U663" s="80" t="n"/>
    </row>
    <row r="664">
      <c r="A664" s="92" t="n"/>
      <c r="B664" s="13">
        <f>IF(I664="Silicon Bronze, ASTM-B584, C87600", IF(K664="Coating_Standard", "Y", "N"), "N")</f>
        <v/>
      </c>
      <c r="C664" s="6" t="inlineStr">
        <is>
          <t>Price_BOM_VL_VLS_Imp_865</t>
        </is>
      </c>
      <c r="D664">
        <f>IF(B664="Y", C664, "")</f>
        <v/>
      </c>
      <c r="E664" s="94" t="inlineStr">
        <is>
          <t>:6015-7_VL:6015-7_VLS:</t>
        </is>
      </c>
      <c r="F664" s="94" t="inlineStr">
        <is>
          <t>:6015-7 VL:6015-7 VLS:</t>
        </is>
      </c>
      <c r="G664" s="95" t="inlineStr">
        <is>
          <t>X5</t>
        </is>
      </c>
      <c r="H664" s="95" t="inlineStr">
        <is>
          <t>ImpMatl_SS_AISI-304</t>
        </is>
      </c>
      <c r="I664" s="94" t="inlineStr">
        <is>
          <t>Stainless Steel, AISI-304</t>
        </is>
      </c>
      <c r="J664" s="94" t="inlineStr">
        <is>
          <t>H304</t>
        </is>
      </c>
      <c r="K664" s="94" t="inlineStr">
        <is>
          <t>Coating_Standard</t>
        </is>
      </c>
      <c r="L664" s="94" t="inlineStr">
        <is>
          <t>Anodized Steel</t>
        </is>
      </c>
      <c r="M664" s="94" t="inlineStr">
        <is>
          <t>Stainless Steel, AISI 316</t>
        </is>
      </c>
      <c r="N664" s="96" t="n">
        <v>98876174</v>
      </c>
      <c r="O664" s="94" t="inlineStr">
        <is>
          <t>IMP,L,50157,X5,H304</t>
        </is>
      </c>
      <c r="P664" s="94" t="inlineStr">
        <is>
          <t>A102474</t>
        </is>
      </c>
      <c r="Q664" s="94" t="n">
        <v>0</v>
      </c>
      <c r="R664" s="94" t="inlineStr">
        <is>
          <t>LT027</t>
        </is>
      </c>
      <c r="S664" s="13" t="n">
        <v>0</v>
      </c>
      <c r="U664" s="80" t="n"/>
      <c r="X664" s="94" t="n"/>
      <c r="Y664" s="94" t="n"/>
    </row>
    <row r="665" customFormat="1" s="94">
      <c r="A665" s="24" t="n"/>
      <c r="B665" s="13">
        <f>IF(I665="Silicon Bronze, ASTM-B584, C87600", IF(K665="Coating_Standard", "Y", "N"), "N")</f>
        <v/>
      </c>
      <c r="C665" s="6" t="inlineStr">
        <is>
          <t>Price_BOM_VL_VLS_Imp_866</t>
        </is>
      </c>
      <c r="D665">
        <f>IF(B665="Y", C665, "")</f>
        <v/>
      </c>
      <c r="E665" t="inlineStr">
        <is>
          <t>:6015-7_VL:6015-7_VLS:</t>
        </is>
      </c>
      <c r="F665" t="inlineStr">
        <is>
          <t>:6015-7 VL:6015-7 VLS:</t>
        </is>
      </c>
      <c r="G665" s="123" t="inlineStr">
        <is>
          <t>X5</t>
        </is>
      </c>
      <c r="H665" t="inlineStr">
        <is>
          <t>ImpMatl_NiAl-Bronze_ASTM-B148_C95400</t>
        </is>
      </c>
      <c r="I665" s="6" t="inlineStr">
        <is>
          <t>Nickel Aluminum Bronze ASTM B148 UNS C95400</t>
        </is>
      </c>
      <c r="J665" s="6" t="inlineStr">
        <is>
          <t>B22</t>
        </is>
      </c>
      <c r="K665" s="6" t="inlineStr">
        <is>
          <t>Coating_Standard</t>
        </is>
      </c>
      <c r="L665" s="6" t="inlineStr">
        <is>
          <t>Anodized Steel</t>
        </is>
      </c>
      <c r="M665" s="6" t="inlineStr">
        <is>
          <t>Steel, Cold Drawn C1018</t>
        </is>
      </c>
      <c r="N665" s="6" t="inlineStr">
        <is>
          <t>RTF</t>
        </is>
      </c>
      <c r="O665" s="6" t="n"/>
      <c r="P665" t="inlineStr">
        <is>
          <t>A101990</t>
        </is>
      </c>
      <c r="Q665" t="n">
        <v>3647</v>
      </c>
      <c r="R665" s="6" t="inlineStr">
        <is>
          <t>LT250</t>
        </is>
      </c>
      <c r="S665" s="13" t="n">
        <v>8</v>
      </c>
      <c r="U665" s="80" t="n"/>
    </row>
    <row r="666">
      <c r="B666" s="13">
        <f>IF(I666="Silicon Bronze, ASTM-B584, C87600", IF(K666="Coating_Standard", "Y", "N"), "N")</f>
        <v/>
      </c>
      <c r="C666" s="6" t="inlineStr">
        <is>
          <t>Price_BOM_VL_VLS_Imp_867</t>
        </is>
      </c>
      <c r="D666">
        <f>IF(B666="Y", C666, "")</f>
        <v/>
      </c>
      <c r="E666" t="inlineStr">
        <is>
          <t>:6015-7_VL:6015-7_VLS:</t>
        </is>
      </c>
      <c r="F666" t="inlineStr">
        <is>
          <t>:6015-7 VL:6015-7 VLS:</t>
        </is>
      </c>
      <c r="G666" s="123" t="inlineStr">
        <is>
          <t>X5</t>
        </is>
      </c>
      <c r="H666" s="123" t="inlineStr">
        <is>
          <t>ImpMatl_Silicon_Bronze_ASTM-B584_C87600</t>
        </is>
      </c>
      <c r="I666" s="6" t="inlineStr">
        <is>
          <t>Silicon Bronze, ASTM-B584, C87600</t>
        </is>
      </c>
      <c r="J666" s="6" t="inlineStr">
        <is>
          <t>B21</t>
        </is>
      </c>
      <c r="K666" s="6" t="inlineStr">
        <is>
          <t>Coating_Scotchkote134_interior</t>
        </is>
      </c>
      <c r="L666" s="6" t="inlineStr">
        <is>
          <t>Anodized Steel</t>
        </is>
      </c>
      <c r="M666" s="6" t="inlineStr">
        <is>
          <t>Steel, Cold Drawn C1018</t>
        </is>
      </c>
      <c r="N666" s="1" t="inlineStr">
        <is>
          <t>RTF</t>
        </is>
      </c>
      <c r="O666" s="6" t="n"/>
      <c r="P666" s="6" t="inlineStr">
        <is>
          <t>A101987</t>
        </is>
      </c>
      <c r="Q666" s="6" t="n">
        <v>0</v>
      </c>
      <c r="R666" s="6" t="inlineStr">
        <is>
          <t>LT040</t>
        </is>
      </c>
      <c r="S666" s="13" t="n">
        <v>14</v>
      </c>
      <c r="U666" s="80" t="n"/>
    </row>
    <row r="667">
      <c r="B667" s="13">
        <f>IF(I667="Silicon Bronze, ASTM-B584, C87600", IF(K667="Coating_Standard", "Y", "N"), "N")</f>
        <v/>
      </c>
      <c r="C667" s="6" t="inlineStr">
        <is>
          <t>Price_BOM_VL_VLS_Imp_868</t>
        </is>
      </c>
      <c r="D667">
        <f>IF(B667="Y", C667, "")</f>
        <v/>
      </c>
      <c r="E667" t="inlineStr">
        <is>
          <t>:6015-7_VL:6015-7_VLS:</t>
        </is>
      </c>
      <c r="F667" t="inlineStr">
        <is>
          <t>:6015-7 VL:6015-7 VLS:</t>
        </is>
      </c>
      <c r="G667" s="123" t="inlineStr">
        <is>
          <t>X5</t>
        </is>
      </c>
      <c r="H667" t="inlineStr">
        <is>
          <t>ImpMatl_NiAl-Bronze_ASTM-B148_C95400</t>
        </is>
      </c>
      <c r="I667" s="6" t="inlineStr">
        <is>
          <t>Nickel Aluminum Bronze ASTM B148 UNS C95400</t>
        </is>
      </c>
      <c r="J667" s="6" t="inlineStr">
        <is>
          <t>B22</t>
        </is>
      </c>
      <c r="K667" s="6" t="inlineStr">
        <is>
          <t>Coating_Scotchkote134_interior</t>
        </is>
      </c>
      <c r="L667" s="6" t="inlineStr">
        <is>
          <t>Anodized Steel</t>
        </is>
      </c>
      <c r="M667" s="6" t="inlineStr">
        <is>
          <t>Steel, Cold Drawn C1018</t>
        </is>
      </c>
      <c r="N667" s="1" t="inlineStr">
        <is>
          <t>RTF</t>
        </is>
      </c>
      <c r="O667" s="6" t="n"/>
      <c r="P667" t="inlineStr">
        <is>
          <t>A101990</t>
        </is>
      </c>
      <c r="Q667" t="n">
        <v>3647</v>
      </c>
      <c r="R667" s="6" t="inlineStr">
        <is>
          <t>LT250</t>
        </is>
      </c>
      <c r="S667" s="13" t="n">
        <v>8</v>
      </c>
      <c r="U667" s="80" t="n"/>
    </row>
    <row r="668">
      <c r="B668" s="13">
        <f>IF(I668="Silicon Bronze, ASTM-B584, C87600", IF(K668="Coating_Standard", "Y", "N"), "N")</f>
        <v/>
      </c>
      <c r="C668" s="6" t="inlineStr">
        <is>
          <t>Price_BOM_VL_VLS_Imp_869</t>
        </is>
      </c>
      <c r="D668">
        <f>IF(B668="Y", C668, "")</f>
        <v/>
      </c>
      <c r="E668" t="inlineStr">
        <is>
          <t>:6015-7_VL:6015-7_VLS:</t>
        </is>
      </c>
      <c r="F668" t="inlineStr">
        <is>
          <t>:6015-7 VL:6015-7 VLS:</t>
        </is>
      </c>
      <c r="G668" s="123" t="inlineStr">
        <is>
          <t>X5</t>
        </is>
      </c>
      <c r="H668" s="123" t="inlineStr">
        <is>
          <t>ImpMatl_Silicon_Bronze_ASTM-B584_C87600</t>
        </is>
      </c>
      <c r="I668" s="6" t="inlineStr">
        <is>
          <t>Silicon Bronze, ASTM-B584, C87600</t>
        </is>
      </c>
      <c r="J668" s="6" t="inlineStr">
        <is>
          <t>B21</t>
        </is>
      </c>
      <c r="K668" s="6" t="inlineStr">
        <is>
          <t>Coating_Scotchkote134_interior_exterior</t>
        </is>
      </c>
      <c r="L668" s="6" t="inlineStr">
        <is>
          <t>Anodized Steel</t>
        </is>
      </c>
      <c r="M668" s="6" t="inlineStr">
        <is>
          <t>Steel, Cold Drawn C1018</t>
        </is>
      </c>
      <c r="N668" s="1" t="inlineStr">
        <is>
          <t>RTF</t>
        </is>
      </c>
      <c r="O668" s="6" t="n"/>
      <c r="P668" s="6" t="inlineStr">
        <is>
          <t>A101987</t>
        </is>
      </c>
      <c r="Q668" s="6" t="n">
        <v>0</v>
      </c>
      <c r="R668" s="6" t="inlineStr">
        <is>
          <t>LT040</t>
        </is>
      </c>
      <c r="S668" s="13" t="n">
        <v>14</v>
      </c>
      <c r="U668" s="80" t="n"/>
    </row>
    <row r="669">
      <c r="B669" s="13">
        <f>IF(I669="Silicon Bronze, ASTM-B584, C87600", IF(K669="Coating_Standard", "Y", "N"), "N")</f>
        <v/>
      </c>
      <c r="C669" s="6" t="inlineStr">
        <is>
          <t>Price_BOM_VL_VLS_Imp_870</t>
        </is>
      </c>
      <c r="D669">
        <f>IF(B669="Y", C669, "")</f>
        <v/>
      </c>
      <c r="E669" t="inlineStr">
        <is>
          <t>:6015-7_VL:6015-7_VLS:</t>
        </is>
      </c>
      <c r="F669" t="inlineStr">
        <is>
          <t>:6015-7 VL:6015-7 VLS:</t>
        </is>
      </c>
      <c r="G669" s="123" t="inlineStr">
        <is>
          <t>X5</t>
        </is>
      </c>
      <c r="H669" t="inlineStr">
        <is>
          <t>ImpMatl_NiAl-Bronze_ASTM-B148_C95400</t>
        </is>
      </c>
      <c r="I669" s="6" t="inlineStr">
        <is>
          <t>Nickel Aluminum Bronze ASTM B148 UNS C95400</t>
        </is>
      </c>
      <c r="J669" s="6" t="inlineStr">
        <is>
          <t>B22</t>
        </is>
      </c>
      <c r="K669" s="6" t="inlineStr">
        <is>
          <t>Coating_Scotchkote134_interior_exterior</t>
        </is>
      </c>
      <c r="L669" s="6" t="inlineStr">
        <is>
          <t>Anodized Steel</t>
        </is>
      </c>
      <c r="M669" s="6" t="inlineStr">
        <is>
          <t>Steel, Cold Drawn C1018</t>
        </is>
      </c>
      <c r="N669" s="1" t="inlineStr">
        <is>
          <t>RTF</t>
        </is>
      </c>
      <c r="O669" s="6" t="n"/>
      <c r="P669" t="inlineStr">
        <is>
          <t>A101990</t>
        </is>
      </c>
      <c r="Q669" t="n">
        <v>3647</v>
      </c>
      <c r="R669" s="6" t="inlineStr">
        <is>
          <t>LT250</t>
        </is>
      </c>
      <c r="S669" s="13" t="n">
        <v>8</v>
      </c>
      <c r="U669" s="80" t="n"/>
    </row>
    <row r="670">
      <c r="B670" s="13">
        <f>IF(I670="Silicon Bronze, ASTM-B584, C87600", IF(K670="Coating_Standard", "Y", "N"), "N")</f>
        <v/>
      </c>
      <c r="C670" s="6" t="inlineStr">
        <is>
          <t>Price_BOM_VL_VLS_Imp_871</t>
        </is>
      </c>
      <c r="D670">
        <f>IF(B670="Y", C670, "")</f>
        <v/>
      </c>
      <c r="E670" t="inlineStr">
        <is>
          <t>:6015-7_VL:6015-7_VLS:</t>
        </is>
      </c>
      <c r="F670" t="inlineStr">
        <is>
          <t>:6015-7 VL:6015-7 VLS:</t>
        </is>
      </c>
      <c r="G670" s="123" t="inlineStr">
        <is>
          <t>X5</t>
        </is>
      </c>
      <c r="H670" s="123" t="inlineStr">
        <is>
          <t>ImpMatl_Silicon_Bronze_ASTM-B584_C87600</t>
        </is>
      </c>
      <c r="I670" s="6" t="inlineStr">
        <is>
          <t>Silicon Bronze, ASTM-B584, C87600</t>
        </is>
      </c>
      <c r="J670" s="6" t="inlineStr">
        <is>
          <t>B21</t>
        </is>
      </c>
      <c r="K670" s="6" t="inlineStr">
        <is>
          <t>Coating_Scotchkote134_interior_exterior_IncludeImpeller</t>
        </is>
      </c>
      <c r="L670" s="6" t="inlineStr">
        <is>
          <t>Anodized Steel</t>
        </is>
      </c>
      <c r="M670" s="6" t="inlineStr">
        <is>
          <t>Steel, Cold Drawn C1018</t>
        </is>
      </c>
      <c r="N670" s="1" t="inlineStr">
        <is>
          <t>RTF</t>
        </is>
      </c>
      <c r="O670" s="6" t="n"/>
      <c r="P670" s="6" t="inlineStr">
        <is>
          <t>A101987</t>
        </is>
      </c>
      <c r="Q670" s="6" t="n">
        <v>0</v>
      </c>
      <c r="R670" s="6" t="inlineStr">
        <is>
          <t>LT040</t>
        </is>
      </c>
      <c r="S670" s="13" t="n">
        <v>14</v>
      </c>
      <c r="U670" s="80" t="n"/>
    </row>
    <row r="671">
      <c r="B671" s="13">
        <f>IF(I671="Silicon Bronze, ASTM-B584, C87600", IF(K671="Coating_Standard", "Y", "N"), "N")</f>
        <v/>
      </c>
      <c r="C671" s="6" t="inlineStr">
        <is>
          <t>Price_BOM_VL_VLS_Imp_872</t>
        </is>
      </c>
      <c r="D671">
        <f>IF(B671="Y", C671, "")</f>
        <v/>
      </c>
      <c r="E671" t="inlineStr">
        <is>
          <t>:6015-7_VL:6015-7_VLS:</t>
        </is>
      </c>
      <c r="F671" t="inlineStr">
        <is>
          <t>:6015-7 VL:6015-7 VLS:</t>
        </is>
      </c>
      <c r="G671" s="123" t="inlineStr">
        <is>
          <t>X5</t>
        </is>
      </c>
      <c r="H671" t="inlineStr">
        <is>
          <t>ImpMatl_NiAl-Bronze_ASTM-B148_C95400</t>
        </is>
      </c>
      <c r="I671" s="6" t="inlineStr">
        <is>
          <t>Nickel Aluminum Bronze ASTM B148 UNS C95400</t>
        </is>
      </c>
      <c r="J671" s="6" t="inlineStr">
        <is>
          <t>B22</t>
        </is>
      </c>
      <c r="K671" s="6" t="inlineStr">
        <is>
          <t>Coating_Scotchkote134_interior_exterior_IncludeImpeller</t>
        </is>
      </c>
      <c r="L671" s="6" t="inlineStr">
        <is>
          <t>Anodized Steel</t>
        </is>
      </c>
      <c r="M671" s="6" t="inlineStr">
        <is>
          <t>Steel, Cold Drawn C1018</t>
        </is>
      </c>
      <c r="N671" s="1" t="inlineStr">
        <is>
          <t>RTF</t>
        </is>
      </c>
      <c r="O671" s="6" t="n"/>
      <c r="P671" t="inlineStr">
        <is>
          <t>A101990</t>
        </is>
      </c>
      <c r="Q671" t="n">
        <v>3647</v>
      </c>
      <c r="R671" s="6" t="inlineStr">
        <is>
          <t>LT250</t>
        </is>
      </c>
      <c r="S671" s="13" t="n">
        <v>8</v>
      </c>
      <c r="U671" s="80" t="n"/>
    </row>
    <row r="672">
      <c r="B672" s="13">
        <f>IF(I672="Silicon Bronze, ASTM-B584, C87600", IF(K672="Coating_Standard", "Y", "N"), "N")</f>
        <v/>
      </c>
      <c r="C672" s="6" t="inlineStr">
        <is>
          <t>Price_BOM_VL_VLS_Imp_873</t>
        </is>
      </c>
      <c r="D672">
        <f>IF(B672="Y", C672, "")</f>
        <v/>
      </c>
      <c r="E672" t="inlineStr">
        <is>
          <t>:6015-7_VL:6015-7_VLS:</t>
        </is>
      </c>
      <c r="F672" t="inlineStr">
        <is>
          <t>:6015-7 VL:6015-7 VLS:</t>
        </is>
      </c>
      <c r="G672" s="123" t="inlineStr">
        <is>
          <t>X5</t>
        </is>
      </c>
      <c r="H672" s="123" t="inlineStr">
        <is>
          <t>ImpMatl_Silicon_Bronze_ASTM-B584_C87600</t>
        </is>
      </c>
      <c r="I672" s="6" t="inlineStr">
        <is>
          <t>Silicon Bronze, ASTM-B584, C87600</t>
        </is>
      </c>
      <c r="J672" s="6" t="inlineStr">
        <is>
          <t>B21</t>
        </is>
      </c>
      <c r="K672" s="6" t="inlineStr">
        <is>
          <t>Coating_Scotchkote134_interior_IncludeImpeller</t>
        </is>
      </c>
      <c r="L672" s="6" t="inlineStr">
        <is>
          <t>Anodized Steel</t>
        </is>
      </c>
      <c r="M672" s="6" t="inlineStr">
        <is>
          <t>Steel, Cold Drawn C1018</t>
        </is>
      </c>
      <c r="N672" s="1" t="inlineStr">
        <is>
          <t>RTF</t>
        </is>
      </c>
      <c r="O672" s="6" t="n"/>
      <c r="P672" s="6" t="inlineStr">
        <is>
          <t>A101987</t>
        </is>
      </c>
      <c r="Q672" s="6" t="n">
        <v>0</v>
      </c>
      <c r="R672" s="6" t="inlineStr">
        <is>
          <t>LT040</t>
        </is>
      </c>
      <c r="S672" s="13" t="n">
        <v>14</v>
      </c>
      <c r="U672" s="80" t="n"/>
    </row>
    <row r="673">
      <c r="B673" s="13">
        <f>IF(I673="Silicon Bronze, ASTM-B584, C87600", IF(K673="Coating_Standard", "Y", "N"), "N")</f>
        <v/>
      </c>
      <c r="C673" s="6" t="inlineStr">
        <is>
          <t>Price_BOM_VL_VLS_Imp_874</t>
        </is>
      </c>
      <c r="D673">
        <f>IF(B673="Y", C673, "")</f>
        <v/>
      </c>
      <c r="E673" t="inlineStr">
        <is>
          <t>:6015-7_VL:6015-7_VLS:</t>
        </is>
      </c>
      <c r="F673" t="inlineStr">
        <is>
          <t>:6015-7 VL:6015-7 VLS:</t>
        </is>
      </c>
      <c r="G673" s="123" t="inlineStr">
        <is>
          <t>X5</t>
        </is>
      </c>
      <c r="H673" t="inlineStr">
        <is>
          <t>ImpMatl_NiAl-Bronze_ASTM-B148_C95400</t>
        </is>
      </c>
      <c r="I673" s="6" t="inlineStr">
        <is>
          <t>Nickel Aluminum Bronze ASTM B148 UNS C95400</t>
        </is>
      </c>
      <c r="J673" s="6" t="inlineStr">
        <is>
          <t>B22</t>
        </is>
      </c>
      <c r="K673" s="6" t="inlineStr">
        <is>
          <t>Coating_Scotchkote134_interior_IncludeImpeller</t>
        </is>
      </c>
      <c r="L673" s="6" t="inlineStr">
        <is>
          <t>Anodized Steel</t>
        </is>
      </c>
      <c r="M673" s="6" t="inlineStr">
        <is>
          <t>Steel, Cold Drawn C1018</t>
        </is>
      </c>
      <c r="N673" s="1" t="inlineStr">
        <is>
          <t>RTF</t>
        </is>
      </c>
      <c r="O673" s="6" t="n"/>
      <c r="P673" t="inlineStr">
        <is>
          <t>A101990</t>
        </is>
      </c>
      <c r="Q673" t="n">
        <v>3647</v>
      </c>
      <c r="R673" s="6" t="inlineStr">
        <is>
          <t>LT250</t>
        </is>
      </c>
      <c r="S673" s="13" t="n">
        <v>8</v>
      </c>
      <c r="U673" s="80" t="n"/>
    </row>
    <row r="674">
      <c r="B674" s="13">
        <f>IF(I674="Silicon Bronze, ASTM-B584, C87600", IF(K674="Coating_Standard", "Y", "N"), "N")</f>
        <v/>
      </c>
      <c r="C674" s="6" t="inlineStr">
        <is>
          <t>Price_BOM_VL_VLS_Imp_875</t>
        </is>
      </c>
      <c r="D674">
        <f>IF(B674="Y", C674, "")</f>
        <v/>
      </c>
      <c r="E674" t="inlineStr">
        <is>
          <t>:6015-7_VL:6015-7_VLS:</t>
        </is>
      </c>
      <c r="F674" t="inlineStr">
        <is>
          <t>:6015-7 VL:6015-7 VLS:</t>
        </is>
      </c>
      <c r="G674" s="123" t="inlineStr">
        <is>
          <t>X5</t>
        </is>
      </c>
      <c r="H674" s="123" t="inlineStr">
        <is>
          <t>ImpMatl_Silicon_Bronze_ASTM-B584_C87600</t>
        </is>
      </c>
      <c r="I674" s="6" t="inlineStr">
        <is>
          <t>Silicon Bronze, ASTM-B584, C87600</t>
        </is>
      </c>
      <c r="J674" s="6" t="inlineStr">
        <is>
          <t>B21</t>
        </is>
      </c>
      <c r="K674" s="6" t="inlineStr">
        <is>
          <t>Coating_Special</t>
        </is>
      </c>
      <c r="L674" s="6" t="inlineStr">
        <is>
          <t>Anodized Steel</t>
        </is>
      </c>
      <c r="M674" s="6" t="inlineStr">
        <is>
          <t>Steel, Cold Drawn C1018</t>
        </is>
      </c>
      <c r="N674" s="1" t="inlineStr">
        <is>
          <t>RTF</t>
        </is>
      </c>
      <c r="O674" s="6" t="n"/>
      <c r="P674" s="6" t="inlineStr">
        <is>
          <t>A101987</t>
        </is>
      </c>
      <c r="Q674" s="6" t="n">
        <v>0</v>
      </c>
      <c r="R674" s="6" t="inlineStr">
        <is>
          <t>LT040</t>
        </is>
      </c>
      <c r="S674" s="13" t="n">
        <v>14</v>
      </c>
      <c r="U674" s="80" t="n"/>
    </row>
    <row r="675">
      <c r="B675" s="13">
        <f>IF(I675="Silicon Bronze, ASTM-B584, C87600", IF(K675="Coating_Standard", "Y", "N"), "N")</f>
        <v/>
      </c>
      <c r="C675" s="6" t="inlineStr">
        <is>
          <t>Price_BOM_VL_VLS_Imp_876</t>
        </is>
      </c>
      <c r="D675">
        <f>IF(B675="Y", C675, "")</f>
        <v/>
      </c>
      <c r="E675" t="inlineStr">
        <is>
          <t>:6015-7_VL:6015-7_VLS:</t>
        </is>
      </c>
      <c r="F675" t="inlineStr">
        <is>
          <t>:6015-7 VL:6015-7 VLS:</t>
        </is>
      </c>
      <c r="G675" s="123" t="inlineStr">
        <is>
          <t>X5</t>
        </is>
      </c>
      <c r="H675" t="inlineStr">
        <is>
          <t>ImpMatl_NiAl-Bronze_ASTM-B148_C95400</t>
        </is>
      </c>
      <c r="I675" s="6" t="inlineStr">
        <is>
          <t>Nickel Aluminum Bronze ASTM B148 UNS C95400</t>
        </is>
      </c>
      <c r="J675" s="6" t="inlineStr">
        <is>
          <t>B22</t>
        </is>
      </c>
      <c r="K675" s="6" t="inlineStr">
        <is>
          <t>Coating_Special</t>
        </is>
      </c>
      <c r="L675" s="6" t="inlineStr">
        <is>
          <t>Anodized Steel</t>
        </is>
      </c>
      <c r="M675" s="6" t="inlineStr">
        <is>
          <t>Steel, Cold Drawn C1018</t>
        </is>
      </c>
      <c r="N675" s="1" t="inlineStr">
        <is>
          <t>RTF</t>
        </is>
      </c>
      <c r="O675" s="6" t="n"/>
      <c r="P675" t="inlineStr">
        <is>
          <t>A101990</t>
        </is>
      </c>
      <c r="Q675" t="n">
        <v>3647</v>
      </c>
      <c r="R675" s="6" t="inlineStr">
        <is>
          <t>LT250</t>
        </is>
      </c>
      <c r="S675" s="13" t="n">
        <v>8</v>
      </c>
      <c r="U675" s="80" t="n"/>
    </row>
    <row r="676">
      <c r="B676" s="13">
        <f>IF(I676="Silicon Bronze, ASTM-B584, C87600", IF(K676="Coating_Standard", "Y", "N"), "N")</f>
        <v/>
      </c>
      <c r="C676" s="6" t="inlineStr">
        <is>
          <t>Price_BOM_VL_VLS_Imp_877</t>
        </is>
      </c>
      <c r="D676">
        <f>IF(B676="Y", C676, "")</f>
        <v/>
      </c>
      <c r="E676" t="inlineStr">
        <is>
          <t>:6015-7_VL:6015-7_VLS:</t>
        </is>
      </c>
      <c r="F676" t="inlineStr">
        <is>
          <t>:6015-7 VL:6015-7 VLS:</t>
        </is>
      </c>
      <c r="G676" s="123" t="inlineStr">
        <is>
          <t>X5</t>
        </is>
      </c>
      <c r="H676" s="123" t="inlineStr">
        <is>
          <t>ImpMatl_Silicon_Bronze_ASTM-B584_C87600</t>
        </is>
      </c>
      <c r="I676" s="6" t="inlineStr">
        <is>
          <t>Silicon Bronze, ASTM-B584, C87600</t>
        </is>
      </c>
      <c r="J676" s="6" t="inlineStr">
        <is>
          <t>B21</t>
        </is>
      </c>
      <c r="K676" s="6" t="inlineStr">
        <is>
          <t>Coating_Epoxy</t>
        </is>
      </c>
      <c r="L676" s="6" t="inlineStr">
        <is>
          <t>Anodized Steel</t>
        </is>
      </c>
      <c r="M676" s="6" t="inlineStr">
        <is>
          <t>Steel, Cold Drawn C1018</t>
        </is>
      </c>
      <c r="N676" s="1" t="inlineStr">
        <is>
          <t>RTF</t>
        </is>
      </c>
      <c r="O676" s="6" t="n"/>
      <c r="P676" s="6" t="inlineStr">
        <is>
          <t>A101987</t>
        </is>
      </c>
      <c r="Q676" s="6" t="n">
        <v>0</v>
      </c>
      <c r="R676" s="6" t="inlineStr">
        <is>
          <t>LT040</t>
        </is>
      </c>
      <c r="S676" s="13" t="n">
        <v>14</v>
      </c>
      <c r="U676" s="80" t="n"/>
    </row>
    <row r="677">
      <c r="B677" s="13">
        <f>IF(I677="Silicon Bronze, ASTM-B584, C87600", IF(K677="Coating_Standard", "Y", "N"), "N")</f>
        <v/>
      </c>
      <c r="C677" s="6" t="inlineStr">
        <is>
          <t>Price_BOM_VL_VLS_Imp_878</t>
        </is>
      </c>
      <c r="D677">
        <f>IF(B677="Y", C677, "")</f>
        <v/>
      </c>
      <c r="E677" t="inlineStr">
        <is>
          <t>:6015-7_VL:6015-7_VLS:</t>
        </is>
      </c>
      <c r="F677" t="inlineStr">
        <is>
          <t>:6015-7 VL:6015-7 VLS:</t>
        </is>
      </c>
      <c r="G677" s="123" t="inlineStr">
        <is>
          <t>X5</t>
        </is>
      </c>
      <c r="H677" t="inlineStr">
        <is>
          <t>ImpMatl_NiAl-Bronze_ASTM-B148_C95400</t>
        </is>
      </c>
      <c r="I677" s="6" t="inlineStr">
        <is>
          <t>Nickel Aluminum Bronze ASTM B148 UNS C95400</t>
        </is>
      </c>
      <c r="J677" s="6" t="inlineStr">
        <is>
          <t>B22</t>
        </is>
      </c>
      <c r="K677" s="6" t="inlineStr">
        <is>
          <t>Coating_Epoxy</t>
        </is>
      </c>
      <c r="L677" s="6" t="inlineStr">
        <is>
          <t>Anodized Steel</t>
        </is>
      </c>
      <c r="M677" s="6" t="inlineStr">
        <is>
          <t>Steel, Cold Drawn C1018</t>
        </is>
      </c>
      <c r="N677" s="1" t="inlineStr">
        <is>
          <t>RTF</t>
        </is>
      </c>
      <c r="O677" s="6" t="n"/>
      <c r="P677" t="inlineStr">
        <is>
          <t>A101990</t>
        </is>
      </c>
      <c r="Q677" t="n">
        <v>3647</v>
      </c>
      <c r="R677" s="6" t="inlineStr">
        <is>
          <t>LT250</t>
        </is>
      </c>
      <c r="S677" s="13" t="n">
        <v>8</v>
      </c>
      <c r="U677" s="80" t="n"/>
    </row>
    <row r="678">
      <c r="B678" s="13">
        <f>IF(I678="Silicon Bronze, ASTM-B584, C87600", IF(K678="Coating_Standard", "Y", "N"), "N")</f>
        <v/>
      </c>
      <c r="C678" s="6" t="inlineStr">
        <is>
          <t>Price_BOM_VL_VLS_Imp_879</t>
        </is>
      </c>
      <c r="D678">
        <f>IF(B678="Y", C678, "")</f>
        <v/>
      </c>
      <c r="E678" s="123" t="inlineStr">
        <is>
          <t>:6095-7_VL:6095-7_VLS:</t>
        </is>
      </c>
      <c r="F678" s="123" t="inlineStr">
        <is>
          <t>:6095-7 VL:6095-7 VLS:</t>
        </is>
      </c>
      <c r="G678" s="123" t="inlineStr">
        <is>
          <t>X4</t>
        </is>
      </c>
      <c r="H678" s="123" t="inlineStr">
        <is>
          <t>ImpMatl_Silicon_Bronze_ASTM-B584_C87600</t>
        </is>
      </c>
      <c r="I678" s="6" t="inlineStr">
        <is>
          <t>Silicon Bronze, ASTM-B584, C87600</t>
        </is>
      </c>
      <c r="J678" s="6" t="inlineStr">
        <is>
          <t>B21</t>
        </is>
      </c>
      <c r="K678" s="6" t="inlineStr">
        <is>
          <t>Coating_Standard</t>
        </is>
      </c>
      <c r="L678" s="6" t="inlineStr">
        <is>
          <t>Stainless Steel, AISI-303</t>
        </is>
      </c>
      <c r="M678" s="6" t="inlineStr">
        <is>
          <t>Steel, Cold Drawn C1018</t>
        </is>
      </c>
      <c r="N678" s="123" t="n">
        <v>96772229</v>
      </c>
      <c r="O678" s="6" t="inlineStr">
        <is>
          <t>IMP,VL,60957,X4,B21</t>
        </is>
      </c>
      <c r="P678" s="6" t="inlineStr">
        <is>
          <t>A101966</t>
        </is>
      </c>
      <c r="Q678" s="6" t="n">
        <v>0</v>
      </c>
      <c r="R678" s="6" t="inlineStr">
        <is>
          <t>LT027</t>
        </is>
      </c>
      <c r="S678" s="13" t="n">
        <v>0</v>
      </c>
      <c r="U678" s="80" t="n"/>
    </row>
    <row r="679">
      <c r="B679" s="13">
        <f>IF(I679="Silicon Bronze, ASTM-B584, C87600", IF(K679="Coating_Standard", "Y", "N"), "N")</f>
        <v/>
      </c>
      <c r="C679" s="6" t="inlineStr">
        <is>
          <t>Price_BOM_VL_VLS_Imp_881</t>
        </is>
      </c>
      <c r="D679">
        <f>IF(B679="Y", C679, "")</f>
        <v/>
      </c>
      <c r="E679" s="123" t="inlineStr">
        <is>
          <t>:6095-7_VL:6095-7_VLS:</t>
        </is>
      </c>
      <c r="F679" s="123" t="inlineStr">
        <is>
          <t>:6095-7 VL:6095-7 VLS:</t>
        </is>
      </c>
      <c r="G679" s="123" t="inlineStr">
        <is>
          <t>X4</t>
        </is>
      </c>
      <c r="H679" s="123" t="inlineStr">
        <is>
          <t>ImpMatl_SS_AISI-304</t>
        </is>
      </c>
      <c r="I679" s="6" t="inlineStr">
        <is>
          <t>Stainless Steel, AISI-304</t>
        </is>
      </c>
      <c r="J679" s="6" t="inlineStr">
        <is>
          <t>H304</t>
        </is>
      </c>
      <c r="K679" s="6" t="inlineStr">
        <is>
          <t>Coating_Standard</t>
        </is>
      </c>
      <c r="L679" s="6" t="inlineStr">
        <is>
          <t>Stainless Steel, AISI-303</t>
        </is>
      </c>
      <c r="M679" s="6" t="inlineStr">
        <is>
          <t>Stainless Steel, AISI 316</t>
        </is>
      </c>
      <c r="N679" s="94" t="n">
        <v>99830714</v>
      </c>
      <c r="O679" s="94" t="inlineStr">
        <is>
          <t>IMP,VL,60957,X4,H304</t>
        </is>
      </c>
      <c r="P679" t="inlineStr">
        <is>
          <t>A101971</t>
        </is>
      </c>
      <c r="Q679" t="n">
        <v>0</v>
      </c>
      <c r="R679" s="6" t="inlineStr">
        <is>
          <t>LT027</t>
        </is>
      </c>
      <c r="S679" s="13" t="n">
        <v>0</v>
      </c>
      <c r="U679" s="80" t="n"/>
    </row>
    <row r="680">
      <c r="B680" s="13">
        <f>IF(I680="Silicon Bronze, ASTM-B584, C87600", IF(K680="Coating_Standard", "Y", "N"), "N")</f>
        <v/>
      </c>
      <c r="C680" s="6" t="inlineStr">
        <is>
          <t>Price_BOM_VL_VLS_Imp_882</t>
        </is>
      </c>
      <c r="D680">
        <f>IF(B680="Y", C680, "")</f>
        <v/>
      </c>
      <c r="E680" s="123" t="inlineStr">
        <is>
          <t>:6095-7_VL:6095-7_VLS:</t>
        </is>
      </c>
      <c r="F680" s="123" t="inlineStr">
        <is>
          <t>:6095-7 VL:6095-7 VLS:</t>
        </is>
      </c>
      <c r="G680" s="123" t="inlineStr">
        <is>
          <t>X4</t>
        </is>
      </c>
      <c r="H680" t="inlineStr">
        <is>
          <t>ImpMatl_NiAl-Bronze_ASTM-B148_C95400</t>
        </is>
      </c>
      <c r="I680" s="6" t="inlineStr">
        <is>
          <t>Nickel Aluminum Bronze ASTM B148 UNS C95400</t>
        </is>
      </c>
      <c r="J680" s="6" t="inlineStr">
        <is>
          <t>B22</t>
        </is>
      </c>
      <c r="K680" s="6" t="inlineStr">
        <is>
          <t>Coating_Standard</t>
        </is>
      </c>
      <c r="L680" s="6" t="inlineStr">
        <is>
          <t>Stainless Steel, AISI-303</t>
        </is>
      </c>
      <c r="M680" s="6" t="inlineStr">
        <is>
          <t>Steel, Cold Drawn C1018</t>
        </is>
      </c>
      <c r="N680" s="123" t="n">
        <v>96772240</v>
      </c>
      <c r="O680" s="1" t="n"/>
      <c r="P680" t="inlineStr">
        <is>
          <t>A102272</t>
        </is>
      </c>
      <c r="Q680" t="n">
        <v>273</v>
      </c>
      <c r="R680" s="6" t="inlineStr">
        <is>
          <t>LT027</t>
        </is>
      </c>
      <c r="S680" s="13" t="n">
        <v>0</v>
      </c>
      <c r="U680" s="80" t="n"/>
    </row>
    <row r="681">
      <c r="B681" s="13">
        <f>IF(I681="Silicon Bronze, ASTM-B584, C87600", IF(K681="Coating_Standard", "Y", "N"), "N")</f>
        <v/>
      </c>
      <c r="C681" s="6" t="inlineStr">
        <is>
          <t>Price_BOM_VL_VLS_Imp_883</t>
        </is>
      </c>
      <c r="D681">
        <f>IF(B681="Y", C681, "")</f>
        <v/>
      </c>
      <c r="E681" s="123" t="inlineStr">
        <is>
          <t>:6095-7_VL:6095-7_VLS:</t>
        </is>
      </c>
      <c r="F681" s="123" t="inlineStr">
        <is>
          <t>:6095-7 VL:6095-7 VLS:</t>
        </is>
      </c>
      <c r="G681" s="123" t="inlineStr">
        <is>
          <t>X4</t>
        </is>
      </c>
      <c r="H681" s="123" t="inlineStr">
        <is>
          <t>ImpMatl_Silicon_Bronze_ASTM-B584_C87600</t>
        </is>
      </c>
      <c r="I681" s="6" t="inlineStr">
        <is>
          <t>Silicon Bronze, ASTM-B584, C87600</t>
        </is>
      </c>
      <c r="J681" s="6" t="inlineStr">
        <is>
          <t>B21</t>
        </is>
      </c>
      <c r="K681" s="6" t="inlineStr">
        <is>
          <t>Coating_Scotchkote134_interior</t>
        </is>
      </c>
      <c r="L681" s="6" t="inlineStr">
        <is>
          <t>Stainless Steel, AISI-303</t>
        </is>
      </c>
      <c r="M681" s="6" t="inlineStr">
        <is>
          <t>Steel, Cold Drawn C1018</t>
        </is>
      </c>
      <c r="N681" s="1" t="inlineStr">
        <is>
          <t>RTF</t>
        </is>
      </c>
      <c r="O681" s="6" t="n"/>
      <c r="P681" s="6" t="inlineStr">
        <is>
          <t>A101966</t>
        </is>
      </c>
      <c r="Q681" s="6" t="n">
        <v>0</v>
      </c>
      <c r="R681" s="6" t="inlineStr">
        <is>
          <t>LT040</t>
        </is>
      </c>
      <c r="S681" s="13" t="n">
        <v>14</v>
      </c>
      <c r="U681" s="80" t="n"/>
    </row>
    <row r="682">
      <c r="B682" s="13">
        <f>IF(I682="Silicon Bronze, ASTM-B584, C87600", IF(K682="Coating_Standard", "Y", "N"), "N")</f>
        <v/>
      </c>
      <c r="C682" s="6" t="inlineStr">
        <is>
          <t>Price_BOM_VL_VLS_Imp_884</t>
        </is>
      </c>
      <c r="D682">
        <f>IF(B682="Y", C682, "")</f>
        <v/>
      </c>
      <c r="E682" s="123" t="inlineStr">
        <is>
          <t>:6095-7_VL:6095-7_VLS:</t>
        </is>
      </c>
      <c r="F682" s="123" t="inlineStr">
        <is>
          <t>:6095-7 VL:6095-7 VLS:</t>
        </is>
      </c>
      <c r="G682" s="123" t="inlineStr">
        <is>
          <t>X4</t>
        </is>
      </c>
      <c r="H682" t="inlineStr">
        <is>
          <t>ImpMatl_NiAl-Bronze_ASTM-B148_C95400</t>
        </is>
      </c>
      <c r="I682" s="6" t="inlineStr">
        <is>
          <t>Nickel Aluminum Bronze ASTM B148 UNS C95400</t>
        </is>
      </c>
      <c r="J682" s="6" t="inlineStr">
        <is>
          <t>B22</t>
        </is>
      </c>
      <c r="K682" s="6" t="inlineStr">
        <is>
          <t>Coating_Scotchkote134_interior</t>
        </is>
      </c>
      <c r="L682" s="6" t="inlineStr">
        <is>
          <t>Stainless Steel, AISI-303</t>
        </is>
      </c>
      <c r="M682" s="6" t="inlineStr">
        <is>
          <t>Steel, Cold Drawn C1018</t>
        </is>
      </c>
      <c r="N682" s="1" t="inlineStr">
        <is>
          <t>RTF</t>
        </is>
      </c>
      <c r="O682" s="1" t="n"/>
      <c r="P682" t="inlineStr">
        <is>
          <t>A102272</t>
        </is>
      </c>
      <c r="Q682" t="n">
        <v>273</v>
      </c>
      <c r="R682" s="6" t="inlineStr">
        <is>
          <t>LT250</t>
        </is>
      </c>
      <c r="S682" s="13" t="n">
        <v>8</v>
      </c>
      <c r="U682" s="80" t="n"/>
    </row>
    <row r="683">
      <c r="B683" s="13">
        <f>IF(I683="Silicon Bronze, ASTM-B584, C87600", IF(K683="Coating_Standard", "Y", "N"), "N")</f>
        <v/>
      </c>
      <c r="C683" s="6" t="inlineStr">
        <is>
          <t>Price_BOM_VL_VLS_Imp_885</t>
        </is>
      </c>
      <c r="D683">
        <f>IF(B683="Y", C683, "")</f>
        <v/>
      </c>
      <c r="E683" s="123" t="inlineStr">
        <is>
          <t>:6095-7_VL:6095-7_VLS:</t>
        </is>
      </c>
      <c r="F683" s="123" t="inlineStr">
        <is>
          <t>:6095-7 VL:6095-7 VLS:</t>
        </is>
      </c>
      <c r="G683" s="123" t="inlineStr">
        <is>
          <t>X4</t>
        </is>
      </c>
      <c r="H683" s="123" t="inlineStr">
        <is>
          <t>ImpMatl_Silicon_Bronze_ASTM-B584_C87600</t>
        </is>
      </c>
      <c r="I683" s="6" t="inlineStr">
        <is>
          <t>Silicon Bronze, ASTM-B584, C87600</t>
        </is>
      </c>
      <c r="J683" s="6" t="inlineStr">
        <is>
          <t>B21</t>
        </is>
      </c>
      <c r="K683" s="6" t="inlineStr">
        <is>
          <t>Coating_Scotchkote134_interior_exterior</t>
        </is>
      </c>
      <c r="L683" s="6" t="inlineStr">
        <is>
          <t>Stainless Steel, AISI-303</t>
        </is>
      </c>
      <c r="M683" s="6" t="inlineStr">
        <is>
          <t>Steel, Cold Drawn C1018</t>
        </is>
      </c>
      <c r="N683" s="1" t="inlineStr">
        <is>
          <t>RTF</t>
        </is>
      </c>
      <c r="O683" s="6" t="n"/>
      <c r="P683" s="6" t="inlineStr">
        <is>
          <t>A101966</t>
        </is>
      </c>
      <c r="Q683" s="6" t="n">
        <v>0</v>
      </c>
      <c r="R683" s="6" t="inlineStr">
        <is>
          <t>LT040</t>
        </is>
      </c>
      <c r="S683" s="13" t="n">
        <v>14</v>
      </c>
      <c r="U683" s="80" t="n"/>
    </row>
    <row r="684">
      <c r="B684" s="13">
        <f>IF(I684="Silicon Bronze, ASTM-B584, C87600", IF(K684="Coating_Standard", "Y", "N"), "N")</f>
        <v/>
      </c>
      <c r="C684" s="6" t="inlineStr">
        <is>
          <t>Price_BOM_VL_VLS_Imp_886</t>
        </is>
      </c>
      <c r="D684">
        <f>IF(B684="Y", C684, "")</f>
        <v/>
      </c>
      <c r="E684" s="123" t="inlineStr">
        <is>
          <t>:6095-7_VL:6095-7_VLS:</t>
        </is>
      </c>
      <c r="F684" s="123" t="inlineStr">
        <is>
          <t>:6095-7 VL:6095-7 VLS:</t>
        </is>
      </c>
      <c r="G684" s="123" t="inlineStr">
        <is>
          <t>X4</t>
        </is>
      </c>
      <c r="H684" t="inlineStr">
        <is>
          <t>ImpMatl_NiAl-Bronze_ASTM-B148_C95400</t>
        </is>
      </c>
      <c r="I684" s="6" t="inlineStr">
        <is>
          <t>Nickel Aluminum Bronze ASTM B148 UNS C95400</t>
        </is>
      </c>
      <c r="J684" s="6" t="inlineStr">
        <is>
          <t>B22</t>
        </is>
      </c>
      <c r="K684" s="6" t="inlineStr">
        <is>
          <t>Coating_Scotchkote134_interior_exterior</t>
        </is>
      </c>
      <c r="L684" s="6" t="inlineStr">
        <is>
          <t>Stainless Steel, AISI-303</t>
        </is>
      </c>
      <c r="M684" s="6" t="inlineStr">
        <is>
          <t>Steel, Cold Drawn C1018</t>
        </is>
      </c>
      <c r="N684" s="1" t="inlineStr">
        <is>
          <t>RTF</t>
        </is>
      </c>
      <c r="O684" s="1" t="n"/>
      <c r="P684" t="inlineStr">
        <is>
          <t>A102272</t>
        </is>
      </c>
      <c r="Q684" t="n">
        <v>273</v>
      </c>
      <c r="R684" s="6" t="inlineStr">
        <is>
          <t>LT250</t>
        </is>
      </c>
      <c r="S684" s="13" t="n">
        <v>8</v>
      </c>
      <c r="U684" s="80" t="n"/>
    </row>
    <row r="685">
      <c r="B685" s="13">
        <f>IF(I685="Silicon Bronze, ASTM-B584, C87600", IF(K685="Coating_Standard", "Y", "N"), "N")</f>
        <v/>
      </c>
      <c r="C685" s="6" t="inlineStr">
        <is>
          <t>Price_BOM_VL_VLS_Imp_887</t>
        </is>
      </c>
      <c r="D685">
        <f>IF(B685="Y", C685, "")</f>
        <v/>
      </c>
      <c r="E685" s="123" t="inlineStr">
        <is>
          <t>:6095-7_VL:6095-7_VLS:</t>
        </is>
      </c>
      <c r="F685" s="123" t="inlineStr">
        <is>
          <t>:6095-7 VL:6095-7 VLS:</t>
        </is>
      </c>
      <c r="G685" s="123" t="inlineStr">
        <is>
          <t>X4</t>
        </is>
      </c>
      <c r="H685" s="123" t="inlineStr">
        <is>
          <t>ImpMatl_Silicon_Bronze_ASTM-B584_C87600</t>
        </is>
      </c>
      <c r="I685" s="6" t="inlineStr">
        <is>
          <t>Silicon Bronze, ASTM-B584, C87600</t>
        </is>
      </c>
      <c r="J685" s="6" t="inlineStr">
        <is>
          <t>B21</t>
        </is>
      </c>
      <c r="K685" s="6" t="inlineStr">
        <is>
          <t>Coating_Scotchkote134_interior_exterior_IncludeImpeller</t>
        </is>
      </c>
      <c r="L685" s="6" t="inlineStr">
        <is>
          <t>Stainless Steel, AISI-303</t>
        </is>
      </c>
      <c r="M685" s="6" t="inlineStr">
        <is>
          <t>Steel, Cold Drawn C1018</t>
        </is>
      </c>
      <c r="N685" s="1" t="inlineStr">
        <is>
          <t>RTF</t>
        </is>
      </c>
      <c r="O685" s="6" t="n"/>
      <c r="P685" s="6" t="inlineStr">
        <is>
          <t>A101966</t>
        </is>
      </c>
      <c r="Q685" s="6" t="n">
        <v>0</v>
      </c>
      <c r="R685" s="6" t="inlineStr">
        <is>
          <t>LT040</t>
        </is>
      </c>
      <c r="S685" s="13" t="n">
        <v>14</v>
      </c>
      <c r="U685" s="80" t="n"/>
    </row>
    <row r="686">
      <c r="B686" s="13">
        <f>IF(I686="Silicon Bronze, ASTM-B584, C87600", IF(K686="Coating_Standard", "Y", "N"), "N")</f>
        <v/>
      </c>
      <c r="C686" s="6" t="inlineStr">
        <is>
          <t>Price_BOM_VL_VLS_Imp_888</t>
        </is>
      </c>
      <c r="D686">
        <f>IF(B686="Y", C686, "")</f>
        <v/>
      </c>
      <c r="E686" s="123" t="inlineStr">
        <is>
          <t>:6095-7_VL:6095-7_VLS:</t>
        </is>
      </c>
      <c r="F686" s="123" t="inlineStr">
        <is>
          <t>:6095-7 VL:6095-7 VLS:</t>
        </is>
      </c>
      <c r="G686" s="123" t="inlineStr">
        <is>
          <t>X4</t>
        </is>
      </c>
      <c r="H686" t="inlineStr">
        <is>
          <t>ImpMatl_NiAl-Bronze_ASTM-B148_C95400</t>
        </is>
      </c>
      <c r="I686" s="6" t="inlineStr">
        <is>
          <t>Nickel Aluminum Bronze ASTM B148 UNS C95400</t>
        </is>
      </c>
      <c r="J686" s="6" t="inlineStr">
        <is>
          <t>B22</t>
        </is>
      </c>
      <c r="K686" s="6" t="inlineStr">
        <is>
          <t>Coating_Scotchkote134_interior_exterior_IncludeImpeller</t>
        </is>
      </c>
      <c r="L686" s="6" t="inlineStr">
        <is>
          <t>Stainless Steel, AISI-303</t>
        </is>
      </c>
      <c r="M686" s="6" t="inlineStr">
        <is>
          <t>Steel, Cold Drawn C1018</t>
        </is>
      </c>
      <c r="N686" s="1" t="inlineStr">
        <is>
          <t>RTF</t>
        </is>
      </c>
      <c r="O686" s="1" t="n"/>
      <c r="P686" t="inlineStr">
        <is>
          <t>A102272</t>
        </is>
      </c>
      <c r="Q686" t="n">
        <v>273</v>
      </c>
      <c r="R686" s="6" t="inlineStr">
        <is>
          <t>LT250</t>
        </is>
      </c>
      <c r="S686" s="13" t="n">
        <v>8</v>
      </c>
      <c r="U686" s="80" t="n"/>
    </row>
    <row r="687">
      <c r="B687" s="13">
        <f>IF(I687="Silicon Bronze, ASTM-B584, C87600", IF(K687="Coating_Standard", "Y", "N"), "N")</f>
        <v/>
      </c>
      <c r="C687" s="6" t="inlineStr">
        <is>
          <t>Price_BOM_VL_VLS_Imp_889</t>
        </is>
      </c>
      <c r="D687">
        <f>IF(B687="Y", C687, "")</f>
        <v/>
      </c>
      <c r="E687" s="123" t="inlineStr">
        <is>
          <t>:6095-7_VL:6095-7_VLS:</t>
        </is>
      </c>
      <c r="F687" s="123" t="inlineStr">
        <is>
          <t>:6095-7 VL:6095-7 VLS:</t>
        </is>
      </c>
      <c r="G687" s="123" t="inlineStr">
        <is>
          <t>X4</t>
        </is>
      </c>
      <c r="H687" s="123" t="inlineStr">
        <is>
          <t>ImpMatl_Silicon_Bronze_ASTM-B584_C87600</t>
        </is>
      </c>
      <c r="I687" s="6" t="inlineStr">
        <is>
          <t>Silicon Bronze, ASTM-B584, C87600</t>
        </is>
      </c>
      <c r="J687" s="6" t="inlineStr">
        <is>
          <t>B21</t>
        </is>
      </c>
      <c r="K687" s="6" t="inlineStr">
        <is>
          <t>Coating_Scotchkote134_interior_IncludeImpeller</t>
        </is>
      </c>
      <c r="L687" s="6" t="inlineStr">
        <is>
          <t>Stainless Steel, AISI-303</t>
        </is>
      </c>
      <c r="M687" s="6" t="inlineStr">
        <is>
          <t>Steel, Cold Drawn C1018</t>
        </is>
      </c>
      <c r="N687" s="1" t="inlineStr">
        <is>
          <t>RTF</t>
        </is>
      </c>
      <c r="O687" s="6" t="n"/>
      <c r="P687" s="6" t="inlineStr">
        <is>
          <t>A101966</t>
        </is>
      </c>
      <c r="Q687" s="6" t="n">
        <v>0</v>
      </c>
      <c r="R687" s="6" t="inlineStr">
        <is>
          <t>LT040</t>
        </is>
      </c>
      <c r="S687" s="13" t="n">
        <v>14</v>
      </c>
      <c r="U687" s="80" t="n"/>
    </row>
    <row r="688">
      <c r="B688" s="13">
        <f>IF(I688="Silicon Bronze, ASTM-B584, C87600", IF(K688="Coating_Standard", "Y", "N"), "N")</f>
        <v/>
      </c>
      <c r="C688" s="6" t="inlineStr">
        <is>
          <t>Price_BOM_VL_VLS_Imp_890</t>
        </is>
      </c>
      <c r="D688">
        <f>IF(B688="Y", C688, "")</f>
        <v/>
      </c>
      <c r="E688" s="123" t="inlineStr">
        <is>
          <t>:6095-7_VL:6095-7_VLS:</t>
        </is>
      </c>
      <c r="F688" s="123" t="inlineStr">
        <is>
          <t>:6095-7 VL:6095-7 VLS:</t>
        </is>
      </c>
      <c r="G688" s="123" t="inlineStr">
        <is>
          <t>X4</t>
        </is>
      </c>
      <c r="H688" t="inlineStr">
        <is>
          <t>ImpMatl_NiAl-Bronze_ASTM-B148_C95400</t>
        </is>
      </c>
      <c r="I688" s="6" t="inlineStr">
        <is>
          <t>Nickel Aluminum Bronze ASTM B148 UNS C95400</t>
        </is>
      </c>
      <c r="J688" s="6" t="inlineStr">
        <is>
          <t>B22</t>
        </is>
      </c>
      <c r="K688" s="6" t="inlineStr">
        <is>
          <t>Coating_Scotchkote134_interior_IncludeImpeller</t>
        </is>
      </c>
      <c r="L688" s="6" t="inlineStr">
        <is>
          <t>Stainless Steel, AISI-303</t>
        </is>
      </c>
      <c r="M688" s="6" t="inlineStr">
        <is>
          <t>Steel, Cold Drawn C1018</t>
        </is>
      </c>
      <c r="N688" s="1" t="inlineStr">
        <is>
          <t>RTF</t>
        </is>
      </c>
      <c r="O688" s="1" t="n"/>
      <c r="P688" t="inlineStr">
        <is>
          <t>A102272</t>
        </is>
      </c>
      <c r="Q688" t="n">
        <v>273</v>
      </c>
      <c r="R688" s="6" t="inlineStr">
        <is>
          <t>LT250</t>
        </is>
      </c>
      <c r="S688" s="13" t="n">
        <v>8</v>
      </c>
      <c r="U688" s="80" t="n"/>
    </row>
    <row r="689">
      <c r="B689" s="13">
        <f>IF(I689="Silicon Bronze, ASTM-B584, C87600", IF(K689="Coating_Standard", "Y", "N"), "N")</f>
        <v/>
      </c>
      <c r="C689" s="6" t="inlineStr">
        <is>
          <t>Price_BOM_VL_VLS_Imp_891</t>
        </is>
      </c>
      <c r="D689">
        <f>IF(B689="Y", C689, "")</f>
        <v/>
      </c>
      <c r="E689" s="123" t="inlineStr">
        <is>
          <t>:6095-7_VL:6095-7_VLS:</t>
        </is>
      </c>
      <c r="F689" s="123" t="inlineStr">
        <is>
          <t>:6095-7 VL:6095-7 VLS:</t>
        </is>
      </c>
      <c r="G689" s="123" t="inlineStr">
        <is>
          <t>X4</t>
        </is>
      </c>
      <c r="H689" s="123" t="inlineStr">
        <is>
          <t>ImpMatl_Silicon_Bronze_ASTM-B584_C87600</t>
        </is>
      </c>
      <c r="I689" s="6" t="inlineStr">
        <is>
          <t>Silicon Bronze, ASTM-B584, C87600</t>
        </is>
      </c>
      <c r="J689" s="6" t="inlineStr">
        <is>
          <t>B21</t>
        </is>
      </c>
      <c r="K689" s="6" t="inlineStr">
        <is>
          <t>Coating_Special</t>
        </is>
      </c>
      <c r="L689" s="6" t="inlineStr">
        <is>
          <t>Stainless Steel, AISI-303</t>
        </is>
      </c>
      <c r="M689" s="6" t="inlineStr">
        <is>
          <t>Steel, Cold Drawn C1018</t>
        </is>
      </c>
      <c r="N689" s="1" t="inlineStr">
        <is>
          <t>RTF</t>
        </is>
      </c>
      <c r="O689" s="6" t="n"/>
      <c r="P689" s="6" t="inlineStr">
        <is>
          <t>A101966</t>
        </is>
      </c>
      <c r="Q689" s="6" t="n">
        <v>0</v>
      </c>
      <c r="R689" s="6" t="inlineStr">
        <is>
          <t>LT040</t>
        </is>
      </c>
      <c r="S689" s="13" t="n">
        <v>14</v>
      </c>
      <c r="U689" s="80" t="n"/>
    </row>
    <row r="690">
      <c r="B690" s="13">
        <f>IF(I690="Silicon Bronze, ASTM-B584, C87600", IF(K690="Coating_Standard", "Y", "N"), "N")</f>
        <v/>
      </c>
      <c r="C690" s="6" t="inlineStr">
        <is>
          <t>Price_BOM_VL_VLS_Imp_892</t>
        </is>
      </c>
      <c r="D690">
        <f>IF(B690="Y", C690, "")</f>
        <v/>
      </c>
      <c r="E690" s="123" t="inlineStr">
        <is>
          <t>:6095-7_VL:6095-7_VLS:</t>
        </is>
      </c>
      <c r="F690" s="123" t="inlineStr">
        <is>
          <t>:6095-7 VL:6095-7 VLS:</t>
        </is>
      </c>
      <c r="G690" s="123" t="inlineStr">
        <is>
          <t>X4</t>
        </is>
      </c>
      <c r="H690" t="inlineStr">
        <is>
          <t>ImpMatl_NiAl-Bronze_ASTM-B148_C95400</t>
        </is>
      </c>
      <c r="I690" s="6" t="inlineStr">
        <is>
          <t>Nickel Aluminum Bronze ASTM B148 UNS C95400</t>
        </is>
      </c>
      <c r="J690" s="6" t="inlineStr">
        <is>
          <t>B22</t>
        </is>
      </c>
      <c r="K690" s="6" t="inlineStr">
        <is>
          <t>Coating_Special</t>
        </is>
      </c>
      <c r="L690" s="6" t="inlineStr">
        <is>
          <t>Stainless Steel, AISI-303</t>
        </is>
      </c>
      <c r="M690" s="6" t="inlineStr">
        <is>
          <t>Steel, Cold Drawn C1018</t>
        </is>
      </c>
      <c r="N690" s="1" t="inlineStr">
        <is>
          <t>RTF</t>
        </is>
      </c>
      <c r="O690" s="1" t="n"/>
      <c r="P690" t="inlineStr">
        <is>
          <t>A102272</t>
        </is>
      </c>
      <c r="Q690" t="n">
        <v>273</v>
      </c>
      <c r="R690" s="6" t="inlineStr">
        <is>
          <t>LT250</t>
        </is>
      </c>
      <c r="S690" s="13" t="n">
        <v>8</v>
      </c>
      <c r="U690" s="80" t="n"/>
    </row>
    <row r="691">
      <c r="B691" s="13">
        <f>IF(I691="Silicon Bronze, ASTM-B584, C87600", IF(K691="Coating_Standard", "Y", "N"), "N")</f>
        <v/>
      </c>
      <c r="C691" s="6" t="inlineStr">
        <is>
          <t>Price_BOM_VL_VLS_Imp_893</t>
        </is>
      </c>
      <c r="D691">
        <f>IF(B691="Y", C691, "")</f>
        <v/>
      </c>
      <c r="E691" s="123" t="inlineStr">
        <is>
          <t>:6095-7_VL:6095-7_VLS:</t>
        </is>
      </c>
      <c r="F691" s="123" t="inlineStr">
        <is>
          <t>:6095-7 VL:6095-7 VLS:</t>
        </is>
      </c>
      <c r="G691" s="123" t="inlineStr">
        <is>
          <t>X4</t>
        </is>
      </c>
      <c r="H691" s="123" t="inlineStr">
        <is>
          <t>ImpMatl_Silicon_Bronze_ASTM-B584_C87600</t>
        </is>
      </c>
      <c r="I691" s="6" t="inlineStr">
        <is>
          <t>Silicon Bronze, ASTM-B584, C87600</t>
        </is>
      </c>
      <c r="J691" s="6" t="inlineStr">
        <is>
          <t>B21</t>
        </is>
      </c>
      <c r="K691" s="6" t="inlineStr">
        <is>
          <t>Coating_Epoxy</t>
        </is>
      </c>
      <c r="L691" s="6" t="inlineStr">
        <is>
          <t>Stainless Steel, AISI-303</t>
        </is>
      </c>
      <c r="M691" s="6" t="inlineStr">
        <is>
          <t>Steel, Cold Drawn C1018</t>
        </is>
      </c>
      <c r="N691" s="1" t="inlineStr">
        <is>
          <t>RTF</t>
        </is>
      </c>
      <c r="O691" s="6" t="n"/>
      <c r="P691" s="6" t="inlineStr">
        <is>
          <t>A101966</t>
        </is>
      </c>
      <c r="Q691" s="6" t="n">
        <v>0</v>
      </c>
      <c r="R691" s="6" t="inlineStr">
        <is>
          <t>LT040</t>
        </is>
      </c>
      <c r="S691" s="13" t="n">
        <v>14</v>
      </c>
      <c r="U691" s="80" t="n"/>
    </row>
    <row r="692">
      <c r="B692" s="13">
        <f>IF(I692="Silicon Bronze, ASTM-B584, C87600", IF(K692="Coating_Standard", "Y", "N"), "N")</f>
        <v/>
      </c>
      <c r="C692" s="6" t="inlineStr">
        <is>
          <t>Price_BOM_VL_VLS_Imp_894</t>
        </is>
      </c>
      <c r="D692">
        <f>IF(B692="Y", C692, "")</f>
        <v/>
      </c>
      <c r="E692" s="123" t="inlineStr">
        <is>
          <t>:6095-7_VL:6095-7_VLS:</t>
        </is>
      </c>
      <c r="F692" s="123" t="inlineStr">
        <is>
          <t>:6095-7 VL:6095-7 VLS:</t>
        </is>
      </c>
      <c r="G692" s="123" t="inlineStr">
        <is>
          <t>X4</t>
        </is>
      </c>
      <c r="H692" t="inlineStr">
        <is>
          <t>ImpMatl_NiAl-Bronze_ASTM-B148_C95400</t>
        </is>
      </c>
      <c r="I692" s="6" t="inlineStr">
        <is>
          <t>Nickel Aluminum Bronze ASTM B148 UNS C95400</t>
        </is>
      </c>
      <c r="J692" s="6" t="inlineStr">
        <is>
          <t>B22</t>
        </is>
      </c>
      <c r="K692" s="6" t="inlineStr">
        <is>
          <t>Coating_Epoxy</t>
        </is>
      </c>
      <c r="L692" s="6" t="inlineStr">
        <is>
          <t>Stainless Steel, AISI-303</t>
        </is>
      </c>
      <c r="M692" s="6" t="inlineStr">
        <is>
          <t>Steel, Cold Drawn C1018</t>
        </is>
      </c>
      <c r="N692" s="1" t="inlineStr">
        <is>
          <t>RTF</t>
        </is>
      </c>
      <c r="O692" s="1" t="n"/>
      <c r="P692" t="inlineStr">
        <is>
          <t>A102272</t>
        </is>
      </c>
      <c r="Q692" t="n">
        <v>273</v>
      </c>
      <c r="R692" s="6" t="inlineStr">
        <is>
          <t>LT250</t>
        </is>
      </c>
      <c r="S692" s="13" t="n">
        <v>8</v>
      </c>
      <c r="U692" s="80" t="n"/>
    </row>
    <row r="693">
      <c r="B693" s="13">
        <f>IF(I693="Silicon Bronze, ASTM-B584, C87600", IF(K693="Coating_Standard", "Y", "N"), "N")</f>
        <v/>
      </c>
      <c r="C693" s="6" t="inlineStr">
        <is>
          <t>Price_BOM_VL_VLS_Imp_895</t>
        </is>
      </c>
      <c r="D693">
        <f>IF(B693="Y", C693, "")</f>
        <v/>
      </c>
      <c r="E693" s="123" t="inlineStr">
        <is>
          <t>:8012-3_VL:8012-3_VLS:</t>
        </is>
      </c>
      <c r="F693" s="123" t="inlineStr">
        <is>
          <t>:8012-3 VL:8012-3 VLS:</t>
        </is>
      </c>
      <c r="G693" s="123" t="inlineStr">
        <is>
          <t>X5</t>
        </is>
      </c>
      <c r="H693" s="123" t="inlineStr">
        <is>
          <t>ImpMatl_Silicon_Bronze_ASTM-B584_C87600</t>
        </is>
      </c>
      <c r="I693" s="6" t="inlineStr">
        <is>
          <t>Silicon Bronze, ASTM-B584, C87600</t>
        </is>
      </c>
      <c r="J693" s="6" t="inlineStr">
        <is>
          <t>B21</t>
        </is>
      </c>
      <c r="K693" s="6" t="inlineStr">
        <is>
          <t>Coating_Standard</t>
        </is>
      </c>
      <c r="L693" s="6" t="inlineStr">
        <is>
          <t>Anodized Steel</t>
        </is>
      </c>
      <c r="M693" s="6" t="inlineStr">
        <is>
          <t>Steel, Cold Drawn C1018</t>
        </is>
      </c>
      <c r="N693" s="6" t="n">
        <v>96769271</v>
      </c>
      <c r="O693" s="6" t="inlineStr">
        <is>
          <t>IMP,L,60123,X5,B21</t>
        </is>
      </c>
      <c r="P693" s="6" t="inlineStr">
        <is>
          <t>A102008</t>
        </is>
      </c>
      <c r="Q693" s="6" t="n">
        <v>0</v>
      </c>
      <c r="R693" s="6" t="inlineStr">
        <is>
          <t>LT027</t>
        </is>
      </c>
      <c r="S693" s="13" t="n">
        <v>0</v>
      </c>
      <c r="U693" s="80" t="n"/>
    </row>
    <row r="694">
      <c r="B694" s="13">
        <f>IF(I694="Silicon Bronze, ASTM-B584, C87600", IF(K694="Coating_Standard", "Y", "N"), "N")</f>
        <v/>
      </c>
      <c r="C694" s="6" t="inlineStr">
        <is>
          <t>Price_BOM_VL_VLS_Imp_897</t>
        </is>
      </c>
      <c r="D694">
        <f>IF(B694="Y", C694, "")</f>
        <v/>
      </c>
      <c r="E694" s="123" t="inlineStr">
        <is>
          <t>:8012-3_VL:8012-3_VLS:</t>
        </is>
      </c>
      <c r="F694" s="123" t="inlineStr">
        <is>
          <t>:8012-3 VL:8012-3 VLS:</t>
        </is>
      </c>
      <c r="G694" s="123" t="inlineStr">
        <is>
          <t>X5</t>
        </is>
      </c>
      <c r="H694" s="123" t="inlineStr">
        <is>
          <t>ImpMatl_SS_AISI-304</t>
        </is>
      </c>
      <c r="I694" s="6" t="inlineStr">
        <is>
          <t>Stainless Steel, AISI-304</t>
        </is>
      </c>
      <c r="J694" s="6" t="inlineStr">
        <is>
          <t>H304</t>
        </is>
      </c>
      <c r="K694" s="6" t="inlineStr">
        <is>
          <t>Coating_Standard</t>
        </is>
      </c>
      <c r="L694" s="6" t="inlineStr">
        <is>
          <t>Anodized Steel</t>
        </is>
      </c>
      <c r="M694" s="6" t="inlineStr">
        <is>
          <t>Stainless Steel, AISI 316</t>
        </is>
      </c>
      <c r="N694" s="96" t="n">
        <v>98876179</v>
      </c>
      <c r="O694" s="94" t="inlineStr">
        <is>
          <t>IMP,L,60123,X5,H304</t>
        </is>
      </c>
      <c r="P694" t="inlineStr">
        <is>
          <t>A102013</t>
        </is>
      </c>
      <c r="Q694" t="n">
        <v>0</v>
      </c>
      <c r="R694" s="6" t="inlineStr">
        <is>
          <t>LT027</t>
        </is>
      </c>
      <c r="S694" s="13" t="n">
        <v>0</v>
      </c>
      <c r="U694" s="80" t="n"/>
    </row>
    <row r="695">
      <c r="B695" s="13">
        <f>IF(I695="Silicon Bronze, ASTM-B584, C87600", IF(K695="Coating_Standard", "Y", "N"), "N")</f>
        <v/>
      </c>
      <c r="C695" s="6" t="inlineStr">
        <is>
          <t>Price_BOM_VL_VLS_Imp_898</t>
        </is>
      </c>
      <c r="D695">
        <f>IF(B695="Y", C695, "")</f>
        <v/>
      </c>
      <c r="E695" s="123" t="inlineStr">
        <is>
          <t>:8012-3_VL:8012-3_VLS:</t>
        </is>
      </c>
      <c r="F695" s="123" t="inlineStr">
        <is>
          <t>:8012-3 VL:8012-3 VLS:</t>
        </is>
      </c>
      <c r="G695" s="123" t="inlineStr">
        <is>
          <t>X5</t>
        </is>
      </c>
      <c r="H695" t="inlineStr">
        <is>
          <t>ImpMatl_NiAl-Bronze_ASTM-B148_C95400</t>
        </is>
      </c>
      <c r="I695" s="6" t="inlineStr">
        <is>
          <t>Nickel Aluminum Bronze ASTM B148 UNS C95400</t>
        </is>
      </c>
      <c r="J695" s="6" t="inlineStr">
        <is>
          <t>B22</t>
        </is>
      </c>
      <c r="K695" s="6" t="inlineStr">
        <is>
          <t>Coating_Standard</t>
        </is>
      </c>
      <c r="L695" s="6" t="inlineStr">
        <is>
          <t>Anodized Steel</t>
        </is>
      </c>
      <c r="M695" s="6" t="inlineStr">
        <is>
          <t>Steel, Cold Drawn C1018</t>
        </is>
      </c>
      <c r="N695" t="n">
        <v>97780970</v>
      </c>
      <c r="O695" s="80" t="n"/>
      <c r="P695" t="inlineStr">
        <is>
          <t>A102259</t>
        </is>
      </c>
      <c r="Q695" t="n">
        <v>424</v>
      </c>
      <c r="R695" s="6" t="inlineStr">
        <is>
          <t>LT250</t>
        </is>
      </c>
      <c r="S695" s="13" t="n">
        <v>8</v>
      </c>
      <c r="U695" s="80" t="n"/>
    </row>
    <row r="696">
      <c r="B696" s="13">
        <f>IF(I696="Silicon Bronze, ASTM-B584, C87600", IF(K696="Coating_Standard", "Y", "N"), "N")</f>
        <v/>
      </c>
      <c r="C696" s="6" t="inlineStr">
        <is>
          <t>Price_BOM_VL_VLS_Imp_899</t>
        </is>
      </c>
      <c r="D696">
        <f>IF(B696="Y", C696, "")</f>
        <v/>
      </c>
      <c r="E696" s="123" t="inlineStr">
        <is>
          <t>:8012-3_VL:8012-3_VLS:</t>
        </is>
      </c>
      <c r="F696" s="123" t="inlineStr">
        <is>
          <t>:8012-3 VL:8012-3 VLS:</t>
        </is>
      </c>
      <c r="G696" s="123" t="inlineStr">
        <is>
          <t>X5</t>
        </is>
      </c>
      <c r="H696" s="123" t="inlineStr">
        <is>
          <t>ImpMatl_Silicon_Bronze_ASTM-B584_C87600</t>
        </is>
      </c>
      <c r="I696" s="6" t="inlineStr">
        <is>
          <t>Silicon Bronze, ASTM-B584, C87600</t>
        </is>
      </c>
      <c r="J696" s="6" t="inlineStr">
        <is>
          <t>B21</t>
        </is>
      </c>
      <c r="K696" s="6" t="inlineStr">
        <is>
          <t>Coating_Scotchkote134_interior</t>
        </is>
      </c>
      <c r="L696" s="6" t="inlineStr">
        <is>
          <t>Anodized Steel</t>
        </is>
      </c>
      <c r="M696" s="6" t="inlineStr">
        <is>
          <t>Steel, Cold Drawn C1018</t>
        </is>
      </c>
      <c r="N696" s="1" t="inlineStr">
        <is>
          <t>RTF</t>
        </is>
      </c>
      <c r="O696" s="6" t="n"/>
      <c r="P696" s="6" t="inlineStr">
        <is>
          <t>A102008</t>
        </is>
      </c>
      <c r="Q696" s="6" t="n">
        <v>0</v>
      </c>
      <c r="R696" s="6" t="inlineStr">
        <is>
          <t>LT027</t>
        </is>
      </c>
      <c r="S696" s="13" t="n">
        <v>0</v>
      </c>
      <c r="U696" s="80" t="n"/>
    </row>
    <row r="697">
      <c r="B697" s="13">
        <f>IF(I697="Silicon Bronze, ASTM-B584, C87600", IF(K697="Coating_Standard", "Y", "N"), "N")</f>
        <v/>
      </c>
      <c r="C697" t="inlineStr">
        <is>
          <t>Price_BOM_VL_VLS_Imp_9</t>
        </is>
      </c>
      <c r="D697">
        <f>IF(B697="Y", C697, "")</f>
        <v/>
      </c>
      <c r="E697" s="123" t="inlineStr">
        <is>
          <t>:1012-3_VL:1012-3_VLS:</t>
        </is>
      </c>
      <c r="F697" s="123" t="inlineStr">
        <is>
          <t>:1012-3 VL:1012-3 VLS:</t>
        </is>
      </c>
      <c r="G697" s="123" t="inlineStr">
        <is>
          <t>X5</t>
        </is>
      </c>
      <c r="H697" s="123" t="inlineStr">
        <is>
          <t>ImpMatl_SS_AISI-304</t>
        </is>
      </c>
      <c r="I697" s="6" t="inlineStr">
        <is>
          <t>Stainless Steel, AISI-304</t>
        </is>
      </c>
      <c r="J697" s="6" t="inlineStr">
        <is>
          <t>H304</t>
        </is>
      </c>
      <c r="K697" s="6" t="inlineStr">
        <is>
          <t>Coating_Standard</t>
        </is>
      </c>
      <c r="L697" s="6" t="inlineStr">
        <is>
          <t>Anodized Steel</t>
        </is>
      </c>
      <c r="M697" s="6" t="inlineStr">
        <is>
          <t>Stainless Steel, AISI 316</t>
        </is>
      </c>
      <c r="N697" s="1" t="n">
        <v>98876192</v>
      </c>
      <c r="O697" t="inlineStr">
        <is>
          <t>IMP,L,80123,X5,H304</t>
        </is>
      </c>
      <c r="P697" t="inlineStr">
        <is>
          <t>A102034</t>
        </is>
      </c>
      <c r="Q697" t="n">
        <v>0</v>
      </c>
      <c r="R697" s="6" t="inlineStr">
        <is>
          <t>LT027</t>
        </is>
      </c>
      <c r="S697" s="13" t="n">
        <v>0</v>
      </c>
      <c r="U697" s="80" t="n"/>
    </row>
    <row r="698">
      <c r="B698" s="13">
        <f>IF(I698="Silicon Bronze, ASTM-B584, C87600", IF(K698="Coating_Standard", "Y", "N"), "N")</f>
        <v/>
      </c>
      <c r="C698" t="inlineStr">
        <is>
          <t>Price_BOM_VL_VLS_Imp_90</t>
        </is>
      </c>
      <c r="D698">
        <f>IF(B698="Y", C698, "")</f>
        <v/>
      </c>
      <c r="E698" s="123" t="inlineStr">
        <is>
          <t>:1270-7_VL:</t>
        </is>
      </c>
      <c r="F698" s="123" t="inlineStr">
        <is>
          <t>:1270-7 VL:</t>
        </is>
      </c>
      <c r="G698" s="123" t="inlineStr">
        <is>
          <t>X0</t>
        </is>
      </c>
      <c r="H698" s="123" t="inlineStr">
        <is>
          <t>ImpMatl_Silicon_Bronze_ASTM-B584_C87600</t>
        </is>
      </c>
      <c r="I698" s="6" t="inlineStr">
        <is>
          <t>Silicon Bronze, ASTM-B584, C87600</t>
        </is>
      </c>
      <c r="J698" s="6" t="inlineStr">
        <is>
          <t>B21</t>
        </is>
      </c>
      <c r="K698" s="6" t="inlineStr">
        <is>
          <t>Coating_Special</t>
        </is>
      </c>
      <c r="L698" s="6" t="inlineStr">
        <is>
          <t>ImpellerCapscrew_X0_None</t>
        </is>
      </c>
      <c r="M698" s="6" t="inlineStr">
        <is>
          <t>ImpellerKey_None</t>
        </is>
      </c>
      <c r="N698" s="1" t="inlineStr">
        <is>
          <t>RTF</t>
        </is>
      </c>
      <c r="O698" s="6" t="n"/>
      <c r="P698" s="6" t="inlineStr">
        <is>
          <t>A101678</t>
        </is>
      </c>
      <c r="Q698" s="6" t="n">
        <v>0</v>
      </c>
      <c r="R698" s="6" t="inlineStr">
        <is>
          <t>LT040</t>
        </is>
      </c>
      <c r="S698" s="13" t="n">
        <v>14</v>
      </c>
      <c r="U698" s="80" t="n"/>
    </row>
    <row r="699">
      <c r="B699" s="13">
        <f>IF(I699="Silicon Bronze, ASTM-B584, C87600", IF(K699="Coating_Standard", "Y", "N"), "N")</f>
        <v/>
      </c>
      <c r="C699" s="6" t="inlineStr">
        <is>
          <t>Price_BOM_VL_VLS_Imp_900</t>
        </is>
      </c>
      <c r="D699">
        <f>IF(B699="Y", C699, "")</f>
        <v/>
      </c>
      <c r="E699" s="123" t="inlineStr">
        <is>
          <t>:8012-3_VL:8012-3_VLS:</t>
        </is>
      </c>
      <c r="F699" s="123" t="inlineStr">
        <is>
          <t>:8012-3 VL:8012-3 VLS:</t>
        </is>
      </c>
      <c r="G699" s="123" t="inlineStr">
        <is>
          <t>X5</t>
        </is>
      </c>
      <c r="H699" t="inlineStr">
        <is>
          <t>ImpMatl_NiAl-Bronze_ASTM-B148_C95400</t>
        </is>
      </c>
      <c r="I699" s="6" t="inlineStr">
        <is>
          <t>Nickel Aluminum Bronze ASTM B148 UNS C95400</t>
        </is>
      </c>
      <c r="J699" s="6" t="inlineStr">
        <is>
          <t>B22</t>
        </is>
      </c>
      <c r="K699" s="6" t="inlineStr">
        <is>
          <t>Coating_Scotchkote134_interior</t>
        </is>
      </c>
      <c r="L699" s="6" t="inlineStr">
        <is>
          <t>Anodized Steel</t>
        </is>
      </c>
      <c r="M699" s="6" t="inlineStr">
        <is>
          <t>Steel, Cold Drawn C1018</t>
        </is>
      </c>
      <c r="N699" s="1" t="inlineStr">
        <is>
          <t>RTF</t>
        </is>
      </c>
      <c r="O699" s="80" t="n"/>
      <c r="P699" t="inlineStr">
        <is>
          <t>A102259</t>
        </is>
      </c>
      <c r="Q699" t="n">
        <v>424</v>
      </c>
      <c r="R699" s="6" t="inlineStr">
        <is>
          <t>LT250</t>
        </is>
      </c>
      <c r="S699" s="13" t="n">
        <v>8</v>
      </c>
      <c r="U699" s="80" t="n"/>
    </row>
    <row r="700">
      <c r="B700" s="13">
        <f>IF(I700="Silicon Bronze, ASTM-B584, C87600", IF(K700="Coating_Standard", "Y", "N"), "N")</f>
        <v/>
      </c>
      <c r="C700" s="6" t="inlineStr">
        <is>
          <t>Price_BOM_VL_VLS_Imp_901</t>
        </is>
      </c>
      <c r="D700">
        <f>IF(B700="Y", C700, "")</f>
        <v/>
      </c>
      <c r="E700" s="123" t="inlineStr">
        <is>
          <t>:8012-3_VL:8012-3_VLS:</t>
        </is>
      </c>
      <c r="F700" s="123" t="inlineStr">
        <is>
          <t>:8012-3 VL:8012-3 VLS:</t>
        </is>
      </c>
      <c r="G700" s="123" t="inlineStr">
        <is>
          <t>X5</t>
        </is>
      </c>
      <c r="H700" s="123" t="inlineStr">
        <is>
          <t>ImpMatl_Silicon_Bronze_ASTM-B584_C87600</t>
        </is>
      </c>
      <c r="I700" s="6" t="inlineStr">
        <is>
          <t>Silicon Bronze, ASTM-B584, C87600</t>
        </is>
      </c>
      <c r="J700" s="6" t="inlineStr">
        <is>
          <t>B21</t>
        </is>
      </c>
      <c r="K700" s="6" t="inlineStr">
        <is>
          <t>Coating_Scotchkote134_interior_exterior</t>
        </is>
      </c>
      <c r="L700" s="6" t="inlineStr">
        <is>
          <t>Anodized Steel</t>
        </is>
      </c>
      <c r="M700" s="6" t="inlineStr">
        <is>
          <t>Steel, Cold Drawn C1018</t>
        </is>
      </c>
      <c r="N700" s="1" t="inlineStr">
        <is>
          <t>RTF</t>
        </is>
      </c>
      <c r="O700" s="6" t="n"/>
      <c r="P700" s="6" t="inlineStr">
        <is>
          <t>A102008</t>
        </is>
      </c>
      <c r="Q700" s="6" t="n">
        <v>0</v>
      </c>
      <c r="R700" s="6" t="inlineStr">
        <is>
          <t>LT040</t>
        </is>
      </c>
      <c r="S700" s="13" t="n">
        <v>14</v>
      </c>
      <c r="U700" s="80" t="n"/>
    </row>
    <row r="701">
      <c r="B701" s="13">
        <f>IF(I701="Silicon Bronze, ASTM-B584, C87600", IF(K701="Coating_Standard", "Y", "N"), "N")</f>
        <v/>
      </c>
      <c r="C701" s="6" t="inlineStr">
        <is>
          <t>Price_BOM_VL_VLS_Imp_902</t>
        </is>
      </c>
      <c r="D701">
        <f>IF(B701="Y", C701, "")</f>
        <v/>
      </c>
      <c r="E701" s="123" t="inlineStr">
        <is>
          <t>:8012-3_VL:8012-3_VLS:</t>
        </is>
      </c>
      <c r="F701" s="123" t="inlineStr">
        <is>
          <t>:8012-3 VL:8012-3 VLS:</t>
        </is>
      </c>
      <c r="G701" s="123" t="inlineStr">
        <is>
          <t>X5</t>
        </is>
      </c>
      <c r="H701" t="inlineStr">
        <is>
          <t>ImpMatl_NiAl-Bronze_ASTM-B148_C95400</t>
        </is>
      </c>
      <c r="I701" s="6" t="inlineStr">
        <is>
          <t>Nickel Aluminum Bronze ASTM B148 UNS C95400</t>
        </is>
      </c>
      <c r="J701" s="6" t="inlineStr">
        <is>
          <t>B22</t>
        </is>
      </c>
      <c r="K701" s="6" t="inlineStr">
        <is>
          <t>Coating_Scotchkote134_interior_exterior</t>
        </is>
      </c>
      <c r="L701" s="6" t="inlineStr">
        <is>
          <t>Anodized Steel</t>
        </is>
      </c>
      <c r="M701" s="6" t="inlineStr">
        <is>
          <t>Steel, Cold Drawn C1018</t>
        </is>
      </c>
      <c r="N701" s="1" t="inlineStr">
        <is>
          <t>RTF</t>
        </is>
      </c>
      <c r="O701" s="80" t="n"/>
      <c r="P701" t="inlineStr">
        <is>
          <t>A102259</t>
        </is>
      </c>
      <c r="Q701" t="n">
        <v>424</v>
      </c>
      <c r="R701" s="6" t="inlineStr">
        <is>
          <t>LT250</t>
        </is>
      </c>
      <c r="S701" s="13" t="n">
        <v>8</v>
      </c>
      <c r="U701" s="80" t="n"/>
    </row>
    <row r="702">
      <c r="B702" s="13">
        <f>IF(I702="Silicon Bronze, ASTM-B584, C87600", IF(K702="Coating_Standard", "Y", "N"), "N")</f>
        <v/>
      </c>
      <c r="C702" s="6" t="inlineStr">
        <is>
          <t>Price_BOM_VL_VLS_Imp_903</t>
        </is>
      </c>
      <c r="D702">
        <f>IF(B702="Y", C702, "")</f>
        <v/>
      </c>
      <c r="E702" s="123" t="inlineStr">
        <is>
          <t>:8012-3_VL:8012-3_VLS:</t>
        </is>
      </c>
      <c r="F702" s="123" t="inlineStr">
        <is>
          <t>:8012-3 VL:8012-3 VLS:</t>
        </is>
      </c>
      <c r="G702" s="123" t="inlineStr">
        <is>
          <t>X5</t>
        </is>
      </c>
      <c r="H702" s="123" t="inlineStr">
        <is>
          <t>ImpMatl_Silicon_Bronze_ASTM-B584_C87600</t>
        </is>
      </c>
      <c r="I702" s="6" t="inlineStr">
        <is>
          <t>Silicon Bronze, ASTM-B584, C87600</t>
        </is>
      </c>
      <c r="J702" s="6" t="inlineStr">
        <is>
          <t>B21</t>
        </is>
      </c>
      <c r="K702" s="6" t="inlineStr">
        <is>
          <t>Coating_Scotchkote134_interior_exterior_IncludeImpeller</t>
        </is>
      </c>
      <c r="L702" s="6" t="inlineStr">
        <is>
          <t>Anodized Steel</t>
        </is>
      </c>
      <c r="M702" s="6" t="inlineStr">
        <is>
          <t>Steel, Cold Drawn C1018</t>
        </is>
      </c>
      <c r="N702" s="1" t="inlineStr">
        <is>
          <t>RTF</t>
        </is>
      </c>
      <c r="O702" s="6" t="n"/>
      <c r="P702" s="6" t="inlineStr">
        <is>
          <t>A102008</t>
        </is>
      </c>
      <c r="Q702" s="6" t="n">
        <v>0</v>
      </c>
      <c r="R702" s="6" t="inlineStr">
        <is>
          <t>LT040</t>
        </is>
      </c>
      <c r="S702" s="13" t="n">
        <v>14</v>
      </c>
      <c r="U702" s="80" t="n"/>
    </row>
    <row r="703">
      <c r="B703" s="13">
        <f>IF(I703="Silicon Bronze, ASTM-B584, C87600", IF(K703="Coating_Standard", "Y", "N"), "N")</f>
        <v/>
      </c>
      <c r="C703" s="6" t="inlineStr">
        <is>
          <t>Price_BOM_VL_VLS_Imp_904</t>
        </is>
      </c>
      <c r="D703">
        <f>IF(B703="Y", C703, "")</f>
        <v/>
      </c>
      <c r="E703" s="123" t="inlineStr">
        <is>
          <t>:8012-3_VL:8012-3_VLS:</t>
        </is>
      </c>
      <c r="F703" s="123" t="inlineStr">
        <is>
          <t>:8012-3 VL:8012-3 VLS:</t>
        </is>
      </c>
      <c r="G703" s="123" t="inlineStr">
        <is>
          <t>X5</t>
        </is>
      </c>
      <c r="H703" t="inlineStr">
        <is>
          <t>ImpMatl_NiAl-Bronze_ASTM-B148_C95400</t>
        </is>
      </c>
      <c r="I703" s="6" t="inlineStr">
        <is>
          <t>Nickel Aluminum Bronze ASTM B148 UNS C95400</t>
        </is>
      </c>
      <c r="J703" s="6" t="inlineStr">
        <is>
          <t>B22</t>
        </is>
      </c>
      <c r="K703" s="6" t="inlineStr">
        <is>
          <t>Coating_Scotchkote134_interior_exterior_IncludeImpeller</t>
        </is>
      </c>
      <c r="L703" s="6" t="inlineStr">
        <is>
          <t>Anodized Steel</t>
        </is>
      </c>
      <c r="M703" s="6" t="inlineStr">
        <is>
          <t>Steel, Cold Drawn C1018</t>
        </is>
      </c>
      <c r="N703" s="1" t="inlineStr">
        <is>
          <t>RTF</t>
        </is>
      </c>
      <c r="O703" s="80" t="n"/>
      <c r="P703" t="inlineStr">
        <is>
          <t>A102259</t>
        </is>
      </c>
      <c r="Q703" t="n">
        <v>424</v>
      </c>
      <c r="R703" s="6" t="inlineStr">
        <is>
          <t>LT250</t>
        </is>
      </c>
      <c r="S703" s="13" t="n">
        <v>8</v>
      </c>
      <c r="U703" s="80" t="n"/>
    </row>
    <row r="704">
      <c r="B704" s="13">
        <f>IF(I704="Silicon Bronze, ASTM-B584, C87600", IF(K704="Coating_Standard", "Y", "N"), "N")</f>
        <v/>
      </c>
      <c r="C704" s="6" t="inlineStr">
        <is>
          <t>Price_BOM_VL_VLS_Imp_905</t>
        </is>
      </c>
      <c r="D704">
        <f>IF(B704="Y", C704, "")</f>
        <v/>
      </c>
      <c r="E704" s="123" t="inlineStr">
        <is>
          <t>:8012-3_VL:8012-3_VLS:</t>
        </is>
      </c>
      <c r="F704" s="123" t="inlineStr">
        <is>
          <t>:8012-3 VL:8012-3 VLS:</t>
        </is>
      </c>
      <c r="G704" s="123" t="inlineStr">
        <is>
          <t>X5</t>
        </is>
      </c>
      <c r="H704" s="123" t="inlineStr">
        <is>
          <t>ImpMatl_Silicon_Bronze_ASTM-B584_C87600</t>
        </is>
      </c>
      <c r="I704" s="6" t="inlineStr">
        <is>
          <t>Silicon Bronze, ASTM-B584, C87600</t>
        </is>
      </c>
      <c r="J704" s="6" t="inlineStr">
        <is>
          <t>B21</t>
        </is>
      </c>
      <c r="K704" s="6" t="inlineStr">
        <is>
          <t>Coating_Scotchkote134_interior_IncludeImpeller</t>
        </is>
      </c>
      <c r="L704" s="6" t="inlineStr">
        <is>
          <t>Anodized Steel</t>
        </is>
      </c>
      <c r="M704" s="6" t="inlineStr">
        <is>
          <t>Steel, Cold Drawn C1018</t>
        </is>
      </c>
      <c r="N704" s="1" t="inlineStr">
        <is>
          <t>RTF</t>
        </is>
      </c>
      <c r="O704" s="6" t="n"/>
      <c r="P704" s="6" t="inlineStr">
        <is>
          <t>A102008</t>
        </is>
      </c>
      <c r="Q704" s="6" t="n">
        <v>0</v>
      </c>
      <c r="R704" s="6" t="inlineStr">
        <is>
          <t>LT040</t>
        </is>
      </c>
      <c r="S704" s="13" t="n">
        <v>14</v>
      </c>
      <c r="U704" s="80" t="n"/>
    </row>
    <row r="705">
      <c r="B705" s="13">
        <f>IF(I705="Silicon Bronze, ASTM-B584, C87600", IF(K705="Coating_Standard", "Y", "N"), "N")</f>
        <v/>
      </c>
      <c r="C705" s="6" t="inlineStr">
        <is>
          <t>Price_BOM_VL_VLS_Imp_906</t>
        </is>
      </c>
      <c r="D705">
        <f>IF(B705="Y", C705, "")</f>
        <v/>
      </c>
      <c r="E705" s="123" t="inlineStr">
        <is>
          <t>:8012-3_VL:8012-3_VLS:</t>
        </is>
      </c>
      <c r="F705" s="123" t="inlineStr">
        <is>
          <t>:8012-3 VL:8012-3 VLS:</t>
        </is>
      </c>
      <c r="G705" s="123" t="inlineStr">
        <is>
          <t>X5</t>
        </is>
      </c>
      <c r="H705" t="inlineStr">
        <is>
          <t>ImpMatl_NiAl-Bronze_ASTM-B148_C95400</t>
        </is>
      </c>
      <c r="I705" s="6" t="inlineStr">
        <is>
          <t>Nickel Aluminum Bronze ASTM B148 UNS C95400</t>
        </is>
      </c>
      <c r="J705" s="6" t="inlineStr">
        <is>
          <t>B22</t>
        </is>
      </c>
      <c r="K705" s="6" t="inlineStr">
        <is>
          <t>Coating_Scotchkote134_interior_IncludeImpeller</t>
        </is>
      </c>
      <c r="L705" s="6" t="inlineStr">
        <is>
          <t>Anodized Steel</t>
        </is>
      </c>
      <c r="M705" s="6" t="inlineStr">
        <is>
          <t>Steel, Cold Drawn C1018</t>
        </is>
      </c>
      <c r="N705" s="1" t="inlineStr">
        <is>
          <t>RTF</t>
        </is>
      </c>
      <c r="O705" s="80" t="n"/>
      <c r="P705" t="inlineStr">
        <is>
          <t>A102259</t>
        </is>
      </c>
      <c r="Q705" t="n">
        <v>424</v>
      </c>
      <c r="R705" s="6" t="inlineStr">
        <is>
          <t>LT250</t>
        </is>
      </c>
      <c r="S705" s="13" t="n">
        <v>8</v>
      </c>
      <c r="U705" s="80" t="n"/>
    </row>
    <row r="706">
      <c r="B706" s="13">
        <f>IF(I706="Silicon Bronze, ASTM-B584, C87600", IF(K706="Coating_Standard", "Y", "N"), "N")</f>
        <v/>
      </c>
      <c r="C706" s="6" t="inlineStr">
        <is>
          <t>Price_BOM_VL_VLS_Imp_907</t>
        </is>
      </c>
      <c r="D706">
        <f>IF(B706="Y", C706, "")</f>
        <v/>
      </c>
      <c r="E706" s="123" t="inlineStr">
        <is>
          <t>:8012-3_VL:8012-3_VLS:</t>
        </is>
      </c>
      <c r="F706" s="123" t="inlineStr">
        <is>
          <t>:8012-3 VL:8012-3 VLS:</t>
        </is>
      </c>
      <c r="G706" s="123" t="inlineStr">
        <is>
          <t>X5</t>
        </is>
      </c>
      <c r="H706" s="123" t="inlineStr">
        <is>
          <t>ImpMatl_Silicon_Bronze_ASTM-B584_C87600</t>
        </is>
      </c>
      <c r="I706" s="6" t="inlineStr">
        <is>
          <t>Silicon Bronze, ASTM-B584, C87600</t>
        </is>
      </c>
      <c r="J706" s="6" t="inlineStr">
        <is>
          <t>B21</t>
        </is>
      </c>
      <c r="K706" s="6" t="inlineStr">
        <is>
          <t>Coating_Special</t>
        </is>
      </c>
      <c r="L706" s="6" t="inlineStr">
        <is>
          <t>Anodized Steel</t>
        </is>
      </c>
      <c r="M706" s="6" t="inlineStr">
        <is>
          <t>Steel, Cold Drawn C1018</t>
        </is>
      </c>
      <c r="N706" s="1" t="inlineStr">
        <is>
          <t>RTF</t>
        </is>
      </c>
      <c r="O706" s="6" t="n"/>
      <c r="P706" s="6" t="inlineStr">
        <is>
          <t>A102008</t>
        </is>
      </c>
      <c r="Q706" s="6" t="n">
        <v>0</v>
      </c>
      <c r="R706" s="6" t="inlineStr">
        <is>
          <t>LT040</t>
        </is>
      </c>
      <c r="S706" s="13" t="n">
        <v>14</v>
      </c>
      <c r="U706" s="80" t="n"/>
    </row>
    <row r="707">
      <c r="B707" s="13">
        <f>IF(I707="Silicon Bronze, ASTM-B584, C87600", IF(K707="Coating_Standard", "Y", "N"), "N")</f>
        <v/>
      </c>
      <c r="C707" s="6" t="inlineStr">
        <is>
          <t>Price_BOM_VL_VLS_Imp_908</t>
        </is>
      </c>
      <c r="D707">
        <f>IF(B707="Y", C707, "")</f>
        <v/>
      </c>
      <c r="E707" s="123" t="inlineStr">
        <is>
          <t>:8012-3_VL:8012-3_VLS:</t>
        </is>
      </c>
      <c r="F707" s="123" t="inlineStr">
        <is>
          <t>:8012-3 VL:8012-3 VLS:</t>
        </is>
      </c>
      <c r="G707" s="123" t="inlineStr">
        <is>
          <t>X5</t>
        </is>
      </c>
      <c r="H707" t="inlineStr">
        <is>
          <t>ImpMatl_NiAl-Bronze_ASTM-B148_C95400</t>
        </is>
      </c>
      <c r="I707" s="6" t="inlineStr">
        <is>
          <t>Nickel Aluminum Bronze ASTM B148 UNS C95400</t>
        </is>
      </c>
      <c r="J707" s="6" t="inlineStr">
        <is>
          <t>B22</t>
        </is>
      </c>
      <c r="K707" s="6" t="inlineStr">
        <is>
          <t>Coating_Special</t>
        </is>
      </c>
      <c r="L707" s="6" t="inlineStr">
        <is>
          <t>Anodized Steel</t>
        </is>
      </c>
      <c r="M707" s="6" t="inlineStr">
        <is>
          <t>Steel, Cold Drawn C1018</t>
        </is>
      </c>
      <c r="N707" s="1" t="inlineStr">
        <is>
          <t>RTF</t>
        </is>
      </c>
      <c r="O707" s="80" t="n"/>
      <c r="P707" t="inlineStr">
        <is>
          <t>A102259</t>
        </is>
      </c>
      <c r="Q707" t="n">
        <v>424</v>
      </c>
      <c r="R707" s="6" t="inlineStr">
        <is>
          <t>LT250</t>
        </is>
      </c>
      <c r="S707" s="13" t="n">
        <v>8</v>
      </c>
      <c r="U707" s="80" t="n"/>
    </row>
    <row r="708">
      <c r="B708" s="13">
        <f>IF(I708="Silicon Bronze, ASTM-B584, C87600", IF(K708="Coating_Standard", "Y", "N"), "N")</f>
        <v/>
      </c>
      <c r="C708" s="6" t="inlineStr">
        <is>
          <t>Price_BOM_VL_VLS_Imp_909</t>
        </is>
      </c>
      <c r="D708">
        <f>IF(B708="Y", C708, "")</f>
        <v/>
      </c>
      <c r="E708" s="123" t="inlineStr">
        <is>
          <t>:8012-3_VL:8012-3_VLS:</t>
        </is>
      </c>
      <c r="F708" s="123" t="inlineStr">
        <is>
          <t>:8012-3 VL:8012-3 VLS:</t>
        </is>
      </c>
      <c r="G708" s="123" t="inlineStr">
        <is>
          <t>X5</t>
        </is>
      </c>
      <c r="H708" s="123" t="inlineStr">
        <is>
          <t>ImpMatl_Silicon_Bronze_ASTM-B584_C87600</t>
        </is>
      </c>
      <c r="I708" s="6" t="inlineStr">
        <is>
          <t>Silicon Bronze, ASTM-B584, C87600</t>
        </is>
      </c>
      <c r="J708" s="6" t="inlineStr">
        <is>
          <t>B21</t>
        </is>
      </c>
      <c r="K708" s="6" t="inlineStr">
        <is>
          <t>Coating_Epoxy</t>
        </is>
      </c>
      <c r="L708" s="6" t="inlineStr">
        <is>
          <t>Anodized Steel</t>
        </is>
      </c>
      <c r="M708" s="6" t="inlineStr">
        <is>
          <t>Steel, Cold Drawn C1018</t>
        </is>
      </c>
      <c r="N708" s="1" t="inlineStr">
        <is>
          <t>RTF</t>
        </is>
      </c>
      <c r="O708" s="6" t="n"/>
      <c r="P708" s="6" t="inlineStr">
        <is>
          <t>A102008</t>
        </is>
      </c>
      <c r="Q708" s="6" t="n">
        <v>0</v>
      </c>
      <c r="R708" s="6" t="inlineStr">
        <is>
          <t>LT040</t>
        </is>
      </c>
      <c r="S708" s="13" t="n">
        <v>14</v>
      </c>
      <c r="U708" s="80" t="n"/>
    </row>
    <row r="709">
      <c r="B709" s="13">
        <f>IF(I709="Silicon Bronze, ASTM-B584, C87600", IF(K709="Coating_Standard", "Y", "N"), "N")</f>
        <v/>
      </c>
      <c r="C709" t="inlineStr">
        <is>
          <t>Price_BOM_VL_VLS_Imp_91</t>
        </is>
      </c>
      <c r="D709">
        <f>IF(B709="Y", C709, "")</f>
        <v/>
      </c>
      <c r="E709" s="123" t="inlineStr">
        <is>
          <t>:1270-7_VL:</t>
        </is>
      </c>
      <c r="F709" s="123" t="inlineStr">
        <is>
          <t>:1270-7 VL:</t>
        </is>
      </c>
      <c r="G709" s="123" t="inlineStr">
        <is>
          <t>X0</t>
        </is>
      </c>
      <c r="H709" t="inlineStr">
        <is>
          <t>ImpMatl_NiAl-Bronze_ASTM-B148_C95400</t>
        </is>
      </c>
      <c r="I709" s="6" t="inlineStr">
        <is>
          <t>Nickel Aluminum Bronze ASTM B148 UNS C95400</t>
        </is>
      </c>
      <c r="J709" s="6" t="inlineStr">
        <is>
          <t>B22</t>
        </is>
      </c>
      <c r="K709" s="6" t="inlineStr">
        <is>
          <t>Coating_Special</t>
        </is>
      </c>
      <c r="L709" s="6" t="inlineStr">
        <is>
          <t>ImpellerCapscrew_X0_None</t>
        </is>
      </c>
      <c r="M709" s="6" t="inlineStr">
        <is>
          <t>ImpellerKey_None</t>
        </is>
      </c>
      <c r="N709" s="1" t="inlineStr">
        <is>
          <t>RTF</t>
        </is>
      </c>
      <c r="O709" s="1" t="n"/>
      <c r="P709" t="inlineStr">
        <is>
          <t>A102210</t>
        </is>
      </c>
      <c r="Q709" t="n">
        <v>70</v>
      </c>
      <c r="R709" s="6" t="inlineStr">
        <is>
          <t>LT250</t>
        </is>
      </c>
      <c r="S709" s="13" t="n">
        <v>8</v>
      </c>
      <c r="U709" s="80" t="n"/>
    </row>
    <row r="710">
      <c r="B710" s="13">
        <f>IF(I710="Silicon Bronze, ASTM-B584, C87600", IF(K710="Coating_Standard", "Y", "N"), "N")</f>
        <v/>
      </c>
      <c r="C710" s="6" t="inlineStr">
        <is>
          <t>Price_BOM_VL_VLS_Imp_910</t>
        </is>
      </c>
      <c r="D710">
        <f>IF(B710="Y", C710, "")</f>
        <v/>
      </c>
      <c r="E710" s="123" t="inlineStr">
        <is>
          <t>:8012-3_VL:8012-3_VLS:</t>
        </is>
      </c>
      <c r="F710" s="123" t="inlineStr">
        <is>
          <t>:8012-3 VL:8012-3 VLS:</t>
        </is>
      </c>
      <c r="G710" s="123" t="inlineStr">
        <is>
          <t>X5</t>
        </is>
      </c>
      <c r="H710" t="inlineStr">
        <is>
          <t>ImpMatl_NiAl-Bronze_ASTM-B148_C95400</t>
        </is>
      </c>
      <c r="I710" s="6" t="inlineStr">
        <is>
          <t>Nickel Aluminum Bronze ASTM B148 UNS C95400</t>
        </is>
      </c>
      <c r="J710" s="6" t="inlineStr">
        <is>
          <t>B22</t>
        </is>
      </c>
      <c r="K710" s="6" t="inlineStr">
        <is>
          <t>Coating_Epoxy</t>
        </is>
      </c>
      <c r="L710" s="6" t="inlineStr">
        <is>
          <t>Anodized Steel</t>
        </is>
      </c>
      <c r="M710" s="6" t="inlineStr">
        <is>
          <t>Steel, Cold Drawn C1018</t>
        </is>
      </c>
      <c r="N710" s="1" t="inlineStr">
        <is>
          <t>RTF</t>
        </is>
      </c>
      <c r="O710" s="80" t="n"/>
      <c r="P710" t="inlineStr">
        <is>
          <t>A102259</t>
        </is>
      </c>
      <c r="Q710" t="n">
        <v>424</v>
      </c>
      <c r="R710" s="6" t="inlineStr">
        <is>
          <t>LT250</t>
        </is>
      </c>
      <c r="S710" s="13" t="n">
        <v>8</v>
      </c>
      <c r="U710" s="80" t="n"/>
    </row>
    <row r="711">
      <c r="B711" s="13">
        <f>IF(I711="Silicon Bronze, ASTM-B584, C87600", IF(K711="Coating_Standard", "Y", "N"), "N")</f>
        <v/>
      </c>
      <c r="C711" s="6" t="inlineStr">
        <is>
          <t>Price_BOM_VL_VLS_Imp_911</t>
        </is>
      </c>
      <c r="D711">
        <f>IF(B711="Y", C711, "")</f>
        <v/>
      </c>
      <c r="E711" s="123" t="inlineStr">
        <is>
          <t>:8012-3_VL:8012-3_VLS:</t>
        </is>
      </c>
      <c r="F711" s="123" t="inlineStr">
        <is>
          <t>:8012-3 VL:8012-3 VLS:</t>
        </is>
      </c>
      <c r="G711" s="123" t="inlineStr">
        <is>
          <t>XA</t>
        </is>
      </c>
      <c r="H711" s="123" t="inlineStr">
        <is>
          <t>ImpMatl_Silicon_Bronze_ASTM-B584_C87600</t>
        </is>
      </c>
      <c r="I711" s="6" t="inlineStr">
        <is>
          <t>Silicon Bronze, ASTM-B584, C87600</t>
        </is>
      </c>
      <c r="J711" s="6" t="inlineStr">
        <is>
          <t>B21</t>
        </is>
      </c>
      <c r="K711" s="6" t="inlineStr">
        <is>
          <t>Coating_Standard</t>
        </is>
      </c>
      <c r="L711" s="6" t="inlineStr">
        <is>
          <t>Stainless Steel, AISI-303</t>
        </is>
      </c>
      <c r="M711" s="6" t="inlineStr">
        <is>
          <t>Steel, Cold Drawn C1018</t>
        </is>
      </c>
      <c r="N711" s="6" t="n">
        <v>96769268</v>
      </c>
      <c r="O711" s="6" t="inlineStr">
        <is>
          <t>IMP,L,60123,XA,B21</t>
        </is>
      </c>
      <c r="P711" s="6" t="inlineStr">
        <is>
          <t>A102001</t>
        </is>
      </c>
      <c r="Q711" s="6" t="n">
        <v>0</v>
      </c>
      <c r="R711" s="6" t="inlineStr">
        <is>
          <t>LT027</t>
        </is>
      </c>
      <c r="S711" s="13" t="n">
        <v>0</v>
      </c>
      <c r="U711" s="80" t="n"/>
    </row>
    <row r="712">
      <c r="B712" s="13">
        <f>IF(I712="Silicon Bronze, ASTM-B584, C87600", IF(K712="Coating_Standard", "Y", "N"), "N")</f>
        <v/>
      </c>
      <c r="C712" s="6" t="inlineStr">
        <is>
          <t>Price_BOM_VL_VLS_Imp_913</t>
        </is>
      </c>
      <c r="D712">
        <f>IF(B712="Y", C712, "")</f>
        <v/>
      </c>
      <c r="E712" s="123" t="inlineStr">
        <is>
          <t>:8012-3_VL:8012-3_VLS:</t>
        </is>
      </c>
      <c r="F712" s="123" t="inlineStr">
        <is>
          <t>:8012-3 VL:8012-3 VLS:</t>
        </is>
      </c>
      <c r="G712" s="123" t="inlineStr">
        <is>
          <t>XA</t>
        </is>
      </c>
      <c r="H712" s="123" t="inlineStr">
        <is>
          <t>ImpMatl_SS_AISI-304</t>
        </is>
      </c>
      <c r="I712" s="6" t="inlineStr">
        <is>
          <t>Stainless Steel, AISI-304</t>
        </is>
      </c>
      <c r="J712" s="6" t="inlineStr">
        <is>
          <t>H304</t>
        </is>
      </c>
      <c r="K712" s="6" t="inlineStr">
        <is>
          <t>Coating_Standard</t>
        </is>
      </c>
      <c r="L712" s="6" t="inlineStr">
        <is>
          <t>Stainless Steel, AISI-303</t>
        </is>
      </c>
      <c r="M712" s="6" t="inlineStr">
        <is>
          <t>Stainless Steel, AISI 316</t>
        </is>
      </c>
      <c r="N712" s="96" t="n">
        <v>98876177</v>
      </c>
      <c r="O712" s="94" t="inlineStr">
        <is>
          <t>IMP,L,60123,XA,H304</t>
        </is>
      </c>
      <c r="P712" t="inlineStr">
        <is>
          <t>A102006</t>
        </is>
      </c>
      <c r="Q712" t="n">
        <v>0</v>
      </c>
      <c r="R712" s="6" t="inlineStr">
        <is>
          <t>LT027</t>
        </is>
      </c>
      <c r="S712" s="13" t="n">
        <v>0</v>
      </c>
      <c r="U712" s="80" t="n"/>
    </row>
    <row r="713">
      <c r="B713" s="13">
        <f>IF(I713="Silicon Bronze, ASTM-B584, C87600", IF(K713="Coating_Standard", "Y", "N"), "N")</f>
        <v/>
      </c>
      <c r="C713" s="6" t="inlineStr">
        <is>
          <t>Price_BOM_VL_VLS_Imp_914</t>
        </is>
      </c>
      <c r="D713">
        <f>IF(B713="Y", C713, "")</f>
        <v/>
      </c>
      <c r="E713" s="123" t="inlineStr">
        <is>
          <t>:8012-3_VL:8012-3_VLS:</t>
        </is>
      </c>
      <c r="F713" s="123" t="inlineStr">
        <is>
          <t>:8012-3 VL:8012-3 VLS:</t>
        </is>
      </c>
      <c r="G713" s="123" t="inlineStr">
        <is>
          <t>XA</t>
        </is>
      </c>
      <c r="H713" t="inlineStr">
        <is>
          <t>ImpMatl_NiAl-Bronze_ASTM-B148_C95400</t>
        </is>
      </c>
      <c r="I713" s="6" t="inlineStr">
        <is>
          <t>Nickel Aluminum Bronze ASTM B148 UNS C95400</t>
        </is>
      </c>
      <c r="J713" s="6" t="inlineStr">
        <is>
          <t>B22</t>
        </is>
      </c>
      <c r="K713" s="6" t="inlineStr">
        <is>
          <t>Coating_Standard</t>
        </is>
      </c>
      <c r="L713" s="6" t="inlineStr">
        <is>
          <t>Stainless Steel, AISI-303</t>
        </is>
      </c>
      <c r="M713" s="6" t="inlineStr">
        <is>
          <t>Steel, Cold Drawn C1018</t>
        </is>
      </c>
      <c r="N713" t="n">
        <v>97780969</v>
      </c>
      <c r="O713" s="80" t="n"/>
      <c r="P713" t="inlineStr">
        <is>
          <t>A102258</t>
        </is>
      </c>
      <c r="Q713" t="n">
        <v>424</v>
      </c>
      <c r="R713" s="6" t="inlineStr">
        <is>
          <t>LT027</t>
        </is>
      </c>
      <c r="S713" s="13" t="n">
        <v>0</v>
      </c>
      <c r="U713" s="80" t="n"/>
    </row>
    <row r="714">
      <c r="B714" s="13">
        <f>IF(I714="Silicon Bronze, ASTM-B584, C87600", IF(K714="Coating_Standard", "Y", "N"), "N")</f>
        <v/>
      </c>
      <c r="C714" s="6" t="inlineStr">
        <is>
          <t>Price_BOM_VL_VLS_Imp_915</t>
        </is>
      </c>
      <c r="D714">
        <f>IF(B714="Y", C714, "")</f>
        <v/>
      </c>
      <c r="E714" s="123" t="inlineStr">
        <is>
          <t>:8012-3_VL:8012-3_VLS:</t>
        </is>
      </c>
      <c r="F714" s="123" t="inlineStr">
        <is>
          <t>:8012-3 VL:8012-3 VLS:</t>
        </is>
      </c>
      <c r="G714" s="123" t="inlineStr">
        <is>
          <t>XA</t>
        </is>
      </c>
      <c r="H714" s="123" t="inlineStr">
        <is>
          <t>ImpMatl_Silicon_Bronze_ASTM-B584_C87600</t>
        </is>
      </c>
      <c r="I714" s="6" t="inlineStr">
        <is>
          <t>Silicon Bronze, ASTM-B584, C87600</t>
        </is>
      </c>
      <c r="J714" s="6" t="inlineStr">
        <is>
          <t>B21</t>
        </is>
      </c>
      <c r="K714" s="6" t="inlineStr">
        <is>
          <t>Coating_Scotchkote134_interior</t>
        </is>
      </c>
      <c r="L714" s="6" t="inlineStr">
        <is>
          <t>Stainless Steel, AISI-303</t>
        </is>
      </c>
      <c r="M714" s="6" t="inlineStr">
        <is>
          <t>Steel, Cold Drawn C1018</t>
        </is>
      </c>
      <c r="N714" s="1" t="inlineStr">
        <is>
          <t>RTF</t>
        </is>
      </c>
      <c r="O714" s="6" t="n"/>
      <c r="P714" s="6" t="inlineStr">
        <is>
          <t>A102001</t>
        </is>
      </c>
      <c r="Q714" s="6" t="n">
        <v>0</v>
      </c>
      <c r="R714" s="6" t="inlineStr">
        <is>
          <t>LT040</t>
        </is>
      </c>
      <c r="S714" s="13" t="n">
        <v>14</v>
      </c>
      <c r="U714" s="80" t="n"/>
    </row>
    <row r="715">
      <c r="B715" s="13">
        <f>IF(I715="Silicon Bronze, ASTM-B584, C87600", IF(K715="Coating_Standard", "Y", "N"), "N")</f>
        <v/>
      </c>
      <c r="C715" s="6" t="inlineStr">
        <is>
          <t>Price_BOM_VL_VLS_Imp_916</t>
        </is>
      </c>
      <c r="D715">
        <f>IF(B715="Y", C715, "")</f>
        <v/>
      </c>
      <c r="E715" s="123" t="inlineStr">
        <is>
          <t>:8012-3_VL:8012-3_VLS:</t>
        </is>
      </c>
      <c r="F715" s="123" t="inlineStr">
        <is>
          <t>:8012-3 VL:8012-3 VLS:</t>
        </is>
      </c>
      <c r="G715" s="123" t="inlineStr">
        <is>
          <t>XA</t>
        </is>
      </c>
      <c r="H715" t="inlineStr">
        <is>
          <t>ImpMatl_NiAl-Bronze_ASTM-B148_C95400</t>
        </is>
      </c>
      <c r="I715" s="6" t="inlineStr">
        <is>
          <t>Nickel Aluminum Bronze ASTM B148 UNS C95400</t>
        </is>
      </c>
      <c r="J715" s="6" t="inlineStr">
        <is>
          <t>B22</t>
        </is>
      </c>
      <c r="K715" s="6" t="inlineStr">
        <is>
          <t>Coating_Scotchkote134_interior</t>
        </is>
      </c>
      <c r="L715" s="6" t="inlineStr">
        <is>
          <t>Stainless Steel, AISI-303</t>
        </is>
      </c>
      <c r="M715" s="6" t="inlineStr">
        <is>
          <t>Steel, Cold Drawn C1018</t>
        </is>
      </c>
      <c r="N715" s="1" t="inlineStr">
        <is>
          <t>RTF</t>
        </is>
      </c>
      <c r="O715" s="80" t="n"/>
      <c r="P715" t="inlineStr">
        <is>
          <t>A102258</t>
        </is>
      </c>
      <c r="Q715" t="n">
        <v>424</v>
      </c>
      <c r="R715" s="6" t="inlineStr">
        <is>
          <t>LT250</t>
        </is>
      </c>
      <c r="S715" s="13" t="n">
        <v>8</v>
      </c>
      <c r="U715" s="80" t="n"/>
    </row>
    <row r="716">
      <c r="B716" s="13">
        <f>IF(I716="Silicon Bronze, ASTM-B584, C87600", IF(K716="Coating_Standard", "Y", "N"), "N")</f>
        <v/>
      </c>
      <c r="C716" s="6" t="inlineStr">
        <is>
          <t>Price_BOM_VL_VLS_Imp_917</t>
        </is>
      </c>
      <c r="D716">
        <f>IF(B716="Y", C716, "")</f>
        <v/>
      </c>
      <c r="E716" s="123" t="inlineStr">
        <is>
          <t>:8012-3_VL:8012-3_VLS:</t>
        </is>
      </c>
      <c r="F716" s="123" t="inlineStr">
        <is>
          <t>:8012-3 VL:8012-3 VLS:</t>
        </is>
      </c>
      <c r="G716" s="123" t="inlineStr">
        <is>
          <t>XA</t>
        </is>
      </c>
      <c r="H716" s="123" t="inlineStr">
        <is>
          <t>ImpMatl_Silicon_Bronze_ASTM-B584_C87600</t>
        </is>
      </c>
      <c r="I716" s="6" t="inlineStr">
        <is>
          <t>Silicon Bronze, ASTM-B584, C87600</t>
        </is>
      </c>
      <c r="J716" s="6" t="inlineStr">
        <is>
          <t>B21</t>
        </is>
      </c>
      <c r="K716" s="6" t="inlineStr">
        <is>
          <t>Coating_Scotchkote134_interior_exterior</t>
        </is>
      </c>
      <c r="L716" s="6" t="inlineStr">
        <is>
          <t>Stainless Steel, AISI-303</t>
        </is>
      </c>
      <c r="M716" s="6" t="inlineStr">
        <is>
          <t>Steel, Cold Drawn C1018</t>
        </is>
      </c>
      <c r="N716" s="1" t="inlineStr">
        <is>
          <t>RTF</t>
        </is>
      </c>
      <c r="O716" s="6" t="n"/>
      <c r="P716" s="6" t="inlineStr">
        <is>
          <t>A102001</t>
        </is>
      </c>
      <c r="Q716" s="6" t="n">
        <v>0</v>
      </c>
      <c r="R716" s="6" t="inlineStr">
        <is>
          <t>LT040</t>
        </is>
      </c>
      <c r="S716" s="13" t="n">
        <v>14</v>
      </c>
      <c r="U716" s="80" t="n"/>
    </row>
    <row r="717">
      <c r="B717" s="13">
        <f>IF(I717="Silicon Bronze, ASTM-B584, C87600", IF(K717="Coating_Standard", "Y", "N"), "N")</f>
        <v/>
      </c>
      <c r="C717" s="6" t="inlineStr">
        <is>
          <t>Price_BOM_VL_VLS_Imp_918</t>
        </is>
      </c>
      <c r="D717">
        <f>IF(B717="Y", C717, "")</f>
        <v/>
      </c>
      <c r="E717" s="123" t="inlineStr">
        <is>
          <t>:8012-3_VL:8012-3_VLS:</t>
        </is>
      </c>
      <c r="F717" s="123" t="inlineStr">
        <is>
          <t>:8012-3 VL:8012-3 VLS:</t>
        </is>
      </c>
      <c r="G717" s="123" t="inlineStr">
        <is>
          <t>XA</t>
        </is>
      </c>
      <c r="H717" t="inlineStr">
        <is>
          <t>ImpMatl_NiAl-Bronze_ASTM-B148_C95400</t>
        </is>
      </c>
      <c r="I717" s="6" t="inlineStr">
        <is>
          <t>Nickel Aluminum Bronze ASTM B148 UNS C95400</t>
        </is>
      </c>
      <c r="J717" s="6" t="inlineStr">
        <is>
          <t>B22</t>
        </is>
      </c>
      <c r="K717" s="6" t="inlineStr">
        <is>
          <t>Coating_Scotchkote134_interior_exterior</t>
        </is>
      </c>
      <c r="L717" s="6" t="inlineStr">
        <is>
          <t>Stainless Steel, AISI-303</t>
        </is>
      </c>
      <c r="M717" s="6" t="inlineStr">
        <is>
          <t>Steel, Cold Drawn C1018</t>
        </is>
      </c>
      <c r="N717" s="1" t="inlineStr">
        <is>
          <t>RTF</t>
        </is>
      </c>
      <c r="O717" s="80" t="n"/>
      <c r="P717" t="inlineStr">
        <is>
          <t>A102258</t>
        </is>
      </c>
      <c r="Q717" t="n">
        <v>424</v>
      </c>
      <c r="R717" s="6" t="inlineStr">
        <is>
          <t>LT250</t>
        </is>
      </c>
      <c r="S717" s="13" t="n">
        <v>8</v>
      </c>
      <c r="U717" s="80" t="n"/>
    </row>
    <row r="718">
      <c r="B718" s="13">
        <f>IF(I718="Silicon Bronze, ASTM-B584, C87600", IF(K718="Coating_Standard", "Y", "N"), "N")</f>
        <v/>
      </c>
      <c r="C718" s="6" t="inlineStr">
        <is>
          <t>Price_BOM_VL_VLS_Imp_919</t>
        </is>
      </c>
      <c r="D718">
        <f>IF(B718="Y", C718, "")</f>
        <v/>
      </c>
      <c r="E718" s="123" t="inlineStr">
        <is>
          <t>:8012-3_VL:8012-3_VLS:</t>
        </is>
      </c>
      <c r="F718" s="123" t="inlineStr">
        <is>
          <t>:8012-3 VL:8012-3 VLS:</t>
        </is>
      </c>
      <c r="G718" s="123" t="inlineStr">
        <is>
          <t>XA</t>
        </is>
      </c>
      <c r="H718" s="123" t="inlineStr">
        <is>
          <t>ImpMatl_Silicon_Bronze_ASTM-B584_C87600</t>
        </is>
      </c>
      <c r="I718" s="6" t="inlineStr">
        <is>
          <t>Silicon Bronze, ASTM-B584, C87600</t>
        </is>
      </c>
      <c r="J718" s="6" t="inlineStr">
        <is>
          <t>B21</t>
        </is>
      </c>
      <c r="K718" s="6" t="inlineStr">
        <is>
          <t>Coating_Scotchkote134_interior_exterior_IncludeImpeller</t>
        </is>
      </c>
      <c r="L718" s="6" t="inlineStr">
        <is>
          <t>Stainless Steel, AISI-303</t>
        </is>
      </c>
      <c r="M718" s="6" t="inlineStr">
        <is>
          <t>Steel, Cold Drawn C1018</t>
        </is>
      </c>
      <c r="N718" s="1" t="inlineStr">
        <is>
          <t>RTF</t>
        </is>
      </c>
      <c r="O718" s="6" t="n"/>
      <c r="P718" s="6" t="inlineStr">
        <is>
          <t>A102001</t>
        </is>
      </c>
      <c r="Q718" s="6" t="n">
        <v>0</v>
      </c>
      <c r="R718" s="6" t="inlineStr">
        <is>
          <t>LT040</t>
        </is>
      </c>
      <c r="S718" s="13" t="n">
        <v>14</v>
      </c>
      <c r="U718" s="80" t="n"/>
    </row>
    <row r="719">
      <c r="B719" s="13">
        <f>IF(I719="Silicon Bronze, ASTM-B584, C87600", IF(K719="Coating_Standard", "Y", "N"), "N")</f>
        <v/>
      </c>
      <c r="C719" s="6" t="inlineStr">
        <is>
          <t>Price_BOM_VL_VLS_Imp_920</t>
        </is>
      </c>
      <c r="D719">
        <f>IF(B719="Y", C719, "")</f>
        <v/>
      </c>
      <c r="E719" s="123" t="inlineStr">
        <is>
          <t>:8012-3_VL:8012-3_VLS:</t>
        </is>
      </c>
      <c r="F719" s="123" t="inlineStr">
        <is>
          <t>:8012-3 VL:8012-3 VLS:</t>
        </is>
      </c>
      <c r="G719" s="123" t="inlineStr">
        <is>
          <t>XA</t>
        </is>
      </c>
      <c r="H719" t="inlineStr">
        <is>
          <t>ImpMatl_NiAl-Bronze_ASTM-B148_C95400</t>
        </is>
      </c>
      <c r="I719" s="6" t="inlineStr">
        <is>
          <t>Nickel Aluminum Bronze ASTM B148 UNS C95400</t>
        </is>
      </c>
      <c r="J719" s="6" t="inlineStr">
        <is>
          <t>B22</t>
        </is>
      </c>
      <c r="K719" s="6" t="inlineStr">
        <is>
          <t>Coating_Scotchkote134_interior_exterior_IncludeImpeller</t>
        </is>
      </c>
      <c r="L719" s="6" t="inlineStr">
        <is>
          <t>Stainless Steel, AISI-303</t>
        </is>
      </c>
      <c r="M719" s="6" t="inlineStr">
        <is>
          <t>Steel, Cold Drawn C1018</t>
        </is>
      </c>
      <c r="N719" s="1" t="inlineStr">
        <is>
          <t>RTF</t>
        </is>
      </c>
      <c r="O719" s="80" t="n"/>
      <c r="P719" t="inlineStr">
        <is>
          <t>A102258</t>
        </is>
      </c>
      <c r="Q719" t="n">
        <v>424</v>
      </c>
      <c r="R719" s="6" t="inlineStr">
        <is>
          <t>LT250</t>
        </is>
      </c>
      <c r="S719" s="13" t="n">
        <v>8</v>
      </c>
      <c r="U719" s="80" t="n"/>
    </row>
    <row r="720">
      <c r="B720" s="13">
        <f>IF(I720="Silicon Bronze, ASTM-B584, C87600", IF(K720="Coating_Standard", "Y", "N"), "N")</f>
        <v/>
      </c>
      <c r="C720" s="6" t="inlineStr">
        <is>
          <t>Price_BOM_VL_VLS_Imp_921</t>
        </is>
      </c>
      <c r="D720">
        <f>IF(B720="Y", C720, "")</f>
        <v/>
      </c>
      <c r="E720" s="123" t="inlineStr">
        <is>
          <t>:8012-3_VL:8012-3_VLS:</t>
        </is>
      </c>
      <c r="F720" s="123" t="inlineStr">
        <is>
          <t>:8012-3 VL:8012-3 VLS:</t>
        </is>
      </c>
      <c r="G720" s="123" t="inlineStr">
        <is>
          <t>XA</t>
        </is>
      </c>
      <c r="H720" s="123" t="inlineStr">
        <is>
          <t>ImpMatl_Silicon_Bronze_ASTM-B584_C87600</t>
        </is>
      </c>
      <c r="I720" s="6" t="inlineStr">
        <is>
          <t>Silicon Bronze, ASTM-B584, C87600</t>
        </is>
      </c>
      <c r="J720" s="6" t="inlineStr">
        <is>
          <t>B21</t>
        </is>
      </c>
      <c r="K720" s="6" t="inlineStr">
        <is>
          <t>Coating_Scotchkote134_interior_IncludeImpeller</t>
        </is>
      </c>
      <c r="L720" s="6" t="inlineStr">
        <is>
          <t>Stainless Steel, AISI-303</t>
        </is>
      </c>
      <c r="M720" s="6" t="inlineStr">
        <is>
          <t>Steel, Cold Drawn C1018</t>
        </is>
      </c>
      <c r="N720" s="1" t="inlineStr">
        <is>
          <t>RTF</t>
        </is>
      </c>
      <c r="O720" s="6" t="n"/>
      <c r="P720" s="6" t="inlineStr">
        <is>
          <t>A102001</t>
        </is>
      </c>
      <c r="Q720" s="6" t="n">
        <v>0</v>
      </c>
      <c r="R720" s="6" t="inlineStr">
        <is>
          <t>LT040</t>
        </is>
      </c>
      <c r="S720" s="13" t="n">
        <v>14</v>
      </c>
      <c r="U720" s="80" t="n"/>
    </row>
    <row r="721">
      <c r="B721" s="13">
        <f>IF(I721="Silicon Bronze, ASTM-B584, C87600", IF(K721="Coating_Standard", "Y", "N"), "N")</f>
        <v/>
      </c>
      <c r="C721" s="6" t="inlineStr">
        <is>
          <t>Price_BOM_VL_VLS_Imp_922</t>
        </is>
      </c>
      <c r="D721">
        <f>IF(B721="Y", C721, "")</f>
        <v/>
      </c>
      <c r="E721" s="123" t="inlineStr">
        <is>
          <t>:8012-3_VL:8012-3_VLS:</t>
        </is>
      </c>
      <c r="F721" s="123" t="inlineStr">
        <is>
          <t>:8012-3 VL:8012-3 VLS:</t>
        </is>
      </c>
      <c r="G721" s="123" t="inlineStr">
        <is>
          <t>XA</t>
        </is>
      </c>
      <c r="H721" t="inlineStr">
        <is>
          <t>ImpMatl_NiAl-Bronze_ASTM-B148_C95400</t>
        </is>
      </c>
      <c r="I721" s="6" t="inlineStr">
        <is>
          <t>Nickel Aluminum Bronze ASTM B148 UNS C95400</t>
        </is>
      </c>
      <c r="J721" s="6" t="inlineStr">
        <is>
          <t>B22</t>
        </is>
      </c>
      <c r="K721" s="6" t="inlineStr">
        <is>
          <t>Coating_Scotchkote134_interior_IncludeImpeller</t>
        </is>
      </c>
      <c r="L721" s="6" t="inlineStr">
        <is>
          <t>Stainless Steel, AISI-303</t>
        </is>
      </c>
      <c r="M721" s="6" t="inlineStr">
        <is>
          <t>Steel, Cold Drawn C1018</t>
        </is>
      </c>
      <c r="N721" s="1" t="inlineStr">
        <is>
          <t>RTF</t>
        </is>
      </c>
      <c r="O721" s="80" t="n"/>
      <c r="P721" t="inlineStr">
        <is>
          <t>A102258</t>
        </is>
      </c>
      <c r="Q721" t="n">
        <v>424</v>
      </c>
      <c r="R721" s="6" t="inlineStr">
        <is>
          <t>LT250</t>
        </is>
      </c>
      <c r="S721" s="13" t="n">
        <v>8</v>
      </c>
      <c r="U721" s="80" t="n"/>
    </row>
    <row r="722">
      <c r="B722" s="13">
        <f>IF(I722="Silicon Bronze, ASTM-B584, C87600", IF(K722="Coating_Standard", "Y", "N"), "N")</f>
        <v/>
      </c>
      <c r="C722" s="6" t="inlineStr">
        <is>
          <t>Price_BOM_VL_VLS_Imp_923</t>
        </is>
      </c>
      <c r="D722">
        <f>IF(B722="Y", C722, "")</f>
        <v/>
      </c>
      <c r="E722" s="123" t="inlineStr">
        <is>
          <t>:8012-3_VL:8012-3_VLS:</t>
        </is>
      </c>
      <c r="F722" s="123" t="inlineStr">
        <is>
          <t>:8012-3 VL:8012-3 VLS:</t>
        </is>
      </c>
      <c r="G722" s="123" t="inlineStr">
        <is>
          <t>XA</t>
        </is>
      </c>
      <c r="H722" s="123" t="inlineStr">
        <is>
          <t>ImpMatl_Silicon_Bronze_ASTM-B584_C87600</t>
        </is>
      </c>
      <c r="I722" s="6" t="inlineStr">
        <is>
          <t>Silicon Bronze, ASTM-B584, C87600</t>
        </is>
      </c>
      <c r="J722" s="6" t="inlineStr">
        <is>
          <t>B21</t>
        </is>
      </c>
      <c r="K722" s="6" t="inlineStr">
        <is>
          <t>Coating_Special</t>
        </is>
      </c>
      <c r="L722" s="6" t="inlineStr">
        <is>
          <t>Stainless Steel, AISI-303</t>
        </is>
      </c>
      <c r="M722" s="6" t="inlineStr">
        <is>
          <t>Steel, Cold Drawn C1018</t>
        </is>
      </c>
      <c r="N722" s="1" t="inlineStr">
        <is>
          <t>RTF</t>
        </is>
      </c>
      <c r="O722" s="6" t="n"/>
      <c r="P722" s="6" t="inlineStr">
        <is>
          <t>A102001</t>
        </is>
      </c>
      <c r="Q722" s="6" t="n">
        <v>0</v>
      </c>
      <c r="R722" s="6" t="inlineStr">
        <is>
          <t>LT040</t>
        </is>
      </c>
      <c r="S722" s="13" t="n">
        <v>14</v>
      </c>
      <c r="U722" s="80" t="n"/>
    </row>
    <row r="723">
      <c r="B723" s="13">
        <f>IF(I723="Silicon Bronze, ASTM-B584, C87600", IF(K723="Coating_Standard", "Y", "N"), "N")</f>
        <v/>
      </c>
      <c r="C723" s="6" t="inlineStr">
        <is>
          <t>Price_BOM_VL_VLS_Imp_924</t>
        </is>
      </c>
      <c r="D723">
        <f>IF(B723="Y", C723, "")</f>
        <v/>
      </c>
      <c r="E723" s="123" t="inlineStr">
        <is>
          <t>:8012-3_VL:8012-3_VLS:</t>
        </is>
      </c>
      <c r="F723" s="123" t="inlineStr">
        <is>
          <t>:8012-3 VL:8012-3 VLS:</t>
        </is>
      </c>
      <c r="G723" s="123" t="inlineStr">
        <is>
          <t>XA</t>
        </is>
      </c>
      <c r="H723" t="inlineStr">
        <is>
          <t>ImpMatl_NiAl-Bronze_ASTM-B148_C95400</t>
        </is>
      </c>
      <c r="I723" s="6" t="inlineStr">
        <is>
          <t>Nickel Aluminum Bronze ASTM B148 UNS C95400</t>
        </is>
      </c>
      <c r="J723" s="6" t="inlineStr">
        <is>
          <t>B22</t>
        </is>
      </c>
      <c r="K723" s="6" t="inlineStr">
        <is>
          <t>Coating_Special</t>
        </is>
      </c>
      <c r="L723" s="6" t="inlineStr">
        <is>
          <t>Stainless Steel, AISI-303</t>
        </is>
      </c>
      <c r="M723" s="6" t="inlineStr">
        <is>
          <t>Steel, Cold Drawn C1018</t>
        </is>
      </c>
      <c r="N723" s="1" t="inlineStr">
        <is>
          <t>RTF</t>
        </is>
      </c>
      <c r="O723" s="80" t="n"/>
      <c r="P723" t="inlineStr">
        <is>
          <t>A102258</t>
        </is>
      </c>
      <c r="Q723" t="n">
        <v>424</v>
      </c>
      <c r="R723" s="6" t="inlineStr">
        <is>
          <t>LT250</t>
        </is>
      </c>
      <c r="S723" s="13" t="n">
        <v>8</v>
      </c>
      <c r="U723" s="80" t="n"/>
    </row>
    <row r="724">
      <c r="B724" s="13">
        <f>IF(I724="Silicon Bronze, ASTM-B584, C87600", IF(K724="Coating_Standard", "Y", "N"), "N")</f>
        <v/>
      </c>
      <c r="C724" s="6" t="inlineStr">
        <is>
          <t>Price_BOM_VL_VLS_Imp_925</t>
        </is>
      </c>
      <c r="D724">
        <f>IF(B724="Y", C724, "")</f>
        <v/>
      </c>
      <c r="E724" s="123" t="inlineStr">
        <is>
          <t>:8012-3_VL:8012-3_VLS:</t>
        </is>
      </c>
      <c r="F724" s="123" t="inlineStr">
        <is>
          <t>:8012-3 VL:8012-3 VLS:</t>
        </is>
      </c>
      <c r="G724" s="123" t="inlineStr">
        <is>
          <t>XA</t>
        </is>
      </c>
      <c r="H724" s="123" t="inlineStr">
        <is>
          <t>ImpMatl_Silicon_Bronze_ASTM-B584_C87600</t>
        </is>
      </c>
      <c r="I724" s="6" t="inlineStr">
        <is>
          <t>Silicon Bronze, ASTM-B584, C87600</t>
        </is>
      </c>
      <c r="J724" s="6" t="inlineStr">
        <is>
          <t>B21</t>
        </is>
      </c>
      <c r="K724" s="6" t="inlineStr">
        <is>
          <t>Coating_Epoxy</t>
        </is>
      </c>
      <c r="L724" s="6" t="inlineStr">
        <is>
          <t>Stainless Steel, AISI-303</t>
        </is>
      </c>
      <c r="M724" s="6" t="inlineStr">
        <is>
          <t>Steel, Cold Drawn C1018</t>
        </is>
      </c>
      <c r="N724" s="1" t="inlineStr">
        <is>
          <t>RTF</t>
        </is>
      </c>
      <c r="O724" s="6" t="n"/>
      <c r="P724" s="6" t="inlineStr">
        <is>
          <t>A102001</t>
        </is>
      </c>
      <c r="Q724" s="6" t="n">
        <v>0</v>
      </c>
      <c r="R724" s="6" t="inlineStr">
        <is>
          <t>LT040</t>
        </is>
      </c>
      <c r="S724" s="13" t="n">
        <v>14</v>
      </c>
      <c r="U724" s="80" t="n"/>
    </row>
    <row r="725">
      <c r="B725" s="13">
        <f>IF(I725="Silicon Bronze, ASTM-B584, C87600", IF(K725="Coating_Standard", "Y", "N"), "N")</f>
        <v/>
      </c>
      <c r="C725" s="6" t="inlineStr">
        <is>
          <t>Price_BOM_VL_VLS_Imp_926</t>
        </is>
      </c>
      <c r="D725">
        <f>IF(B725="Y", C725, "")</f>
        <v/>
      </c>
      <c r="E725" s="123" t="inlineStr">
        <is>
          <t>:8012-3_VL:8012-3_VLS:</t>
        </is>
      </c>
      <c r="F725" s="123" t="inlineStr">
        <is>
          <t>:8012-3 VL:8012-3 VLS:</t>
        </is>
      </c>
      <c r="G725" s="123" t="inlineStr">
        <is>
          <t>XA</t>
        </is>
      </c>
      <c r="H725" t="inlineStr">
        <is>
          <t>ImpMatl_NiAl-Bronze_ASTM-B148_C95400</t>
        </is>
      </c>
      <c r="I725" s="6" t="inlineStr">
        <is>
          <t>Nickel Aluminum Bronze ASTM B148 UNS C95400</t>
        </is>
      </c>
      <c r="J725" s="6" t="inlineStr">
        <is>
          <t>B22</t>
        </is>
      </c>
      <c r="K725" s="6" t="inlineStr">
        <is>
          <t>Coating_Epoxy</t>
        </is>
      </c>
      <c r="L725" s="6" t="inlineStr">
        <is>
          <t>Stainless Steel, AISI-303</t>
        </is>
      </c>
      <c r="M725" s="6" t="inlineStr">
        <is>
          <t>Steel, Cold Drawn C1018</t>
        </is>
      </c>
      <c r="N725" s="1" t="inlineStr">
        <is>
          <t>RTF</t>
        </is>
      </c>
      <c r="O725" s="80" t="n"/>
      <c r="P725" t="inlineStr">
        <is>
          <t>A102258</t>
        </is>
      </c>
      <c r="Q725" t="n">
        <v>424</v>
      </c>
      <c r="R725" s="6" t="inlineStr">
        <is>
          <t>LT250</t>
        </is>
      </c>
      <c r="S725" s="13" t="n">
        <v>8</v>
      </c>
      <c r="U725" s="80" t="n"/>
    </row>
    <row r="726">
      <c r="B726" s="13">
        <f>IF(I726="Silicon Bronze, ASTM-B584, C87600", IF(K726="Coating_Standard", "Y", "N"), "N")</f>
        <v/>
      </c>
      <c r="C726" s="6" t="inlineStr">
        <is>
          <t>Price_BOM_VL_VLS_Imp_927</t>
        </is>
      </c>
      <c r="D726">
        <f>IF(B726="Y", C726, "")</f>
        <v/>
      </c>
      <c r="E726" t="inlineStr">
        <is>
          <t>:8015-7_VL:8015-7_VLS:</t>
        </is>
      </c>
      <c r="F726" t="inlineStr">
        <is>
          <t>:8015-7 VL:8015-7 VLS:</t>
        </is>
      </c>
      <c r="G726" s="123" t="inlineStr">
        <is>
          <t>X5</t>
        </is>
      </c>
      <c r="H726" s="123" t="inlineStr">
        <is>
          <t>ImpMatl_Silicon_Bronze_ASTM-B584_C87600</t>
        </is>
      </c>
      <c r="I726" s="6" t="inlineStr">
        <is>
          <t>Silicon Bronze, ASTM-B584, C87600</t>
        </is>
      </c>
      <c r="J726" s="6" t="inlineStr">
        <is>
          <t>B21</t>
        </is>
      </c>
      <c r="K726" s="6" t="inlineStr">
        <is>
          <t>Coating_Standard</t>
        </is>
      </c>
      <c r="L726" s="6" t="inlineStr">
        <is>
          <t>Anodized Steel</t>
        </is>
      </c>
      <c r="M726" s="6" t="inlineStr">
        <is>
          <t>Steel, Cold Drawn C1018</t>
        </is>
      </c>
      <c r="N726" s="6" t="n">
        <v>96769274</v>
      </c>
      <c r="O726" s="6" t="inlineStr">
        <is>
          <t>IMP,L,60157,X5,B21</t>
        </is>
      </c>
      <c r="P726" s="6" t="inlineStr">
        <is>
          <t>A102015</t>
        </is>
      </c>
      <c r="Q726" s="6" t="n">
        <v>0</v>
      </c>
      <c r="R726" t="inlineStr">
        <is>
          <t>LT027</t>
        </is>
      </c>
      <c r="S726" s="13" t="n">
        <v>0</v>
      </c>
      <c r="U726" s="80" t="n"/>
    </row>
    <row r="727">
      <c r="B727" s="13">
        <f>IF(I727="Silicon Bronze, ASTM-B584, C87600", IF(K727="Coating_Standard", "Y", "N"), "N")</f>
        <v/>
      </c>
      <c r="C727" s="6" t="inlineStr">
        <is>
          <t>Price_BOM_VL_VLS_Imp_928</t>
        </is>
      </c>
      <c r="D727">
        <f>IF(B727="Y", C727, "")</f>
        <v/>
      </c>
      <c r="E727" t="inlineStr">
        <is>
          <t>:8015-7_VL:8015-7_VLS:</t>
        </is>
      </c>
      <c r="F727" t="inlineStr">
        <is>
          <t>:8015-7 VL:8015-7 VLS:</t>
        </is>
      </c>
      <c r="G727" s="123" t="inlineStr">
        <is>
          <t>X5</t>
        </is>
      </c>
      <c r="H727" t="inlineStr">
        <is>
          <t>ImpMatl_NiAl-Bronze_ASTM-B148_C95400</t>
        </is>
      </c>
      <c r="I727" s="6" t="inlineStr">
        <is>
          <t>Nickel Aluminum Bronze ASTM B148 UNS C95400</t>
        </is>
      </c>
      <c r="J727" s="6" t="inlineStr">
        <is>
          <t>B22</t>
        </is>
      </c>
      <c r="K727" s="6" t="inlineStr">
        <is>
          <t>Coating_Standard</t>
        </is>
      </c>
      <c r="L727" s="6" t="inlineStr">
        <is>
          <t>Anodized Steel</t>
        </is>
      </c>
      <c r="M727" s="6" t="inlineStr">
        <is>
          <t>Steel, Cold Drawn C1018</t>
        </is>
      </c>
      <c r="N727" s="6" t="inlineStr">
        <is>
          <t>RTF</t>
        </is>
      </c>
      <c r="O727" s="6" t="n"/>
      <c r="P727" t="inlineStr">
        <is>
          <t>A102018</t>
        </is>
      </c>
      <c r="Q727" t="n">
        <v>4278</v>
      </c>
      <c r="R727" s="6" t="inlineStr">
        <is>
          <t>LT250</t>
        </is>
      </c>
      <c r="S727" s="13" t="n">
        <v>8</v>
      </c>
      <c r="U727" s="80" t="n"/>
    </row>
    <row r="728">
      <c r="A728" s="92" t="n"/>
      <c r="B728" s="13">
        <f>IF(I728="Silicon Bronze, ASTM-B584, C87600", IF(K728="Coating_Standard", "Y", "N"), "N")</f>
        <v/>
      </c>
      <c r="C728" s="6" t="inlineStr">
        <is>
          <t>Price_BOM_VL_VLS_Imp_929</t>
        </is>
      </c>
      <c r="D728">
        <f>IF(B728="Y", C728, "")</f>
        <v/>
      </c>
      <c r="E728" s="94" t="inlineStr">
        <is>
          <t>:8015-7_VL:8015-7_VLS:</t>
        </is>
      </c>
      <c r="F728" s="94" t="inlineStr">
        <is>
          <t>:8015-7 VL:8015-7 VLS:</t>
        </is>
      </c>
      <c r="G728" s="95" t="inlineStr">
        <is>
          <t>X5</t>
        </is>
      </c>
      <c r="H728" s="95" t="inlineStr">
        <is>
          <t>ImpMatl_SS_AISI-304</t>
        </is>
      </c>
      <c r="I728" s="94" t="inlineStr">
        <is>
          <t>Stainless Steel, AISI-304</t>
        </is>
      </c>
      <c r="J728" s="94" t="inlineStr">
        <is>
          <t>H304</t>
        </is>
      </c>
      <c r="K728" s="94" t="inlineStr">
        <is>
          <t>Coating_Standard</t>
        </is>
      </c>
      <c r="L728" s="94" t="inlineStr">
        <is>
          <t>Anodized Steel</t>
        </is>
      </c>
      <c r="M728" s="94" t="inlineStr">
        <is>
          <t>Stainless Steel, AISI 316</t>
        </is>
      </c>
      <c r="N728" s="96" t="n">
        <v>98876180</v>
      </c>
      <c r="O728" s="94" t="inlineStr">
        <is>
          <t>IMP,L,60157,X5,H304</t>
        </is>
      </c>
      <c r="P728" s="94" t="inlineStr">
        <is>
          <t>A102013</t>
        </is>
      </c>
      <c r="Q728" s="94" t="n">
        <v>0</v>
      </c>
      <c r="R728" s="94" t="inlineStr">
        <is>
          <t>LT027</t>
        </is>
      </c>
      <c r="S728" s="13" t="n">
        <v>0</v>
      </c>
      <c r="U728" s="80" t="n"/>
      <c r="X728" s="94" t="n"/>
      <c r="Y728" s="94" t="n"/>
    </row>
    <row r="729" customFormat="1" s="94">
      <c r="A729" s="24" t="n"/>
      <c r="B729" s="13">
        <f>IF(I729="Silicon Bronze, ASTM-B584, C87600", IF(K729="Coating_Standard", "Y", "N"), "N")</f>
        <v/>
      </c>
      <c r="C729" s="6" t="inlineStr">
        <is>
          <t>Price_BOM_VL_VLS_Imp_930</t>
        </is>
      </c>
      <c r="D729">
        <f>IF(B729="Y", C729, "")</f>
        <v/>
      </c>
      <c r="E729" t="inlineStr">
        <is>
          <t>:8015-7_VL:8015-7_VLS:</t>
        </is>
      </c>
      <c r="F729" t="inlineStr">
        <is>
          <t>:8015-7 VL:8015-7 VLS:</t>
        </is>
      </c>
      <c r="G729" s="123" t="inlineStr">
        <is>
          <t>X5</t>
        </is>
      </c>
      <c r="H729" s="123" t="inlineStr">
        <is>
          <t>ImpMatl_Silicon_Bronze_ASTM-B584_C87600</t>
        </is>
      </c>
      <c r="I729" s="6" t="inlineStr">
        <is>
          <t>Silicon Bronze, ASTM-B584, C87600</t>
        </is>
      </c>
      <c r="J729" s="6" t="inlineStr">
        <is>
          <t>B21</t>
        </is>
      </c>
      <c r="K729" s="6" t="inlineStr">
        <is>
          <t>Coating_Scotchkote134_interior</t>
        </is>
      </c>
      <c r="L729" s="6" t="inlineStr">
        <is>
          <t>Anodized Steel</t>
        </is>
      </c>
      <c r="M729" s="6" t="inlineStr">
        <is>
          <t>Steel, Cold Drawn C1018</t>
        </is>
      </c>
      <c r="N729" s="1" t="inlineStr">
        <is>
          <t>RTF</t>
        </is>
      </c>
      <c r="O729" s="6" t="n"/>
      <c r="P729" s="6" t="inlineStr">
        <is>
          <t>A102015</t>
        </is>
      </c>
      <c r="Q729" s="6" t="n">
        <v>0</v>
      </c>
      <c r="R729" s="6" t="inlineStr">
        <is>
          <t>LT040</t>
        </is>
      </c>
      <c r="S729" s="13" t="n">
        <v>14</v>
      </c>
      <c r="U729" s="80" t="n"/>
    </row>
    <row r="730">
      <c r="B730" s="13">
        <f>IF(I730="Silicon Bronze, ASTM-B584, C87600", IF(K730="Coating_Standard", "Y", "N"), "N")</f>
        <v/>
      </c>
      <c r="C730" s="6" t="inlineStr">
        <is>
          <t>Price_BOM_VL_VLS_Imp_931</t>
        </is>
      </c>
      <c r="D730">
        <f>IF(B730="Y", C730, "")</f>
        <v/>
      </c>
      <c r="E730" t="inlineStr">
        <is>
          <t>:8015-7_VL:8015-7_VLS:</t>
        </is>
      </c>
      <c r="F730" t="inlineStr">
        <is>
          <t>:8015-7 VL:8015-7 VLS:</t>
        </is>
      </c>
      <c r="G730" s="123" t="inlineStr">
        <is>
          <t>X5</t>
        </is>
      </c>
      <c r="H730" t="inlineStr">
        <is>
          <t>ImpMatl_NiAl-Bronze_ASTM-B148_C95400</t>
        </is>
      </c>
      <c r="I730" s="6" t="inlineStr">
        <is>
          <t>Nickel Aluminum Bronze ASTM B148 UNS C95400</t>
        </is>
      </c>
      <c r="J730" s="6" t="inlineStr">
        <is>
          <t>B22</t>
        </is>
      </c>
      <c r="K730" s="6" t="inlineStr">
        <is>
          <t>Coating_Scotchkote134_interior</t>
        </is>
      </c>
      <c r="L730" s="6" t="inlineStr">
        <is>
          <t>Anodized Steel</t>
        </is>
      </c>
      <c r="M730" s="6" t="inlineStr">
        <is>
          <t>Steel, Cold Drawn C1018</t>
        </is>
      </c>
      <c r="N730" s="1" t="inlineStr">
        <is>
          <t>RTF</t>
        </is>
      </c>
      <c r="O730" s="6" t="n"/>
      <c r="P730" t="inlineStr">
        <is>
          <t>A102018</t>
        </is>
      </c>
      <c r="Q730" t="n">
        <v>4278</v>
      </c>
      <c r="R730" s="6" t="inlineStr">
        <is>
          <t>LT250</t>
        </is>
      </c>
      <c r="S730" s="13" t="n">
        <v>8</v>
      </c>
      <c r="U730" s="80" t="n"/>
    </row>
    <row r="731">
      <c r="B731" s="13">
        <f>IF(I731="Silicon Bronze, ASTM-B584, C87600", IF(K731="Coating_Standard", "Y", "N"), "N")</f>
        <v/>
      </c>
      <c r="C731" s="6" t="inlineStr">
        <is>
          <t>Price_BOM_VL_VLS_Imp_932</t>
        </is>
      </c>
      <c r="D731">
        <f>IF(B731="Y", C731, "")</f>
        <v/>
      </c>
      <c r="E731" t="inlineStr">
        <is>
          <t>:8015-7_VL:8015-7_VLS:</t>
        </is>
      </c>
      <c r="F731" t="inlineStr">
        <is>
          <t>:8015-7 VL:8015-7 VLS:</t>
        </is>
      </c>
      <c r="G731" s="123" t="inlineStr">
        <is>
          <t>X5</t>
        </is>
      </c>
      <c r="H731" s="123" t="inlineStr">
        <is>
          <t>ImpMatl_Silicon_Bronze_ASTM-B584_C87600</t>
        </is>
      </c>
      <c r="I731" s="6" t="inlineStr">
        <is>
          <t>Silicon Bronze, ASTM-B584, C87600</t>
        </is>
      </c>
      <c r="J731" s="6" t="inlineStr">
        <is>
          <t>B21</t>
        </is>
      </c>
      <c r="K731" s="6" t="inlineStr">
        <is>
          <t>Coating_Scotchkote134_interior_exterior</t>
        </is>
      </c>
      <c r="L731" s="6" t="inlineStr">
        <is>
          <t>Anodized Steel</t>
        </is>
      </c>
      <c r="M731" s="6" t="inlineStr">
        <is>
          <t>Steel, Cold Drawn C1018</t>
        </is>
      </c>
      <c r="N731" s="1" t="inlineStr">
        <is>
          <t>RTF</t>
        </is>
      </c>
      <c r="O731" s="6" t="n"/>
      <c r="P731" s="6" t="inlineStr">
        <is>
          <t>A102015</t>
        </is>
      </c>
      <c r="Q731" s="6" t="n">
        <v>0</v>
      </c>
      <c r="R731" s="6" t="inlineStr">
        <is>
          <t>LT040</t>
        </is>
      </c>
      <c r="S731" s="13" t="n">
        <v>14</v>
      </c>
      <c r="U731" s="80" t="n"/>
    </row>
    <row r="732">
      <c r="B732" s="13">
        <f>IF(I732="Silicon Bronze, ASTM-B584, C87600", IF(K732="Coating_Standard", "Y", "N"), "N")</f>
        <v/>
      </c>
      <c r="C732" s="6" t="inlineStr">
        <is>
          <t>Price_BOM_VL_VLS_Imp_933</t>
        </is>
      </c>
      <c r="D732">
        <f>IF(B732="Y", C732, "")</f>
        <v/>
      </c>
      <c r="E732" t="inlineStr">
        <is>
          <t>:8015-7_VL:8015-7_VLS:</t>
        </is>
      </c>
      <c r="F732" t="inlineStr">
        <is>
          <t>:8015-7 VL:8015-7 VLS:</t>
        </is>
      </c>
      <c r="G732" s="123" t="inlineStr">
        <is>
          <t>X5</t>
        </is>
      </c>
      <c r="H732" t="inlineStr">
        <is>
          <t>ImpMatl_NiAl-Bronze_ASTM-B148_C95400</t>
        </is>
      </c>
      <c r="I732" s="6" t="inlineStr">
        <is>
          <t>Nickel Aluminum Bronze ASTM B148 UNS C95400</t>
        </is>
      </c>
      <c r="J732" s="6" t="inlineStr">
        <is>
          <t>B22</t>
        </is>
      </c>
      <c r="K732" s="6" t="inlineStr">
        <is>
          <t>Coating_Scotchkote134_interior_exterior</t>
        </is>
      </c>
      <c r="L732" s="6" t="inlineStr">
        <is>
          <t>Anodized Steel</t>
        </is>
      </c>
      <c r="M732" s="6" t="inlineStr">
        <is>
          <t>Steel, Cold Drawn C1018</t>
        </is>
      </c>
      <c r="N732" s="1" t="inlineStr">
        <is>
          <t>RTF</t>
        </is>
      </c>
      <c r="O732" s="6" t="n"/>
      <c r="P732" t="inlineStr">
        <is>
          <t>A102018</t>
        </is>
      </c>
      <c r="Q732" t="n">
        <v>4278</v>
      </c>
      <c r="R732" s="6" t="inlineStr">
        <is>
          <t>LT250</t>
        </is>
      </c>
      <c r="S732" s="13" t="n">
        <v>8</v>
      </c>
      <c r="U732" s="80" t="n"/>
    </row>
    <row r="733">
      <c r="B733" s="13">
        <f>IF(I733="Silicon Bronze, ASTM-B584, C87600", IF(K733="Coating_Standard", "Y", "N"), "N")</f>
        <v/>
      </c>
      <c r="C733" s="6" t="inlineStr">
        <is>
          <t>Price_BOM_VL_VLS_Imp_934</t>
        </is>
      </c>
      <c r="D733">
        <f>IF(B733="Y", C733, "")</f>
        <v/>
      </c>
      <c r="E733" t="inlineStr">
        <is>
          <t>:8015-7_VL:8015-7_VLS:</t>
        </is>
      </c>
      <c r="F733" t="inlineStr">
        <is>
          <t>:8015-7 VL:8015-7 VLS:</t>
        </is>
      </c>
      <c r="G733" s="123" t="inlineStr">
        <is>
          <t>X5</t>
        </is>
      </c>
      <c r="H733" s="123" t="inlineStr">
        <is>
          <t>ImpMatl_Silicon_Bronze_ASTM-B584_C87600</t>
        </is>
      </c>
      <c r="I733" s="6" t="inlineStr">
        <is>
          <t>Silicon Bronze, ASTM-B584, C87600</t>
        </is>
      </c>
      <c r="J733" s="6" t="inlineStr">
        <is>
          <t>B21</t>
        </is>
      </c>
      <c r="K733" s="6" t="inlineStr">
        <is>
          <t>Coating_Scotchkote134_interior_exterior_IncludeImpeller</t>
        </is>
      </c>
      <c r="L733" s="6" t="inlineStr">
        <is>
          <t>Anodized Steel</t>
        </is>
      </c>
      <c r="M733" s="6" t="inlineStr">
        <is>
          <t>Steel, Cold Drawn C1018</t>
        </is>
      </c>
      <c r="N733" s="1" t="inlineStr">
        <is>
          <t>RTF</t>
        </is>
      </c>
      <c r="O733" s="6" t="n"/>
      <c r="P733" s="6" t="inlineStr">
        <is>
          <t>A102015</t>
        </is>
      </c>
      <c r="Q733" s="6" t="n">
        <v>0</v>
      </c>
      <c r="R733" s="6" t="inlineStr">
        <is>
          <t>LT040</t>
        </is>
      </c>
      <c r="S733" s="13" t="n">
        <v>14</v>
      </c>
      <c r="U733" s="80" t="n"/>
    </row>
    <row r="734">
      <c r="B734" s="13">
        <f>IF(I734="Silicon Bronze, ASTM-B584, C87600", IF(K734="Coating_Standard", "Y", "N"), "N")</f>
        <v/>
      </c>
      <c r="C734" s="6" t="inlineStr">
        <is>
          <t>Price_BOM_VL_VLS_Imp_935</t>
        </is>
      </c>
      <c r="D734">
        <f>IF(B734="Y", C734, "")</f>
        <v/>
      </c>
      <c r="E734" t="inlineStr">
        <is>
          <t>:8015-7_VL:8015-7_VLS:</t>
        </is>
      </c>
      <c r="F734" t="inlineStr">
        <is>
          <t>:8015-7 VL:8015-7 VLS:</t>
        </is>
      </c>
      <c r="G734" s="123" t="inlineStr">
        <is>
          <t>X5</t>
        </is>
      </c>
      <c r="H734" t="inlineStr">
        <is>
          <t>ImpMatl_NiAl-Bronze_ASTM-B148_C95400</t>
        </is>
      </c>
      <c r="I734" s="6" t="inlineStr">
        <is>
          <t>Nickel Aluminum Bronze ASTM B148 UNS C95400</t>
        </is>
      </c>
      <c r="J734" s="6" t="inlineStr">
        <is>
          <t>B22</t>
        </is>
      </c>
      <c r="K734" s="6" t="inlineStr">
        <is>
          <t>Coating_Scotchkote134_interior_exterior_IncludeImpeller</t>
        </is>
      </c>
      <c r="L734" s="6" t="inlineStr">
        <is>
          <t>Anodized Steel</t>
        </is>
      </c>
      <c r="M734" s="6" t="inlineStr">
        <is>
          <t>Steel, Cold Drawn C1018</t>
        </is>
      </c>
      <c r="N734" s="1" t="inlineStr">
        <is>
          <t>RTF</t>
        </is>
      </c>
      <c r="O734" s="6" t="n"/>
      <c r="P734" t="inlineStr">
        <is>
          <t>A102018</t>
        </is>
      </c>
      <c r="Q734" t="n">
        <v>4278</v>
      </c>
      <c r="R734" s="6" t="inlineStr">
        <is>
          <t>LT250</t>
        </is>
      </c>
      <c r="S734" s="13" t="n">
        <v>8</v>
      </c>
      <c r="U734" s="80" t="n"/>
    </row>
    <row r="735">
      <c r="B735" s="13">
        <f>IF(I735="Silicon Bronze, ASTM-B584, C87600", IF(K735="Coating_Standard", "Y", "N"), "N")</f>
        <v/>
      </c>
      <c r="C735" s="6" t="inlineStr">
        <is>
          <t>Price_BOM_VL_VLS_Imp_936</t>
        </is>
      </c>
      <c r="D735">
        <f>IF(B735="Y", C735, "")</f>
        <v/>
      </c>
      <c r="E735" t="inlineStr">
        <is>
          <t>:8015-7_VL:8015-7_VLS:</t>
        </is>
      </c>
      <c r="F735" t="inlineStr">
        <is>
          <t>:8015-7 VL:8015-7 VLS:</t>
        </is>
      </c>
      <c r="G735" s="123" t="inlineStr">
        <is>
          <t>X5</t>
        </is>
      </c>
      <c r="H735" s="123" t="inlineStr">
        <is>
          <t>ImpMatl_Silicon_Bronze_ASTM-B584_C87600</t>
        </is>
      </c>
      <c r="I735" s="6" t="inlineStr">
        <is>
          <t>Silicon Bronze, ASTM-B584, C87600</t>
        </is>
      </c>
      <c r="J735" s="6" t="inlineStr">
        <is>
          <t>B21</t>
        </is>
      </c>
      <c r="K735" s="6" t="inlineStr">
        <is>
          <t>Coating_Scotchkote134_interior_IncludeImpeller</t>
        </is>
      </c>
      <c r="L735" s="6" t="inlineStr">
        <is>
          <t>Anodized Steel</t>
        </is>
      </c>
      <c r="M735" s="6" t="inlineStr">
        <is>
          <t>Steel, Cold Drawn C1018</t>
        </is>
      </c>
      <c r="N735" s="1" t="inlineStr">
        <is>
          <t>RTF</t>
        </is>
      </c>
      <c r="O735" s="6" t="n"/>
      <c r="P735" s="6" t="inlineStr">
        <is>
          <t>A102015</t>
        </is>
      </c>
      <c r="Q735" s="6" t="n">
        <v>0</v>
      </c>
      <c r="R735" s="6" t="inlineStr">
        <is>
          <t>LT040</t>
        </is>
      </c>
      <c r="S735" s="13" t="n">
        <v>14</v>
      </c>
      <c r="U735" s="80" t="n"/>
    </row>
    <row r="736">
      <c r="B736" s="13">
        <f>IF(I736="Silicon Bronze, ASTM-B584, C87600", IF(K736="Coating_Standard", "Y", "N"), "N")</f>
        <v/>
      </c>
      <c r="C736" s="6" t="inlineStr">
        <is>
          <t>Price_BOM_VL_VLS_Imp_937</t>
        </is>
      </c>
      <c r="D736">
        <f>IF(B736="Y", C736, "")</f>
        <v/>
      </c>
      <c r="E736" t="inlineStr">
        <is>
          <t>:8015-7_VL:8015-7_VLS:</t>
        </is>
      </c>
      <c r="F736" t="inlineStr">
        <is>
          <t>:8015-7 VL:8015-7 VLS:</t>
        </is>
      </c>
      <c r="G736" s="123" t="inlineStr">
        <is>
          <t>X5</t>
        </is>
      </c>
      <c r="H736" t="inlineStr">
        <is>
          <t>ImpMatl_NiAl-Bronze_ASTM-B148_C95400</t>
        </is>
      </c>
      <c r="I736" s="6" t="inlineStr">
        <is>
          <t>Nickel Aluminum Bronze ASTM B148 UNS C95400</t>
        </is>
      </c>
      <c r="J736" s="6" t="inlineStr">
        <is>
          <t>B22</t>
        </is>
      </c>
      <c r="K736" s="6" t="inlineStr">
        <is>
          <t>Coating_Scotchkote134_interior_IncludeImpeller</t>
        </is>
      </c>
      <c r="L736" s="6" t="inlineStr">
        <is>
          <t>Anodized Steel</t>
        </is>
      </c>
      <c r="M736" s="6" t="inlineStr">
        <is>
          <t>Steel, Cold Drawn C1018</t>
        </is>
      </c>
      <c r="N736" s="1" t="inlineStr">
        <is>
          <t>RTF</t>
        </is>
      </c>
      <c r="O736" s="6" t="n"/>
      <c r="P736" t="inlineStr">
        <is>
          <t>A102018</t>
        </is>
      </c>
      <c r="Q736" t="n">
        <v>4278</v>
      </c>
      <c r="R736" s="6" t="inlineStr">
        <is>
          <t>LT250</t>
        </is>
      </c>
      <c r="S736" s="13" t="n">
        <v>8</v>
      </c>
      <c r="U736" s="80" t="n"/>
    </row>
    <row r="737">
      <c r="B737" s="13">
        <f>IF(I737="Silicon Bronze, ASTM-B584, C87600", IF(K737="Coating_Standard", "Y", "N"), "N")</f>
        <v/>
      </c>
      <c r="C737" s="6" t="inlineStr">
        <is>
          <t>Price_BOM_VL_VLS_Imp_938</t>
        </is>
      </c>
      <c r="D737">
        <f>IF(B737="Y", C737, "")</f>
        <v/>
      </c>
      <c r="E737" t="inlineStr">
        <is>
          <t>:8015-7_VL:8015-7_VLS:</t>
        </is>
      </c>
      <c r="F737" t="inlineStr">
        <is>
          <t>:8015-7 VL:8015-7 VLS:</t>
        </is>
      </c>
      <c r="G737" s="123" t="inlineStr">
        <is>
          <t>X5</t>
        </is>
      </c>
      <c r="H737" s="123" t="inlineStr">
        <is>
          <t>ImpMatl_Silicon_Bronze_ASTM-B584_C87600</t>
        </is>
      </c>
      <c r="I737" s="6" t="inlineStr">
        <is>
          <t>Silicon Bronze, ASTM-B584, C87600</t>
        </is>
      </c>
      <c r="J737" s="6" t="inlineStr">
        <is>
          <t>B21</t>
        </is>
      </c>
      <c r="K737" s="6" t="inlineStr">
        <is>
          <t>Coating_Special</t>
        </is>
      </c>
      <c r="L737" s="6" t="inlineStr">
        <is>
          <t>Anodized Steel</t>
        </is>
      </c>
      <c r="M737" s="6" t="inlineStr">
        <is>
          <t>Steel, Cold Drawn C1018</t>
        </is>
      </c>
      <c r="N737" s="1" t="inlineStr">
        <is>
          <t>RTF</t>
        </is>
      </c>
      <c r="O737" s="6" t="n"/>
      <c r="P737" s="6" t="inlineStr">
        <is>
          <t>A102015</t>
        </is>
      </c>
      <c r="Q737" s="6" t="n">
        <v>0</v>
      </c>
      <c r="R737" s="6" t="inlineStr">
        <is>
          <t>LT040</t>
        </is>
      </c>
      <c r="S737" s="13" t="n">
        <v>14</v>
      </c>
      <c r="U737" s="80" t="n"/>
    </row>
    <row r="738">
      <c r="B738" s="13">
        <f>IF(I738="Silicon Bronze, ASTM-B584, C87600", IF(K738="Coating_Standard", "Y", "N"), "N")</f>
        <v/>
      </c>
      <c r="C738" s="6" t="inlineStr">
        <is>
          <t>Price_BOM_VL_VLS_Imp_939</t>
        </is>
      </c>
      <c r="D738">
        <f>IF(B738="Y", C738, "")</f>
        <v/>
      </c>
      <c r="E738" t="inlineStr">
        <is>
          <t>:8015-7_VL:8015-7_VLS:</t>
        </is>
      </c>
      <c r="F738" t="inlineStr">
        <is>
          <t>:8015-7 VL:8015-7 VLS:</t>
        </is>
      </c>
      <c r="G738" s="123" t="inlineStr">
        <is>
          <t>X5</t>
        </is>
      </c>
      <c r="H738" t="inlineStr">
        <is>
          <t>ImpMatl_NiAl-Bronze_ASTM-B148_C95400</t>
        </is>
      </c>
      <c r="I738" s="6" t="inlineStr">
        <is>
          <t>Nickel Aluminum Bronze ASTM B148 UNS C95400</t>
        </is>
      </c>
      <c r="J738" s="6" t="inlineStr">
        <is>
          <t>B22</t>
        </is>
      </c>
      <c r="K738" s="6" t="inlineStr">
        <is>
          <t>Coating_Special</t>
        </is>
      </c>
      <c r="L738" s="6" t="inlineStr">
        <is>
          <t>Anodized Steel</t>
        </is>
      </c>
      <c r="M738" s="6" t="inlineStr">
        <is>
          <t>Steel, Cold Drawn C1018</t>
        </is>
      </c>
      <c r="N738" s="1" t="inlineStr">
        <is>
          <t>RTF</t>
        </is>
      </c>
      <c r="O738" s="6" t="n"/>
      <c r="P738" t="inlineStr">
        <is>
          <t>A102018</t>
        </is>
      </c>
      <c r="Q738" t="n">
        <v>4278</v>
      </c>
      <c r="R738" s="6" t="inlineStr">
        <is>
          <t>LT250</t>
        </is>
      </c>
      <c r="S738" s="13" t="n">
        <v>8</v>
      </c>
      <c r="U738" s="80" t="n"/>
    </row>
    <row r="739">
      <c r="B739" s="13">
        <f>IF(I739="Silicon Bronze, ASTM-B584, C87600", IF(K739="Coating_Standard", "Y", "N"), "N")</f>
        <v/>
      </c>
      <c r="C739" s="6" t="inlineStr">
        <is>
          <t>Price_BOM_VL_VLS_Imp_940</t>
        </is>
      </c>
      <c r="D739">
        <f>IF(B739="Y", C739, "")</f>
        <v/>
      </c>
      <c r="E739" t="inlineStr">
        <is>
          <t>:8015-7_VL:8015-7_VLS:</t>
        </is>
      </c>
      <c r="F739" t="inlineStr">
        <is>
          <t>:8015-7 VL:8015-7 VLS:</t>
        </is>
      </c>
      <c r="G739" s="123" t="inlineStr">
        <is>
          <t>X5</t>
        </is>
      </c>
      <c r="H739" s="123" t="inlineStr">
        <is>
          <t>ImpMatl_Silicon_Bronze_ASTM-B584_C87600</t>
        </is>
      </c>
      <c r="I739" s="6" t="inlineStr">
        <is>
          <t>Silicon Bronze, ASTM-B584, C87600</t>
        </is>
      </c>
      <c r="J739" s="6" t="inlineStr">
        <is>
          <t>B21</t>
        </is>
      </c>
      <c r="K739" s="6" t="inlineStr">
        <is>
          <t>Coating_Epoxy</t>
        </is>
      </c>
      <c r="L739" s="6" t="inlineStr">
        <is>
          <t>Anodized Steel</t>
        </is>
      </c>
      <c r="M739" s="6" t="inlineStr">
        <is>
          <t>Steel, Cold Drawn C1018</t>
        </is>
      </c>
      <c r="N739" s="1" t="inlineStr">
        <is>
          <t>RTF</t>
        </is>
      </c>
      <c r="O739" s="6" t="n"/>
      <c r="P739" s="6" t="inlineStr">
        <is>
          <t>A102015</t>
        </is>
      </c>
      <c r="Q739" s="6" t="n">
        <v>0</v>
      </c>
      <c r="R739" s="6" t="inlineStr">
        <is>
          <t>LT040</t>
        </is>
      </c>
      <c r="S739" s="13" t="n">
        <v>14</v>
      </c>
      <c r="U739" s="80" t="n"/>
    </row>
    <row r="740">
      <c r="B740" s="13">
        <f>IF(I740="Silicon Bronze, ASTM-B584, C87600", IF(K740="Coating_Standard", "Y", "N"), "N")</f>
        <v/>
      </c>
      <c r="C740" s="6" t="inlineStr">
        <is>
          <t>Price_BOM_VL_VLS_Imp_941</t>
        </is>
      </c>
      <c r="D740">
        <f>IF(B740="Y", C740, "")</f>
        <v/>
      </c>
      <c r="E740" t="inlineStr">
        <is>
          <t>:8015-7_VL:8015-7_VLS:</t>
        </is>
      </c>
      <c r="F740" t="inlineStr">
        <is>
          <t>:8015-7 VL:8015-7 VLS:</t>
        </is>
      </c>
      <c r="G740" s="123" t="inlineStr">
        <is>
          <t>X5</t>
        </is>
      </c>
      <c r="H740" t="inlineStr">
        <is>
          <t>ImpMatl_NiAl-Bronze_ASTM-B148_C95400</t>
        </is>
      </c>
      <c r="I740" s="6" t="inlineStr">
        <is>
          <t>Nickel Aluminum Bronze ASTM B148 UNS C95400</t>
        </is>
      </c>
      <c r="J740" s="6" t="inlineStr">
        <is>
          <t>B22</t>
        </is>
      </c>
      <c r="K740" s="6" t="inlineStr">
        <is>
          <t>Coating_Epoxy</t>
        </is>
      </c>
      <c r="L740" s="6" t="inlineStr">
        <is>
          <t>Anodized Steel</t>
        </is>
      </c>
      <c r="M740" s="6" t="inlineStr">
        <is>
          <t>Steel, Cold Drawn C1018</t>
        </is>
      </c>
      <c r="N740" s="1" t="inlineStr">
        <is>
          <t>RTF</t>
        </is>
      </c>
      <c r="O740" s="6" t="n"/>
      <c r="P740" t="inlineStr">
        <is>
          <t>A102018</t>
        </is>
      </c>
      <c r="Q740" t="n">
        <v>4278</v>
      </c>
      <c r="R740" s="6" t="inlineStr">
        <is>
          <t>LT250</t>
        </is>
      </c>
      <c r="S740" s="13" t="n">
        <v>8</v>
      </c>
      <c r="U740" s="80" t="n"/>
    </row>
    <row r="741">
      <c r="B741" s="13">
        <f>IF(I741="Silicon Bronze, ASTM-B584, C87600", IF(K741="Coating_Standard", "Y", "N"), "N")</f>
        <v/>
      </c>
      <c r="C741" s="6" t="inlineStr">
        <is>
          <t>Price_BOM_VL_VLS_Imp_942</t>
        </is>
      </c>
      <c r="D741">
        <f>IF(B741="Y", C741, "")</f>
        <v/>
      </c>
      <c r="E741" t="inlineStr">
        <is>
          <t>:8015-7_VLS:</t>
        </is>
      </c>
      <c r="F741" t="inlineStr">
        <is>
          <t>:8015-7 VLS:</t>
        </is>
      </c>
      <c r="G741" s="123" t="inlineStr">
        <is>
          <t>X6</t>
        </is>
      </c>
      <c r="H741" s="123" t="inlineStr">
        <is>
          <t>ImpMatl_Silicon_Bronze_ASTM-B584_C87600</t>
        </is>
      </c>
      <c r="I741" s="6" t="inlineStr">
        <is>
          <t>Silicon Bronze, ASTM-B584, C87600</t>
        </is>
      </c>
      <c r="J741" s="6" t="inlineStr">
        <is>
          <t>B21</t>
        </is>
      </c>
      <c r="K741" s="6" t="inlineStr">
        <is>
          <t>Coating_Standard</t>
        </is>
      </c>
      <c r="L741" s="6" t="inlineStr">
        <is>
          <t>Anodized Steel</t>
        </is>
      </c>
      <c r="M741" s="6" t="inlineStr">
        <is>
          <t>Steel, Cold Drawn C1018</t>
        </is>
      </c>
      <c r="N741" s="6" t="n">
        <v>96769277</v>
      </c>
      <c r="O741" s="6" t="inlineStr">
        <is>
          <t>IMP,L,60157,X6,B21</t>
        </is>
      </c>
      <c r="P741" s="6" t="inlineStr">
        <is>
          <t>A102015</t>
        </is>
      </c>
      <c r="Q741" s="6" t="n">
        <v>0</v>
      </c>
      <c r="R741" t="inlineStr">
        <is>
          <t>LT027</t>
        </is>
      </c>
      <c r="S741" s="13" t="n">
        <v>0</v>
      </c>
      <c r="U741" s="80" t="n"/>
    </row>
    <row r="742">
      <c r="B742" s="13">
        <f>IF(I742="Silicon Bronze, ASTM-B584, C87600", IF(K742="Coating_Standard", "Y", "N"), "N")</f>
        <v/>
      </c>
      <c r="C742" s="6" t="inlineStr">
        <is>
          <t>Price_BOM_VL_VLS_Imp_943</t>
        </is>
      </c>
      <c r="D742">
        <f>IF(B742="Y", C742, "")</f>
        <v/>
      </c>
      <c r="E742" t="inlineStr">
        <is>
          <t>:8015-7_VLS:</t>
        </is>
      </c>
      <c r="F742" t="inlineStr">
        <is>
          <t>:8015-7 VLS:</t>
        </is>
      </c>
      <c r="G742" s="123" t="inlineStr">
        <is>
          <t>X6</t>
        </is>
      </c>
      <c r="H742" t="inlineStr">
        <is>
          <t>ImpMatl_NiAl-Bronze_ASTM-B148_C95400</t>
        </is>
      </c>
      <c r="I742" s="6" t="inlineStr">
        <is>
          <t>Nickel Aluminum Bronze ASTM B148 UNS C95400</t>
        </is>
      </c>
      <c r="J742" s="6" t="inlineStr">
        <is>
          <t>B22</t>
        </is>
      </c>
      <c r="K742" s="6" t="inlineStr">
        <is>
          <t>Coating_Standard</t>
        </is>
      </c>
      <c r="L742" s="6" t="inlineStr">
        <is>
          <t>Anodized Steel</t>
        </is>
      </c>
      <c r="M742" s="6" t="inlineStr">
        <is>
          <t>Steel, Cold Drawn C1018</t>
        </is>
      </c>
      <c r="N742" s="6" t="n">
        <v>97780971</v>
      </c>
      <c r="O742" s="6" t="n"/>
      <c r="P742" t="inlineStr">
        <is>
          <t>A102018</t>
        </is>
      </c>
      <c r="Q742" t="n">
        <v>4278</v>
      </c>
      <c r="R742" s="6" t="inlineStr">
        <is>
          <t>LT250</t>
        </is>
      </c>
      <c r="S742" s="13" t="n">
        <v>8</v>
      </c>
      <c r="U742" s="80" t="n"/>
    </row>
    <row r="743">
      <c r="B743" s="13">
        <f>IF(I743="Silicon Bronze, ASTM-B584, C87600", IF(K743="Coating_Standard", "Y", "N"), "N")</f>
        <v/>
      </c>
      <c r="C743" s="6" t="inlineStr">
        <is>
          <t>Price_BOM_VL_VLS_Imp_944</t>
        </is>
      </c>
      <c r="D743">
        <f>IF(B743="Y", C743, "")</f>
        <v/>
      </c>
      <c r="E743" t="inlineStr">
        <is>
          <t>:8015-7_VLS:</t>
        </is>
      </c>
      <c r="F743" t="inlineStr">
        <is>
          <t>:8015-7 VLS:</t>
        </is>
      </c>
      <c r="G743" s="123" t="inlineStr">
        <is>
          <t>X6</t>
        </is>
      </c>
      <c r="H743" s="123" t="inlineStr">
        <is>
          <t>ImpMatl_Silicon_Bronze_ASTM-B584_C87600</t>
        </is>
      </c>
      <c r="I743" s="6" t="inlineStr">
        <is>
          <t>Silicon Bronze, ASTM-B584, C87600</t>
        </is>
      </c>
      <c r="J743" s="6" t="inlineStr">
        <is>
          <t>B21</t>
        </is>
      </c>
      <c r="K743" s="6" t="inlineStr">
        <is>
          <t>Coating_Scotchkote134_interior</t>
        </is>
      </c>
      <c r="L743" s="6" t="inlineStr">
        <is>
          <t>Anodized Steel</t>
        </is>
      </c>
      <c r="M743" s="6" t="inlineStr">
        <is>
          <t>Steel, Cold Drawn C1018</t>
        </is>
      </c>
      <c r="N743" s="1" t="inlineStr">
        <is>
          <t>RTF</t>
        </is>
      </c>
      <c r="O743" s="6" t="n"/>
      <c r="P743" s="6" t="inlineStr">
        <is>
          <t>A102015</t>
        </is>
      </c>
      <c r="Q743" s="6" t="n">
        <v>0</v>
      </c>
      <c r="R743" s="6" t="inlineStr">
        <is>
          <t>LT040</t>
        </is>
      </c>
      <c r="S743" s="13" t="n">
        <v>14</v>
      </c>
      <c r="U743" s="80" t="n"/>
    </row>
    <row r="744">
      <c r="A744" s="92" t="n"/>
      <c r="B744" s="13">
        <f>IF(I744="Silicon Bronze, ASTM-B584, C87600", IF(K744="Coating_Standard", "Y", "N"), "N")</f>
        <v/>
      </c>
      <c r="C744" s="6" t="inlineStr">
        <is>
          <t>Price_BOM_VL_VLS_Imp_945</t>
        </is>
      </c>
      <c r="D744">
        <f>IF(B744="Y", C744, "")</f>
        <v/>
      </c>
      <c r="E744" s="94" t="inlineStr">
        <is>
          <t>:8015-7_VLS:</t>
        </is>
      </c>
      <c r="F744" s="94" t="inlineStr">
        <is>
          <t>:8015-7 VLS:</t>
        </is>
      </c>
      <c r="G744" s="95" t="inlineStr">
        <is>
          <t>X6</t>
        </is>
      </c>
      <c r="H744" s="95" t="inlineStr">
        <is>
          <t>ImpMatl_SS_AISI-304</t>
        </is>
      </c>
      <c r="I744" s="94" t="inlineStr">
        <is>
          <t>Stainless Steel, AISI-304</t>
        </is>
      </c>
      <c r="J744" s="94" t="inlineStr">
        <is>
          <t>H304</t>
        </is>
      </c>
      <c r="K744" s="94" t="inlineStr">
        <is>
          <t>Coating_Standard</t>
        </is>
      </c>
      <c r="L744" s="94" t="inlineStr">
        <is>
          <t>Anodized Steel</t>
        </is>
      </c>
      <c r="M744" s="94" t="inlineStr">
        <is>
          <t>Stainless Steel, AISI 316</t>
        </is>
      </c>
      <c r="N744" s="96" t="n">
        <v>98876191</v>
      </c>
      <c r="O744" s="94" t="inlineStr">
        <is>
          <t>IMP,L,60157,X6,H304</t>
        </is>
      </c>
      <c r="P744" s="6" t="inlineStr">
        <is>
          <t>A102468</t>
        </is>
      </c>
      <c r="Q744" s="6" t="n">
        <v>0</v>
      </c>
      <c r="R744" s="94" t="inlineStr">
        <is>
          <t>LT027</t>
        </is>
      </c>
      <c r="S744" s="13" t="n">
        <v>0</v>
      </c>
      <c r="U744" s="80" t="n"/>
      <c r="X744" s="94" t="n"/>
      <c r="Y744" s="94" t="n"/>
    </row>
    <row r="745" customFormat="1" s="94">
      <c r="A745" s="24" t="n"/>
      <c r="B745" s="13">
        <f>IF(I745="Silicon Bronze, ASTM-B584, C87600", IF(K745="Coating_Standard", "Y", "N"), "N")</f>
        <v/>
      </c>
      <c r="C745" s="6" t="inlineStr">
        <is>
          <t>Price_BOM_VL_VLS_Imp_946</t>
        </is>
      </c>
      <c r="D745">
        <f>IF(B745="Y", C745, "")</f>
        <v/>
      </c>
      <c r="E745" t="inlineStr">
        <is>
          <t>:8015-7_VLS:</t>
        </is>
      </c>
      <c r="F745" t="inlineStr">
        <is>
          <t>:8015-7 VLS:</t>
        </is>
      </c>
      <c r="G745" s="123" t="inlineStr">
        <is>
          <t>X6</t>
        </is>
      </c>
      <c r="H745" t="inlineStr">
        <is>
          <t>ImpMatl_NiAl-Bronze_ASTM-B148_C95400</t>
        </is>
      </c>
      <c r="I745" s="6" t="inlineStr">
        <is>
          <t>Nickel Aluminum Bronze ASTM B148 UNS C95400</t>
        </is>
      </c>
      <c r="J745" s="6" t="inlineStr">
        <is>
          <t>B22</t>
        </is>
      </c>
      <c r="K745" s="6" t="inlineStr">
        <is>
          <t>Coating_Scotchkote134_interior</t>
        </is>
      </c>
      <c r="L745" s="6" t="inlineStr">
        <is>
          <t>Anodized Steel</t>
        </is>
      </c>
      <c r="M745" s="6" t="inlineStr">
        <is>
          <t>Steel, Cold Drawn C1018</t>
        </is>
      </c>
      <c r="N745" s="1" t="inlineStr">
        <is>
          <t>RTF</t>
        </is>
      </c>
      <c r="O745" s="6" t="n"/>
      <c r="P745" t="inlineStr">
        <is>
          <t>A102018</t>
        </is>
      </c>
      <c r="Q745" t="n">
        <v>4278</v>
      </c>
      <c r="R745" s="6" t="inlineStr">
        <is>
          <t>LT250</t>
        </is>
      </c>
      <c r="S745" s="13" t="n">
        <v>8</v>
      </c>
      <c r="U745" s="80" t="n"/>
    </row>
    <row r="746">
      <c r="B746" s="13">
        <f>IF(I746="Silicon Bronze, ASTM-B584, C87600", IF(K746="Coating_Standard", "Y", "N"), "N")</f>
        <v/>
      </c>
      <c r="C746" s="6" t="inlineStr">
        <is>
          <t>Price_BOM_VL_VLS_Imp_947</t>
        </is>
      </c>
      <c r="D746">
        <f>IF(B746="Y", C746, "")</f>
        <v/>
      </c>
      <c r="E746" t="inlineStr">
        <is>
          <t>:8015-7_VLS:</t>
        </is>
      </c>
      <c r="F746" t="inlineStr">
        <is>
          <t>:8015-7 VLS:</t>
        </is>
      </c>
      <c r="G746" s="123" t="inlineStr">
        <is>
          <t>X6</t>
        </is>
      </c>
      <c r="H746" s="123" t="inlineStr">
        <is>
          <t>ImpMatl_Silicon_Bronze_ASTM-B584_C87600</t>
        </is>
      </c>
      <c r="I746" s="6" t="inlineStr">
        <is>
          <t>Silicon Bronze, ASTM-B584, C87600</t>
        </is>
      </c>
      <c r="J746" s="6" t="inlineStr">
        <is>
          <t>B21</t>
        </is>
      </c>
      <c r="K746" s="6" t="inlineStr">
        <is>
          <t>Coating_Scotchkote134_interior_exterior</t>
        </is>
      </c>
      <c r="L746" s="6" t="inlineStr">
        <is>
          <t>Anodized Steel</t>
        </is>
      </c>
      <c r="M746" s="6" t="inlineStr">
        <is>
          <t>Steel, Cold Drawn C1018</t>
        </is>
      </c>
      <c r="N746" s="1" t="inlineStr">
        <is>
          <t>RTF</t>
        </is>
      </c>
      <c r="O746" s="6" t="n"/>
      <c r="P746" s="6" t="inlineStr">
        <is>
          <t>A102015</t>
        </is>
      </c>
      <c r="Q746" s="6" t="n">
        <v>0</v>
      </c>
      <c r="R746" s="6" t="inlineStr">
        <is>
          <t>LT040</t>
        </is>
      </c>
      <c r="S746" s="13" t="n">
        <v>14</v>
      </c>
      <c r="U746" s="80" t="n"/>
    </row>
    <row r="747">
      <c r="B747" s="13">
        <f>IF(I747="Silicon Bronze, ASTM-B584, C87600", IF(K747="Coating_Standard", "Y", "N"), "N")</f>
        <v/>
      </c>
      <c r="C747" s="6" t="inlineStr">
        <is>
          <t>Price_BOM_VL_VLS_Imp_948</t>
        </is>
      </c>
      <c r="D747">
        <f>IF(B747="Y", C747, "")</f>
        <v/>
      </c>
      <c r="E747" t="inlineStr">
        <is>
          <t>:8015-7_VLS:</t>
        </is>
      </c>
      <c r="F747" t="inlineStr">
        <is>
          <t>:8015-7 VLS:</t>
        </is>
      </c>
      <c r="G747" s="123" t="inlineStr">
        <is>
          <t>X6</t>
        </is>
      </c>
      <c r="H747" t="inlineStr">
        <is>
          <t>ImpMatl_NiAl-Bronze_ASTM-B148_C95400</t>
        </is>
      </c>
      <c r="I747" s="6" t="inlineStr">
        <is>
          <t>Nickel Aluminum Bronze ASTM B148 UNS C95400</t>
        </is>
      </c>
      <c r="J747" s="6" t="inlineStr">
        <is>
          <t>B22</t>
        </is>
      </c>
      <c r="K747" s="6" t="inlineStr">
        <is>
          <t>Coating_Scotchkote134_interior_exterior</t>
        </is>
      </c>
      <c r="L747" s="6" t="inlineStr">
        <is>
          <t>Anodized Steel</t>
        </is>
      </c>
      <c r="M747" s="6" t="inlineStr">
        <is>
          <t>Steel, Cold Drawn C1018</t>
        </is>
      </c>
      <c r="N747" s="1" t="inlineStr">
        <is>
          <t>RTF</t>
        </is>
      </c>
      <c r="O747" s="6" t="n"/>
      <c r="P747" t="inlineStr">
        <is>
          <t>A102018</t>
        </is>
      </c>
      <c r="Q747" t="n">
        <v>4278</v>
      </c>
      <c r="R747" s="6" t="inlineStr">
        <is>
          <t>LT250</t>
        </is>
      </c>
      <c r="S747" s="13" t="n">
        <v>8</v>
      </c>
      <c r="U747" s="80" t="n"/>
    </row>
    <row r="748">
      <c r="B748" s="13">
        <f>IF(I748="Silicon Bronze, ASTM-B584, C87600", IF(K748="Coating_Standard", "Y", "N"), "N")</f>
        <v/>
      </c>
      <c r="C748" s="6" t="inlineStr">
        <is>
          <t>Price_BOM_VL_VLS_Imp_949</t>
        </is>
      </c>
      <c r="D748">
        <f>IF(B748="Y", C748, "")</f>
        <v/>
      </c>
      <c r="E748" t="inlineStr">
        <is>
          <t>:8015-7_VLS:</t>
        </is>
      </c>
      <c r="F748" t="inlineStr">
        <is>
          <t>:8015-7 VLS:</t>
        </is>
      </c>
      <c r="G748" s="123" t="inlineStr">
        <is>
          <t>X6</t>
        </is>
      </c>
      <c r="H748" s="123" t="inlineStr">
        <is>
          <t>ImpMatl_Silicon_Bronze_ASTM-B584_C87600</t>
        </is>
      </c>
      <c r="I748" s="6" t="inlineStr">
        <is>
          <t>Silicon Bronze, ASTM-B584, C87600</t>
        </is>
      </c>
      <c r="J748" s="6" t="inlineStr">
        <is>
          <t>B21</t>
        </is>
      </c>
      <c r="K748" s="6" t="inlineStr">
        <is>
          <t>Coating_Scotchkote134_interior_exterior_IncludeImpeller</t>
        </is>
      </c>
      <c r="L748" s="6" t="inlineStr">
        <is>
          <t>Anodized Steel</t>
        </is>
      </c>
      <c r="M748" s="6" t="inlineStr">
        <is>
          <t>Steel, Cold Drawn C1018</t>
        </is>
      </c>
      <c r="N748" s="1" t="inlineStr">
        <is>
          <t>RTF</t>
        </is>
      </c>
      <c r="O748" s="6" t="n"/>
      <c r="P748" s="6" t="inlineStr">
        <is>
          <t>A102015</t>
        </is>
      </c>
      <c r="Q748" s="6" t="n">
        <v>0</v>
      </c>
      <c r="R748" s="6" t="inlineStr">
        <is>
          <t>LT040</t>
        </is>
      </c>
      <c r="S748" s="13" t="n">
        <v>14</v>
      </c>
      <c r="U748" s="80" t="n"/>
    </row>
    <row r="749">
      <c r="B749" s="13">
        <f>IF(I749="Silicon Bronze, ASTM-B584, C87600", IF(K749="Coating_Standard", "Y", "N"), "N")</f>
        <v/>
      </c>
      <c r="C749" t="inlineStr">
        <is>
          <t>Price_BOM_VL_VLS_Imp_95</t>
        </is>
      </c>
      <c r="D749">
        <f>IF(B749="Y", C749, "")</f>
        <v/>
      </c>
      <c r="E749" s="123" t="inlineStr">
        <is>
          <t>:1270-7_VL:</t>
        </is>
      </c>
      <c r="F749" s="123" t="inlineStr">
        <is>
          <t>:1270-7 VL:</t>
        </is>
      </c>
      <c r="G749" s="123" t="inlineStr">
        <is>
          <t>X0</t>
        </is>
      </c>
      <c r="H749" s="123" t="inlineStr">
        <is>
          <t>ImpMatl_Silicon_Bronze_ASTM-B584_C87600</t>
        </is>
      </c>
      <c r="I749" s="6" t="inlineStr">
        <is>
          <t>Silicon Bronze, ASTM-B584, C87600</t>
        </is>
      </c>
      <c r="J749" s="6" t="inlineStr">
        <is>
          <t>B21</t>
        </is>
      </c>
      <c r="K749" s="6" t="inlineStr">
        <is>
          <t>Coating_Epoxy</t>
        </is>
      </c>
      <c r="L749" s="6" t="inlineStr">
        <is>
          <t>ImpellerCapscrew_X0_None</t>
        </is>
      </c>
      <c r="M749" s="6" t="inlineStr">
        <is>
          <t>ImpellerKey_None</t>
        </is>
      </c>
      <c r="N749" s="1" t="inlineStr">
        <is>
          <t>RTF</t>
        </is>
      </c>
      <c r="O749" s="6" t="n"/>
      <c r="P749" s="6" t="inlineStr">
        <is>
          <t>A101678</t>
        </is>
      </c>
      <c r="Q749" s="6" t="n">
        <v>0</v>
      </c>
      <c r="R749" s="6" t="inlineStr">
        <is>
          <t>LT040</t>
        </is>
      </c>
      <c r="S749" s="13" t="n">
        <v>14</v>
      </c>
      <c r="U749" s="80" t="n"/>
    </row>
    <row r="750">
      <c r="B750" s="13">
        <f>IF(I750="Silicon Bronze, ASTM-B584, C87600", IF(K750="Coating_Standard", "Y", "N"), "N")</f>
        <v/>
      </c>
      <c r="C750" s="6" t="inlineStr">
        <is>
          <t>Price_BOM_VL_VLS_Imp_950</t>
        </is>
      </c>
      <c r="D750">
        <f>IF(B750="Y", C750, "")</f>
        <v/>
      </c>
      <c r="E750" t="inlineStr">
        <is>
          <t>:8015-7_VLS:</t>
        </is>
      </c>
      <c r="F750" t="inlineStr">
        <is>
          <t>:8015-7 VLS:</t>
        </is>
      </c>
      <c r="G750" s="123" t="inlineStr">
        <is>
          <t>X6</t>
        </is>
      </c>
      <c r="H750" t="inlineStr">
        <is>
          <t>ImpMatl_NiAl-Bronze_ASTM-B148_C95400</t>
        </is>
      </c>
      <c r="I750" s="6" t="inlineStr">
        <is>
          <t>Nickel Aluminum Bronze ASTM B148 UNS C95400</t>
        </is>
      </c>
      <c r="J750" s="6" t="inlineStr">
        <is>
          <t>B22</t>
        </is>
      </c>
      <c r="K750" s="6" t="inlineStr">
        <is>
          <t>Coating_Scotchkote134_interior_exterior_IncludeImpeller</t>
        </is>
      </c>
      <c r="L750" s="6" t="inlineStr">
        <is>
          <t>Anodized Steel</t>
        </is>
      </c>
      <c r="M750" s="6" t="inlineStr">
        <is>
          <t>Steel, Cold Drawn C1018</t>
        </is>
      </c>
      <c r="N750" s="1" t="inlineStr">
        <is>
          <t>RTF</t>
        </is>
      </c>
      <c r="O750" s="6" t="n"/>
      <c r="P750" t="inlineStr">
        <is>
          <t>A102018</t>
        </is>
      </c>
      <c r="Q750" t="n">
        <v>4278</v>
      </c>
      <c r="R750" s="6" t="inlineStr">
        <is>
          <t>LT250</t>
        </is>
      </c>
      <c r="S750" s="13" t="n">
        <v>8</v>
      </c>
      <c r="U750" s="80" t="n"/>
    </row>
    <row r="751">
      <c r="B751" s="13">
        <f>IF(I751="Silicon Bronze, ASTM-B584, C87600", IF(K751="Coating_Standard", "Y", "N"), "N")</f>
        <v/>
      </c>
      <c r="C751" s="6" t="inlineStr">
        <is>
          <t>Price_BOM_VL_VLS_Imp_951</t>
        </is>
      </c>
      <c r="D751">
        <f>IF(B751="Y", C751, "")</f>
        <v/>
      </c>
      <c r="E751" t="inlineStr">
        <is>
          <t>:8015-7_VLS:</t>
        </is>
      </c>
      <c r="F751" t="inlineStr">
        <is>
          <t>:8015-7 VLS:</t>
        </is>
      </c>
      <c r="G751" s="123" t="inlineStr">
        <is>
          <t>X6</t>
        </is>
      </c>
      <c r="H751" s="123" t="inlineStr">
        <is>
          <t>ImpMatl_Silicon_Bronze_ASTM-B584_C87600</t>
        </is>
      </c>
      <c r="I751" s="6" t="inlineStr">
        <is>
          <t>Silicon Bronze, ASTM-B584, C87600</t>
        </is>
      </c>
      <c r="J751" s="6" t="inlineStr">
        <is>
          <t>B21</t>
        </is>
      </c>
      <c r="K751" s="6" t="inlineStr">
        <is>
          <t>Coating_Scotchkote134_interior_IncludeImpeller</t>
        </is>
      </c>
      <c r="L751" s="6" t="inlineStr">
        <is>
          <t>Anodized Steel</t>
        </is>
      </c>
      <c r="M751" s="6" t="inlineStr">
        <is>
          <t>Steel, Cold Drawn C1018</t>
        </is>
      </c>
      <c r="N751" s="1" t="inlineStr">
        <is>
          <t>RTF</t>
        </is>
      </c>
      <c r="O751" s="6" t="n"/>
      <c r="P751" s="6" t="inlineStr">
        <is>
          <t>A102015</t>
        </is>
      </c>
      <c r="Q751" s="6" t="n">
        <v>0</v>
      </c>
      <c r="R751" s="6" t="inlineStr">
        <is>
          <t>LT040</t>
        </is>
      </c>
      <c r="S751" s="13" t="n">
        <v>14</v>
      </c>
      <c r="U751" s="80" t="n"/>
    </row>
    <row r="752">
      <c r="B752" s="13">
        <f>IF(I752="Silicon Bronze, ASTM-B584, C87600", IF(K752="Coating_Standard", "Y", "N"), "N")</f>
        <v/>
      </c>
      <c r="C752" s="6" t="inlineStr">
        <is>
          <t>Price_BOM_VL_VLS_Imp_952</t>
        </is>
      </c>
      <c r="D752">
        <f>IF(B752="Y", C752, "")</f>
        <v/>
      </c>
      <c r="E752" t="inlineStr">
        <is>
          <t>:8015-7_VLS:</t>
        </is>
      </c>
      <c r="F752" t="inlineStr">
        <is>
          <t>:8015-7 VLS:</t>
        </is>
      </c>
      <c r="G752" s="123" t="inlineStr">
        <is>
          <t>X6</t>
        </is>
      </c>
      <c r="H752" t="inlineStr">
        <is>
          <t>ImpMatl_NiAl-Bronze_ASTM-B148_C95400</t>
        </is>
      </c>
      <c r="I752" s="6" t="inlineStr">
        <is>
          <t>Nickel Aluminum Bronze ASTM B148 UNS C95400</t>
        </is>
      </c>
      <c r="J752" s="6" t="inlineStr">
        <is>
          <t>B22</t>
        </is>
      </c>
      <c r="K752" s="6" t="inlineStr">
        <is>
          <t>Coating_Scotchkote134_interior_IncludeImpeller</t>
        </is>
      </c>
      <c r="L752" s="6" t="inlineStr">
        <is>
          <t>Anodized Steel</t>
        </is>
      </c>
      <c r="M752" s="6" t="inlineStr">
        <is>
          <t>Steel, Cold Drawn C1018</t>
        </is>
      </c>
      <c r="N752" s="1" t="inlineStr">
        <is>
          <t>RTF</t>
        </is>
      </c>
      <c r="O752" s="6" t="n"/>
      <c r="P752" t="inlineStr">
        <is>
          <t>A102018</t>
        </is>
      </c>
      <c r="Q752" t="n">
        <v>4278</v>
      </c>
      <c r="R752" s="6" t="inlineStr">
        <is>
          <t>LT250</t>
        </is>
      </c>
      <c r="S752" s="13" t="n">
        <v>8</v>
      </c>
      <c r="U752" s="80" t="n"/>
    </row>
    <row r="753">
      <c r="B753" s="13">
        <f>IF(I753="Silicon Bronze, ASTM-B584, C87600", IF(K753="Coating_Standard", "Y", "N"), "N")</f>
        <v/>
      </c>
      <c r="C753" s="6" t="inlineStr">
        <is>
          <t>Price_BOM_VL_VLS_Imp_953</t>
        </is>
      </c>
      <c r="D753">
        <f>IF(B753="Y", C753, "")</f>
        <v/>
      </c>
      <c r="E753" t="inlineStr">
        <is>
          <t>:8015-7_VLS:</t>
        </is>
      </c>
      <c r="F753" t="inlineStr">
        <is>
          <t>:8015-7 VLS:</t>
        </is>
      </c>
      <c r="G753" s="123" t="inlineStr">
        <is>
          <t>X6</t>
        </is>
      </c>
      <c r="H753" s="123" t="inlineStr">
        <is>
          <t>ImpMatl_Silicon_Bronze_ASTM-B584_C87600</t>
        </is>
      </c>
      <c r="I753" s="6" t="inlineStr">
        <is>
          <t>Silicon Bronze, ASTM-B584, C87600</t>
        </is>
      </c>
      <c r="J753" s="6" t="inlineStr">
        <is>
          <t>B21</t>
        </is>
      </c>
      <c r="K753" s="6" t="inlineStr">
        <is>
          <t>Coating_Special</t>
        </is>
      </c>
      <c r="L753" s="6" t="inlineStr">
        <is>
          <t>Anodized Steel</t>
        </is>
      </c>
      <c r="M753" s="6" t="inlineStr">
        <is>
          <t>Steel, Cold Drawn C1018</t>
        </is>
      </c>
      <c r="N753" s="1" t="inlineStr">
        <is>
          <t>RTF</t>
        </is>
      </c>
      <c r="O753" s="6" t="n"/>
      <c r="P753" s="6" t="inlineStr">
        <is>
          <t>A102015</t>
        </is>
      </c>
      <c r="Q753" s="6" t="n">
        <v>0</v>
      </c>
      <c r="R753" s="6" t="inlineStr">
        <is>
          <t>LT040</t>
        </is>
      </c>
      <c r="S753" s="13" t="n">
        <v>14</v>
      </c>
      <c r="U753" s="80" t="n"/>
    </row>
    <row r="754">
      <c r="B754" s="13">
        <f>IF(I754="Silicon Bronze, ASTM-B584, C87600", IF(K754="Coating_Standard", "Y", "N"), "N")</f>
        <v/>
      </c>
      <c r="C754" s="6" t="inlineStr">
        <is>
          <t>Price_BOM_VL_VLS_Imp_954</t>
        </is>
      </c>
      <c r="D754">
        <f>IF(B754="Y", C754, "")</f>
        <v/>
      </c>
      <c r="E754" t="inlineStr">
        <is>
          <t>:8015-7_VLS:</t>
        </is>
      </c>
      <c r="F754" t="inlineStr">
        <is>
          <t>:8015-7 VLS:</t>
        </is>
      </c>
      <c r="G754" s="123" t="inlineStr">
        <is>
          <t>X6</t>
        </is>
      </c>
      <c r="H754" t="inlineStr">
        <is>
          <t>ImpMatl_NiAl-Bronze_ASTM-B148_C95400</t>
        </is>
      </c>
      <c r="I754" s="6" t="inlineStr">
        <is>
          <t>Nickel Aluminum Bronze ASTM B148 UNS C95400</t>
        </is>
      </c>
      <c r="J754" s="6" t="inlineStr">
        <is>
          <t>B22</t>
        </is>
      </c>
      <c r="K754" s="6" t="inlineStr">
        <is>
          <t>Coating_Special</t>
        </is>
      </c>
      <c r="L754" s="6" t="inlineStr">
        <is>
          <t>Anodized Steel</t>
        </is>
      </c>
      <c r="M754" s="6" t="inlineStr">
        <is>
          <t>Steel, Cold Drawn C1018</t>
        </is>
      </c>
      <c r="N754" s="1" t="inlineStr">
        <is>
          <t>RTF</t>
        </is>
      </c>
      <c r="O754" s="6" t="n"/>
      <c r="P754" t="inlineStr">
        <is>
          <t>A102018</t>
        </is>
      </c>
      <c r="Q754" t="n">
        <v>4278</v>
      </c>
      <c r="R754" s="6" t="inlineStr">
        <is>
          <t>LT250</t>
        </is>
      </c>
      <c r="S754" s="13" t="n">
        <v>8</v>
      </c>
      <c r="U754" s="80" t="n"/>
    </row>
    <row r="755">
      <c r="B755" s="13">
        <f>IF(I755="Silicon Bronze, ASTM-B584, C87600", IF(K755="Coating_Standard", "Y", "N"), "N")</f>
        <v/>
      </c>
      <c r="C755" s="6" t="inlineStr">
        <is>
          <t>Price_BOM_VL_VLS_Imp_955</t>
        </is>
      </c>
      <c r="D755">
        <f>IF(B755="Y", C755, "")</f>
        <v/>
      </c>
      <c r="E755" t="inlineStr">
        <is>
          <t>:8015-7_VLS:</t>
        </is>
      </c>
      <c r="F755" t="inlineStr">
        <is>
          <t>:8015-7 VLS:</t>
        </is>
      </c>
      <c r="G755" s="123" t="inlineStr">
        <is>
          <t>X6</t>
        </is>
      </c>
      <c r="H755" s="123" t="inlineStr">
        <is>
          <t>ImpMatl_Silicon_Bronze_ASTM-B584_C87600</t>
        </is>
      </c>
      <c r="I755" s="6" t="inlineStr">
        <is>
          <t>Silicon Bronze, ASTM-B584, C87600</t>
        </is>
      </c>
      <c r="J755" s="6" t="inlineStr">
        <is>
          <t>B21</t>
        </is>
      </c>
      <c r="K755" s="6" t="inlineStr">
        <is>
          <t>Coating_Epoxy</t>
        </is>
      </c>
      <c r="L755" s="6" t="inlineStr">
        <is>
          <t>Anodized Steel</t>
        </is>
      </c>
      <c r="M755" s="6" t="inlineStr">
        <is>
          <t>Steel, Cold Drawn C1018</t>
        </is>
      </c>
      <c r="N755" s="1" t="inlineStr">
        <is>
          <t>RTF</t>
        </is>
      </c>
      <c r="O755" s="6" t="n"/>
      <c r="P755" s="6" t="inlineStr">
        <is>
          <t>A102015</t>
        </is>
      </c>
      <c r="Q755" s="6" t="n">
        <v>0</v>
      </c>
      <c r="R755" s="6" t="inlineStr">
        <is>
          <t>LT040</t>
        </is>
      </c>
      <c r="S755" s="13" t="n">
        <v>14</v>
      </c>
      <c r="U755" s="80" t="n"/>
    </row>
    <row r="756">
      <c r="B756" s="13">
        <f>IF(I756="Silicon Bronze, ASTM-B584, C87600", IF(K756="Coating_Standard", "Y", "N"), "N")</f>
        <v/>
      </c>
      <c r="C756" s="6" t="inlineStr">
        <is>
          <t>Price_BOM_VL_VLS_Imp_956</t>
        </is>
      </c>
      <c r="D756">
        <f>IF(B756="Y", C756, "")</f>
        <v/>
      </c>
      <c r="E756" t="inlineStr">
        <is>
          <t>:8015-7_VLS:</t>
        </is>
      </c>
      <c r="F756" t="inlineStr">
        <is>
          <t>:8015-7 VLS:</t>
        </is>
      </c>
      <c r="G756" s="123" t="inlineStr">
        <is>
          <t>X6</t>
        </is>
      </c>
      <c r="H756" t="inlineStr">
        <is>
          <t>ImpMatl_NiAl-Bronze_ASTM-B148_C95400</t>
        </is>
      </c>
      <c r="I756" s="6" t="inlineStr">
        <is>
          <t>Nickel Aluminum Bronze ASTM B148 UNS C95400</t>
        </is>
      </c>
      <c r="J756" s="6" t="inlineStr">
        <is>
          <t>B22</t>
        </is>
      </c>
      <c r="K756" s="6" t="inlineStr">
        <is>
          <t>Coating_Epoxy</t>
        </is>
      </c>
      <c r="L756" s="6" t="inlineStr">
        <is>
          <t>Anodized Steel</t>
        </is>
      </c>
      <c r="M756" s="6" t="inlineStr">
        <is>
          <t>Steel, Cold Drawn C1018</t>
        </is>
      </c>
      <c r="N756" s="1" t="inlineStr">
        <is>
          <t>RTF</t>
        </is>
      </c>
      <c r="O756" s="6" t="n"/>
      <c r="P756" t="inlineStr">
        <is>
          <t>A102018</t>
        </is>
      </c>
      <c r="Q756" t="n">
        <v>4278</v>
      </c>
      <c r="R756" s="6" t="inlineStr">
        <is>
          <t>LT250</t>
        </is>
      </c>
      <c r="S756" s="13" t="n">
        <v>8</v>
      </c>
      <c r="U756" s="80" t="n"/>
    </row>
    <row r="757">
      <c r="B757" s="13">
        <f>IF(I757="Silicon Bronze, ASTM-B584, C87600", IF(K757="Coating_Standard", "Y", "N"), "N")</f>
        <v/>
      </c>
      <c r="C757" s="6" t="inlineStr">
        <is>
          <t>Price_BOM_VL_VLS_Imp_957</t>
        </is>
      </c>
      <c r="D757">
        <f>IF(B757="Y", C757, "")</f>
        <v/>
      </c>
      <c r="E757" s="123" t="inlineStr">
        <is>
          <t>:8095-1_VL:8095-1_VLS:</t>
        </is>
      </c>
      <c r="F757" s="123" t="inlineStr">
        <is>
          <t>:8095-1 VL:8095-1 VLS:</t>
        </is>
      </c>
      <c r="G757" s="123" t="inlineStr">
        <is>
          <t>XA</t>
        </is>
      </c>
      <c r="H757" s="123" t="inlineStr">
        <is>
          <t>ImpMatl_Silicon_Bronze_ASTM-B584_C87600</t>
        </is>
      </c>
      <c r="I757" s="6" t="inlineStr">
        <is>
          <t>Silicon Bronze, ASTM-B584, C87600</t>
        </is>
      </c>
      <c r="J757" s="6" t="inlineStr">
        <is>
          <t>B21</t>
        </is>
      </c>
      <c r="K757" s="6" t="inlineStr">
        <is>
          <t>Coating_Standard</t>
        </is>
      </c>
      <c r="L757" s="6" t="inlineStr">
        <is>
          <t>Stainless Steel, AISI-303</t>
        </is>
      </c>
      <c r="M757" s="6" t="inlineStr">
        <is>
          <t>Steel, Cold Drawn C1018</t>
        </is>
      </c>
      <c r="N757" s="6" t="n">
        <v>96769265</v>
      </c>
      <c r="O757" s="6" t="inlineStr">
        <is>
          <t>IMP,L,60951,XA,B21</t>
        </is>
      </c>
      <c r="P757" s="6" t="inlineStr">
        <is>
          <t>A101994</t>
        </is>
      </c>
      <c r="Q757" s="6" t="n">
        <v>0</v>
      </c>
      <c r="R757" s="6" t="inlineStr">
        <is>
          <t>LT027</t>
        </is>
      </c>
      <c r="S757" s="13" t="n">
        <v>0</v>
      </c>
      <c r="U757" s="80" t="n"/>
    </row>
    <row r="758">
      <c r="B758" s="13">
        <f>IF(I758="Silicon Bronze, ASTM-B584, C87600", IF(K758="Coating_Standard", "Y", "N"), "N")</f>
        <v/>
      </c>
      <c r="C758" s="6" t="inlineStr">
        <is>
          <t>Price_BOM_VL_VLS_Imp_959</t>
        </is>
      </c>
      <c r="D758">
        <f>IF(B758="Y", C758, "")</f>
        <v/>
      </c>
      <c r="E758" s="123" t="inlineStr">
        <is>
          <t>:8095-1_VL:8095-1_VLS:</t>
        </is>
      </c>
      <c r="F758" s="123" t="inlineStr">
        <is>
          <t>:8095-1 VL:8095-1 VLS:</t>
        </is>
      </c>
      <c r="G758" s="123" t="inlineStr">
        <is>
          <t>XA</t>
        </is>
      </c>
      <c r="H758" s="123" t="inlineStr">
        <is>
          <t>ImpMatl_SS_AISI-304</t>
        </is>
      </c>
      <c r="I758" s="6" t="inlineStr">
        <is>
          <t>Stainless Steel, AISI-304</t>
        </is>
      </c>
      <c r="J758" s="6" t="inlineStr">
        <is>
          <t>H304</t>
        </is>
      </c>
      <c r="K758" s="6" t="inlineStr">
        <is>
          <t>Coating_Standard</t>
        </is>
      </c>
      <c r="L758" s="6" t="inlineStr">
        <is>
          <t>Stainless Steel, AISI-303</t>
        </is>
      </c>
      <c r="M758" s="6" t="inlineStr">
        <is>
          <t>Stainless Steel, AISI 316</t>
        </is>
      </c>
      <c r="N758" s="96" t="n">
        <v>98876175</v>
      </c>
      <c r="O758" s="94" t="inlineStr">
        <is>
          <t>IMP,L,60951,XA,H304</t>
        </is>
      </c>
      <c r="P758" t="inlineStr">
        <is>
          <t>A101999</t>
        </is>
      </c>
      <c r="Q758" t="n">
        <v>0</v>
      </c>
      <c r="R758" s="6" t="inlineStr">
        <is>
          <t>LT027</t>
        </is>
      </c>
      <c r="S758" s="13" t="n">
        <v>0</v>
      </c>
      <c r="U758" s="80" t="n"/>
    </row>
    <row r="759">
      <c r="B759" s="13">
        <f>IF(I759="Silicon Bronze, ASTM-B584, C87600", IF(K759="Coating_Standard", "Y", "N"), "N")</f>
        <v/>
      </c>
      <c r="C759" t="inlineStr">
        <is>
          <t>Price_BOM_VL_VLS_Imp_96</t>
        </is>
      </c>
      <c r="D759">
        <f>IF(B759="Y", C759, "")</f>
        <v/>
      </c>
      <c r="E759" s="123" t="inlineStr">
        <is>
          <t>:1270-7_VL:</t>
        </is>
      </c>
      <c r="F759" s="123" t="inlineStr">
        <is>
          <t>:1270-7 VL:</t>
        </is>
      </c>
      <c r="G759" s="123" t="inlineStr">
        <is>
          <t>X0</t>
        </is>
      </c>
      <c r="H759" t="inlineStr">
        <is>
          <t>ImpMatl_NiAl-Bronze_ASTM-B148_C95400</t>
        </is>
      </c>
      <c r="I759" s="6" t="inlineStr">
        <is>
          <t>Nickel Aluminum Bronze ASTM B148 UNS C95400</t>
        </is>
      </c>
      <c r="J759" s="6" t="inlineStr">
        <is>
          <t>B22</t>
        </is>
      </c>
      <c r="K759" s="6" t="inlineStr">
        <is>
          <t>Coating_Epoxy</t>
        </is>
      </c>
      <c r="L759" s="6" t="inlineStr">
        <is>
          <t>ImpellerCapscrew_X0_None</t>
        </is>
      </c>
      <c r="M759" s="6" t="inlineStr">
        <is>
          <t>ImpellerKey_None</t>
        </is>
      </c>
      <c r="N759" s="1" t="inlineStr">
        <is>
          <t>RTF</t>
        </is>
      </c>
      <c r="O759" s="1" t="n"/>
      <c r="P759" t="inlineStr">
        <is>
          <t>A102210</t>
        </is>
      </c>
      <c r="Q759" t="n">
        <v>70</v>
      </c>
      <c r="R759" s="6" t="inlineStr">
        <is>
          <t>LT250</t>
        </is>
      </c>
      <c r="S759" s="13" t="n">
        <v>8</v>
      </c>
      <c r="U759" s="80" t="n"/>
    </row>
    <row r="760">
      <c r="B760" s="13">
        <f>IF(I760="Silicon Bronze, ASTM-B584, C87600", IF(K760="Coating_Standard", "Y", "N"), "N")</f>
        <v/>
      </c>
      <c r="C760" s="6" t="inlineStr">
        <is>
          <t>Price_BOM_VL_VLS_Imp_960</t>
        </is>
      </c>
      <c r="D760">
        <f>IF(B760="Y", C760, "")</f>
        <v/>
      </c>
      <c r="E760" s="123" t="inlineStr">
        <is>
          <t>:8095-1_VL:8095-1_VLS:</t>
        </is>
      </c>
      <c r="F760" s="123" t="inlineStr">
        <is>
          <t>:8095-1 VL:8095-1 VLS:</t>
        </is>
      </c>
      <c r="G760" s="123" t="inlineStr">
        <is>
          <t>XA</t>
        </is>
      </c>
      <c r="H760" t="inlineStr">
        <is>
          <t>ImpMatl_NiAl-Bronze_ASTM-B148_C95400</t>
        </is>
      </c>
      <c r="I760" s="6" t="inlineStr">
        <is>
          <t>Nickel Aluminum Bronze ASTM B148 UNS C95400</t>
        </is>
      </c>
      <c r="J760" s="6" t="inlineStr">
        <is>
          <t>B22</t>
        </is>
      </c>
      <c r="K760" s="6" t="inlineStr">
        <is>
          <t>Coating_Standard</t>
        </is>
      </c>
      <c r="L760" s="6" t="inlineStr">
        <is>
          <t>Stainless Steel, AISI-303</t>
        </is>
      </c>
      <c r="M760" s="6" t="inlineStr">
        <is>
          <t>Steel, Cold Drawn C1018</t>
        </is>
      </c>
      <c r="N760" t="n">
        <v>97780968</v>
      </c>
      <c r="O760" s="80" t="n"/>
      <c r="P760" t="inlineStr">
        <is>
          <t>A102257</t>
        </is>
      </c>
      <c r="Q760" t="n">
        <v>347</v>
      </c>
      <c r="R760" s="6" t="inlineStr">
        <is>
          <t>LT027</t>
        </is>
      </c>
      <c r="S760" s="13" t="n">
        <v>0</v>
      </c>
      <c r="U760" s="80" t="n"/>
    </row>
    <row r="761">
      <c r="B761" s="13">
        <f>IF(I761="Silicon Bronze, ASTM-B584, C87600", IF(K761="Coating_Standard", "Y", "N"), "N")</f>
        <v/>
      </c>
      <c r="C761" s="6" t="inlineStr">
        <is>
          <t>Price_BOM_VL_VLS_Imp_961</t>
        </is>
      </c>
      <c r="D761">
        <f>IF(B761="Y", C761, "")</f>
        <v/>
      </c>
      <c r="E761" s="123" t="inlineStr">
        <is>
          <t>:8095-1_VL:8095-1_VLS:</t>
        </is>
      </c>
      <c r="F761" s="123" t="inlineStr">
        <is>
          <t>:8095-1 VL:8095-1 VLS:</t>
        </is>
      </c>
      <c r="G761" s="123" t="inlineStr">
        <is>
          <t>XA</t>
        </is>
      </c>
      <c r="H761" s="123" t="inlineStr">
        <is>
          <t>ImpMatl_Silicon_Bronze_ASTM-B584_C87600</t>
        </is>
      </c>
      <c r="I761" s="6" t="inlineStr">
        <is>
          <t>Silicon Bronze, ASTM-B584, C87600</t>
        </is>
      </c>
      <c r="J761" s="6" t="inlineStr">
        <is>
          <t>B21</t>
        </is>
      </c>
      <c r="K761" s="6" t="inlineStr">
        <is>
          <t>Coating_Scotchkote134_interior</t>
        </is>
      </c>
      <c r="L761" s="6" t="inlineStr">
        <is>
          <t>Stainless Steel, AISI-303</t>
        </is>
      </c>
      <c r="M761" s="6" t="inlineStr">
        <is>
          <t>Steel, Cold Drawn C1018</t>
        </is>
      </c>
      <c r="N761" s="1" t="inlineStr">
        <is>
          <t>RTF</t>
        </is>
      </c>
      <c r="O761" s="6" t="n"/>
      <c r="P761" s="6" t="inlineStr">
        <is>
          <t>A101994</t>
        </is>
      </c>
      <c r="Q761" s="6" t="n">
        <v>0</v>
      </c>
      <c r="R761" s="6" t="inlineStr">
        <is>
          <t>LT040</t>
        </is>
      </c>
      <c r="S761" s="13" t="n">
        <v>14</v>
      </c>
      <c r="U761" s="80" t="n"/>
    </row>
    <row r="762">
      <c r="B762" s="13">
        <f>IF(I762="Silicon Bronze, ASTM-B584, C87600", IF(K762="Coating_Standard", "Y", "N"), "N")</f>
        <v/>
      </c>
      <c r="C762" s="6" t="inlineStr">
        <is>
          <t>Price_BOM_VL_VLS_Imp_962</t>
        </is>
      </c>
      <c r="D762">
        <f>IF(B762="Y", C762, "")</f>
        <v/>
      </c>
      <c r="E762" s="123" t="inlineStr">
        <is>
          <t>:8095-1_VL:8095-1_VLS:</t>
        </is>
      </c>
      <c r="F762" s="123" t="inlineStr">
        <is>
          <t>:8095-1 VL:8095-1 VLS:</t>
        </is>
      </c>
      <c r="G762" s="123" t="inlineStr">
        <is>
          <t>XA</t>
        </is>
      </c>
      <c r="H762" t="inlineStr">
        <is>
          <t>ImpMatl_NiAl-Bronze_ASTM-B148_C95400</t>
        </is>
      </c>
      <c r="I762" s="6" t="inlineStr">
        <is>
          <t>Nickel Aluminum Bronze ASTM B148 UNS C95400</t>
        </is>
      </c>
      <c r="J762" s="6" t="inlineStr">
        <is>
          <t>B22</t>
        </is>
      </c>
      <c r="K762" s="6" t="inlineStr">
        <is>
          <t>Coating_Scotchkote134_interior</t>
        </is>
      </c>
      <c r="L762" s="6" t="inlineStr">
        <is>
          <t>Stainless Steel, AISI-303</t>
        </is>
      </c>
      <c r="M762" s="6" t="inlineStr">
        <is>
          <t>Steel, Cold Drawn C1018</t>
        </is>
      </c>
      <c r="N762" s="1" t="inlineStr">
        <is>
          <t>RTF</t>
        </is>
      </c>
      <c r="O762" s="80" t="n"/>
      <c r="P762" t="inlineStr">
        <is>
          <t>A102257</t>
        </is>
      </c>
      <c r="Q762" t="n">
        <v>347</v>
      </c>
      <c r="R762" s="6" t="inlineStr">
        <is>
          <t>LT250</t>
        </is>
      </c>
      <c r="S762" s="13" t="n">
        <v>8</v>
      </c>
      <c r="U762" s="80" t="n"/>
    </row>
    <row r="763">
      <c r="B763" s="13">
        <f>IF(I763="Silicon Bronze, ASTM-B584, C87600", IF(K763="Coating_Standard", "Y", "N"), "N")</f>
        <v/>
      </c>
      <c r="C763" s="6" t="inlineStr">
        <is>
          <t>Price_BOM_VL_VLS_Imp_963</t>
        </is>
      </c>
      <c r="D763">
        <f>IF(B763="Y", C763, "")</f>
        <v/>
      </c>
      <c r="E763" s="123" t="inlineStr">
        <is>
          <t>:8095-1_VL:8095-1_VLS:</t>
        </is>
      </c>
      <c r="F763" s="123" t="inlineStr">
        <is>
          <t>:8095-1 VL:8095-1 VLS:</t>
        </is>
      </c>
      <c r="G763" s="123" t="inlineStr">
        <is>
          <t>XA</t>
        </is>
      </c>
      <c r="H763" s="123" t="inlineStr">
        <is>
          <t>ImpMatl_Silicon_Bronze_ASTM-B584_C87600</t>
        </is>
      </c>
      <c r="I763" s="6" t="inlineStr">
        <is>
          <t>Silicon Bronze, ASTM-B584, C87600</t>
        </is>
      </c>
      <c r="J763" s="6" t="inlineStr">
        <is>
          <t>B21</t>
        </is>
      </c>
      <c r="K763" s="6" t="inlineStr">
        <is>
          <t>Coating_Scotchkote134_interior_exterior</t>
        </is>
      </c>
      <c r="L763" s="6" t="inlineStr">
        <is>
          <t>Stainless Steel, AISI-303</t>
        </is>
      </c>
      <c r="M763" s="6" t="inlineStr">
        <is>
          <t>Steel, Cold Drawn C1018</t>
        </is>
      </c>
      <c r="N763" s="1" t="inlineStr">
        <is>
          <t>RTF</t>
        </is>
      </c>
      <c r="O763" s="6" t="n"/>
      <c r="P763" s="6" t="inlineStr">
        <is>
          <t>A101994</t>
        </is>
      </c>
      <c r="Q763" s="6" t="n">
        <v>0</v>
      </c>
      <c r="R763" s="6" t="inlineStr">
        <is>
          <t>LT040</t>
        </is>
      </c>
      <c r="S763" s="13" t="n">
        <v>14</v>
      </c>
      <c r="U763" s="80" t="n"/>
    </row>
    <row r="764">
      <c r="B764" s="13">
        <f>IF(I764="Silicon Bronze, ASTM-B584, C87600", IF(K764="Coating_Standard", "Y", "N"), "N")</f>
        <v/>
      </c>
      <c r="C764" s="6" t="inlineStr">
        <is>
          <t>Price_BOM_VL_VLS_Imp_964</t>
        </is>
      </c>
      <c r="D764">
        <f>IF(B764="Y", C764, "")</f>
        <v/>
      </c>
      <c r="E764" s="123" t="inlineStr">
        <is>
          <t>:8095-1_VL:8095-1_VLS:</t>
        </is>
      </c>
      <c r="F764" s="123" t="inlineStr">
        <is>
          <t>:8095-1 VL:8095-1 VLS:</t>
        </is>
      </c>
      <c r="G764" s="123" t="inlineStr">
        <is>
          <t>XA</t>
        </is>
      </c>
      <c r="H764" t="inlineStr">
        <is>
          <t>ImpMatl_NiAl-Bronze_ASTM-B148_C95400</t>
        </is>
      </c>
      <c r="I764" s="6" t="inlineStr">
        <is>
          <t>Nickel Aluminum Bronze ASTM B148 UNS C95400</t>
        </is>
      </c>
      <c r="J764" s="6" t="inlineStr">
        <is>
          <t>B22</t>
        </is>
      </c>
      <c r="K764" s="6" t="inlineStr">
        <is>
          <t>Coating_Scotchkote134_interior_exterior</t>
        </is>
      </c>
      <c r="L764" s="6" t="inlineStr">
        <is>
          <t>Stainless Steel, AISI-303</t>
        </is>
      </c>
      <c r="M764" s="6" t="inlineStr">
        <is>
          <t>Steel, Cold Drawn C1018</t>
        </is>
      </c>
      <c r="N764" s="1" t="inlineStr">
        <is>
          <t>RTF</t>
        </is>
      </c>
      <c r="O764" s="80" t="n"/>
      <c r="P764" t="inlineStr">
        <is>
          <t>A102257</t>
        </is>
      </c>
      <c r="Q764" t="n">
        <v>347</v>
      </c>
      <c r="R764" s="6" t="inlineStr">
        <is>
          <t>LT250</t>
        </is>
      </c>
      <c r="S764" s="13" t="n">
        <v>8</v>
      </c>
      <c r="U764" s="80" t="n"/>
    </row>
    <row r="765">
      <c r="B765" s="13">
        <f>IF(I765="Silicon Bronze, ASTM-B584, C87600", IF(K765="Coating_Standard", "Y", "N"), "N")</f>
        <v/>
      </c>
      <c r="C765" s="6" t="inlineStr">
        <is>
          <t>Price_BOM_VL_VLS_Imp_965</t>
        </is>
      </c>
      <c r="D765">
        <f>IF(B765="Y", C765, "")</f>
        <v/>
      </c>
      <c r="E765" s="123" t="inlineStr">
        <is>
          <t>:8095-1_VL:8095-1_VLS:</t>
        </is>
      </c>
      <c r="F765" s="123" t="inlineStr">
        <is>
          <t>:8095-1 VL:8095-1 VLS:</t>
        </is>
      </c>
      <c r="G765" s="123" t="inlineStr">
        <is>
          <t>XA</t>
        </is>
      </c>
      <c r="H765" s="123" t="inlineStr">
        <is>
          <t>ImpMatl_Silicon_Bronze_ASTM-B584_C87600</t>
        </is>
      </c>
      <c r="I765" s="6" t="inlineStr">
        <is>
          <t>Silicon Bronze, ASTM-B584, C87600</t>
        </is>
      </c>
      <c r="J765" s="6" t="inlineStr">
        <is>
          <t>B21</t>
        </is>
      </c>
      <c r="K765" s="6" t="inlineStr">
        <is>
          <t>Coating_Scotchkote134_interior_exterior_IncludeImpeller</t>
        </is>
      </c>
      <c r="L765" s="6" t="inlineStr">
        <is>
          <t>Stainless Steel, AISI-303</t>
        </is>
      </c>
      <c r="M765" s="6" t="inlineStr">
        <is>
          <t>Steel, Cold Drawn C1018</t>
        </is>
      </c>
      <c r="N765" s="1" t="inlineStr">
        <is>
          <t>RTF</t>
        </is>
      </c>
      <c r="O765" s="6" t="n"/>
      <c r="P765" s="6" t="inlineStr">
        <is>
          <t>A101994</t>
        </is>
      </c>
      <c r="Q765" s="6" t="n">
        <v>0</v>
      </c>
      <c r="R765" s="6" t="inlineStr">
        <is>
          <t>LT040</t>
        </is>
      </c>
      <c r="S765" s="13" t="n">
        <v>14</v>
      </c>
      <c r="U765" s="80" t="n"/>
    </row>
    <row r="766">
      <c r="B766" s="13">
        <f>IF(I766="Silicon Bronze, ASTM-B584, C87600", IF(K766="Coating_Standard", "Y", "N"), "N")</f>
        <v/>
      </c>
      <c r="C766" s="6" t="inlineStr">
        <is>
          <t>Price_BOM_VL_VLS_Imp_966</t>
        </is>
      </c>
      <c r="D766">
        <f>IF(B766="Y", C766, "")</f>
        <v/>
      </c>
      <c r="E766" s="123" t="inlineStr">
        <is>
          <t>:8095-1_VL:8095-1_VLS:</t>
        </is>
      </c>
      <c r="F766" s="123" t="inlineStr">
        <is>
          <t>:8095-1 VL:8095-1 VLS:</t>
        </is>
      </c>
      <c r="G766" s="123" t="inlineStr">
        <is>
          <t>XA</t>
        </is>
      </c>
      <c r="H766" t="inlineStr">
        <is>
          <t>ImpMatl_NiAl-Bronze_ASTM-B148_C95400</t>
        </is>
      </c>
      <c r="I766" s="6" t="inlineStr">
        <is>
          <t>Nickel Aluminum Bronze ASTM B148 UNS C95400</t>
        </is>
      </c>
      <c r="J766" s="6" t="inlineStr">
        <is>
          <t>B22</t>
        </is>
      </c>
      <c r="K766" s="6" t="inlineStr">
        <is>
          <t>Coating_Scotchkote134_interior_exterior_IncludeImpeller</t>
        </is>
      </c>
      <c r="L766" s="6" t="inlineStr">
        <is>
          <t>Stainless Steel, AISI-303</t>
        </is>
      </c>
      <c r="M766" s="6" t="inlineStr">
        <is>
          <t>Steel, Cold Drawn C1018</t>
        </is>
      </c>
      <c r="N766" s="1" t="inlineStr">
        <is>
          <t>RTF</t>
        </is>
      </c>
      <c r="O766" s="80" t="n"/>
      <c r="P766" t="inlineStr">
        <is>
          <t>A102257</t>
        </is>
      </c>
      <c r="Q766" t="n">
        <v>347</v>
      </c>
      <c r="R766" s="6" t="inlineStr">
        <is>
          <t>LT250</t>
        </is>
      </c>
      <c r="S766" s="13" t="n">
        <v>8</v>
      </c>
      <c r="U766" s="80" t="n"/>
    </row>
    <row r="767">
      <c r="B767" s="13">
        <f>IF(I767="Silicon Bronze, ASTM-B584, C87600", IF(K767="Coating_Standard", "Y", "N"), "N")</f>
        <v/>
      </c>
      <c r="C767" s="6" t="inlineStr">
        <is>
          <t>Price_BOM_VL_VLS_Imp_967</t>
        </is>
      </c>
      <c r="D767">
        <f>IF(B767="Y", C767, "")</f>
        <v/>
      </c>
      <c r="E767" s="123" t="inlineStr">
        <is>
          <t>:8095-1_VL:8095-1_VLS:</t>
        </is>
      </c>
      <c r="F767" s="123" t="inlineStr">
        <is>
          <t>:8095-1 VL:8095-1 VLS:</t>
        </is>
      </c>
      <c r="G767" s="123" t="inlineStr">
        <is>
          <t>XA</t>
        </is>
      </c>
      <c r="H767" s="123" t="inlineStr">
        <is>
          <t>ImpMatl_Silicon_Bronze_ASTM-B584_C87600</t>
        </is>
      </c>
      <c r="I767" s="6" t="inlineStr">
        <is>
          <t>Silicon Bronze, ASTM-B584, C87600</t>
        </is>
      </c>
      <c r="J767" s="6" t="inlineStr">
        <is>
          <t>B21</t>
        </is>
      </c>
      <c r="K767" s="6" t="inlineStr">
        <is>
          <t>Coating_Scotchkote134_interior_IncludeImpeller</t>
        </is>
      </c>
      <c r="L767" s="6" t="inlineStr">
        <is>
          <t>Stainless Steel, AISI-303</t>
        </is>
      </c>
      <c r="M767" s="6" t="inlineStr">
        <is>
          <t>Steel, Cold Drawn C1018</t>
        </is>
      </c>
      <c r="N767" s="1" t="inlineStr">
        <is>
          <t>RTF</t>
        </is>
      </c>
      <c r="O767" s="6" t="n"/>
      <c r="P767" s="6" t="inlineStr">
        <is>
          <t>A101994</t>
        </is>
      </c>
      <c r="Q767" s="6" t="n">
        <v>0</v>
      </c>
      <c r="R767" s="6" t="inlineStr">
        <is>
          <t>LT040</t>
        </is>
      </c>
      <c r="S767" s="13" t="n">
        <v>14</v>
      </c>
      <c r="U767" s="80" t="n"/>
    </row>
    <row r="768">
      <c r="B768" s="13">
        <f>IF(I768="Silicon Bronze, ASTM-B584, C87600", IF(K768="Coating_Standard", "Y", "N"), "N")</f>
        <v/>
      </c>
      <c r="C768" s="6" t="inlineStr">
        <is>
          <t>Price_BOM_VL_VLS_Imp_968</t>
        </is>
      </c>
      <c r="D768">
        <f>IF(B768="Y", C768, "")</f>
        <v/>
      </c>
      <c r="E768" s="123" t="inlineStr">
        <is>
          <t>:8095-1_VL:8095-1_VLS:</t>
        </is>
      </c>
      <c r="F768" s="123" t="inlineStr">
        <is>
          <t>:8095-1 VL:8095-1 VLS:</t>
        </is>
      </c>
      <c r="G768" s="123" t="inlineStr">
        <is>
          <t>XA</t>
        </is>
      </c>
      <c r="H768" t="inlineStr">
        <is>
          <t>ImpMatl_NiAl-Bronze_ASTM-B148_C95400</t>
        </is>
      </c>
      <c r="I768" s="6" t="inlineStr">
        <is>
          <t>Nickel Aluminum Bronze ASTM B148 UNS C95400</t>
        </is>
      </c>
      <c r="J768" s="6" t="inlineStr">
        <is>
          <t>B22</t>
        </is>
      </c>
      <c r="K768" s="6" t="inlineStr">
        <is>
          <t>Coating_Scotchkote134_interior_IncludeImpeller</t>
        </is>
      </c>
      <c r="L768" s="6" t="inlineStr">
        <is>
          <t>Stainless Steel, AISI-303</t>
        </is>
      </c>
      <c r="M768" s="6" t="inlineStr">
        <is>
          <t>Steel, Cold Drawn C1018</t>
        </is>
      </c>
      <c r="N768" s="1" t="inlineStr">
        <is>
          <t>RTF</t>
        </is>
      </c>
      <c r="O768" s="80" t="n"/>
      <c r="P768" t="inlineStr">
        <is>
          <t>A102257</t>
        </is>
      </c>
      <c r="Q768" t="n">
        <v>347</v>
      </c>
      <c r="R768" s="6" t="inlineStr">
        <is>
          <t>LT250</t>
        </is>
      </c>
      <c r="S768" s="13" t="n">
        <v>8</v>
      </c>
      <c r="U768" s="80" t="n"/>
    </row>
    <row r="769">
      <c r="B769" s="13">
        <f>IF(I769="Silicon Bronze, ASTM-B584, C87600", IF(K769="Coating_Standard", "Y", "N"), "N")</f>
        <v/>
      </c>
      <c r="C769" s="6" t="inlineStr">
        <is>
          <t>Price_BOM_VL_VLS_Imp_969</t>
        </is>
      </c>
      <c r="D769">
        <f>IF(B769="Y", C769, "")</f>
        <v/>
      </c>
      <c r="E769" s="123" t="inlineStr">
        <is>
          <t>:8095-1_VL:8095-1_VLS:</t>
        </is>
      </c>
      <c r="F769" s="123" t="inlineStr">
        <is>
          <t>:8095-1 VL:8095-1 VLS:</t>
        </is>
      </c>
      <c r="G769" s="123" t="inlineStr">
        <is>
          <t>XA</t>
        </is>
      </c>
      <c r="H769" s="123" t="inlineStr">
        <is>
          <t>ImpMatl_Silicon_Bronze_ASTM-B584_C87600</t>
        </is>
      </c>
      <c r="I769" s="6" t="inlineStr">
        <is>
          <t>Silicon Bronze, ASTM-B584, C87600</t>
        </is>
      </c>
      <c r="J769" s="6" t="inlineStr">
        <is>
          <t>B21</t>
        </is>
      </c>
      <c r="K769" s="6" t="inlineStr">
        <is>
          <t>Coating_Special</t>
        </is>
      </c>
      <c r="L769" s="6" t="inlineStr">
        <is>
          <t>Stainless Steel, AISI-303</t>
        </is>
      </c>
      <c r="M769" s="6" t="inlineStr">
        <is>
          <t>Steel, Cold Drawn C1018</t>
        </is>
      </c>
      <c r="N769" s="1" t="inlineStr">
        <is>
          <t>RTF</t>
        </is>
      </c>
      <c r="O769" s="6" t="n"/>
      <c r="P769" s="6" t="inlineStr">
        <is>
          <t>A101994</t>
        </is>
      </c>
      <c r="Q769" s="6" t="n">
        <v>0</v>
      </c>
      <c r="R769" s="6" t="inlineStr">
        <is>
          <t>LT040</t>
        </is>
      </c>
      <c r="S769" s="13" t="n">
        <v>14</v>
      </c>
      <c r="U769" s="80" t="n"/>
    </row>
    <row r="770">
      <c r="B770" s="13">
        <f>IF(I770="Silicon Bronze, ASTM-B584, C87600", IF(K770="Coating_Standard", "Y", "N"), "N")</f>
        <v/>
      </c>
      <c r="C770" s="6" t="inlineStr">
        <is>
          <t>Price_BOM_VL_VLS_Imp_970</t>
        </is>
      </c>
      <c r="D770">
        <f>IF(B770="Y", C770, "")</f>
        <v/>
      </c>
      <c r="E770" s="123" t="inlineStr">
        <is>
          <t>:8095-1_VL:8095-1_VLS:</t>
        </is>
      </c>
      <c r="F770" s="123" t="inlineStr">
        <is>
          <t>:8095-1 VL:8095-1 VLS:</t>
        </is>
      </c>
      <c r="G770" s="123" t="inlineStr">
        <is>
          <t>XA</t>
        </is>
      </c>
      <c r="H770" t="inlineStr">
        <is>
          <t>ImpMatl_NiAl-Bronze_ASTM-B148_C95400</t>
        </is>
      </c>
      <c r="I770" s="6" t="inlineStr">
        <is>
          <t>Nickel Aluminum Bronze ASTM B148 UNS C95400</t>
        </is>
      </c>
      <c r="J770" s="6" t="inlineStr">
        <is>
          <t>B22</t>
        </is>
      </c>
      <c r="K770" s="6" t="inlineStr">
        <is>
          <t>Coating_Special</t>
        </is>
      </c>
      <c r="L770" s="6" t="inlineStr">
        <is>
          <t>Stainless Steel, AISI-303</t>
        </is>
      </c>
      <c r="M770" s="6" t="inlineStr">
        <is>
          <t>Steel, Cold Drawn C1018</t>
        </is>
      </c>
      <c r="N770" s="1" t="inlineStr">
        <is>
          <t>RTF</t>
        </is>
      </c>
      <c r="O770" s="80" t="n"/>
      <c r="P770" t="inlineStr">
        <is>
          <t>A102257</t>
        </is>
      </c>
      <c r="Q770" t="n">
        <v>347</v>
      </c>
      <c r="R770" s="6" t="inlineStr">
        <is>
          <t>LT250</t>
        </is>
      </c>
      <c r="S770" s="13" t="n">
        <v>8</v>
      </c>
      <c r="U770" s="80" t="n"/>
    </row>
    <row r="771">
      <c r="B771" s="13">
        <f>IF(I771="Silicon Bronze, ASTM-B584, C87600", IF(K771="Coating_Standard", "Y", "N"), "N")</f>
        <v/>
      </c>
      <c r="C771" s="6" t="inlineStr">
        <is>
          <t>Price_BOM_VL_VLS_Imp_971</t>
        </is>
      </c>
      <c r="D771">
        <f>IF(B771="Y", C771, "")</f>
        <v/>
      </c>
      <c r="E771" s="123" t="inlineStr">
        <is>
          <t>:8095-1_VL:8095-1_VLS:</t>
        </is>
      </c>
      <c r="F771" s="123" t="inlineStr">
        <is>
          <t>:8095-1 VL:8095-1 VLS:</t>
        </is>
      </c>
      <c r="G771" s="123" t="inlineStr">
        <is>
          <t>XA</t>
        </is>
      </c>
      <c r="H771" s="123" t="inlineStr">
        <is>
          <t>ImpMatl_Silicon_Bronze_ASTM-B584_C87600</t>
        </is>
      </c>
      <c r="I771" s="6" t="inlineStr">
        <is>
          <t>Silicon Bronze, ASTM-B584, C87600</t>
        </is>
      </c>
      <c r="J771" s="6" t="inlineStr">
        <is>
          <t>B21</t>
        </is>
      </c>
      <c r="K771" s="6" t="inlineStr">
        <is>
          <t>Coating_Epoxy</t>
        </is>
      </c>
      <c r="L771" s="6" t="inlineStr">
        <is>
          <t>Stainless Steel, AISI-303</t>
        </is>
      </c>
      <c r="M771" s="6" t="inlineStr">
        <is>
          <t>Steel, Cold Drawn C1018</t>
        </is>
      </c>
      <c r="N771" s="1" t="inlineStr">
        <is>
          <t>RTF</t>
        </is>
      </c>
      <c r="O771" s="6" t="n"/>
      <c r="P771" s="6" t="inlineStr">
        <is>
          <t>A101994</t>
        </is>
      </c>
      <c r="Q771" s="6" t="n">
        <v>0</v>
      </c>
      <c r="R771" s="6" t="inlineStr">
        <is>
          <t>LT040</t>
        </is>
      </c>
      <c r="S771" s="13" t="n">
        <v>14</v>
      </c>
      <c r="U771" s="80" t="n"/>
    </row>
    <row r="772">
      <c r="B772" s="13">
        <f>IF(I772="Silicon Bronze, ASTM-B584, C87600", IF(K772="Coating_Standard", "Y", "N"), "N")</f>
        <v/>
      </c>
      <c r="C772" s="6" t="inlineStr">
        <is>
          <t>Price_BOM_VL_VLS_Imp_972</t>
        </is>
      </c>
      <c r="D772">
        <f>IF(B772="Y", C772, "")</f>
        <v/>
      </c>
      <c r="E772" s="123" t="inlineStr">
        <is>
          <t>:8095-1_VL:8095-1_VLS:</t>
        </is>
      </c>
      <c r="F772" s="123" t="inlineStr">
        <is>
          <t>:8095-1 VL:8095-1 VLS:</t>
        </is>
      </c>
      <c r="G772" s="123" t="inlineStr">
        <is>
          <t>XA</t>
        </is>
      </c>
      <c r="H772" t="inlineStr">
        <is>
          <t>ImpMatl_NiAl-Bronze_ASTM-B148_C95400</t>
        </is>
      </c>
      <c r="I772" s="6" t="inlineStr">
        <is>
          <t>Nickel Aluminum Bronze ASTM B148 UNS C95400</t>
        </is>
      </c>
      <c r="J772" s="6" t="inlineStr">
        <is>
          <t>B22</t>
        </is>
      </c>
      <c r="K772" s="6" t="inlineStr">
        <is>
          <t>Coating_Epoxy</t>
        </is>
      </c>
      <c r="L772" s="6" t="inlineStr">
        <is>
          <t>Stainless Steel, AISI-303</t>
        </is>
      </c>
      <c r="M772" s="6" t="inlineStr">
        <is>
          <t>Steel, Cold Drawn C1018</t>
        </is>
      </c>
      <c r="N772" s="1" t="inlineStr">
        <is>
          <t>RTF</t>
        </is>
      </c>
      <c r="O772" s="80" t="n"/>
      <c r="P772" t="inlineStr">
        <is>
          <t>A102257</t>
        </is>
      </c>
      <c r="Q772" t="n">
        <v>347</v>
      </c>
      <c r="R772" s="6" t="inlineStr">
        <is>
          <t>LT250</t>
        </is>
      </c>
      <c r="S772" s="13" t="n">
        <v>8</v>
      </c>
      <c r="U772" s="80" t="n"/>
    </row>
    <row r="773">
      <c r="A773" s="25" t="inlineStr">
        <is>
          <t>[END]</t>
        </is>
      </c>
      <c r="U773" s="80" t="n"/>
    </row>
    <row r="779" customFormat="1" s="121">
      <c r="A779" s="120" t="n"/>
      <c r="C779" s="121" t="inlineStr">
        <is>
          <t>5/6/2020 Removed Cast Iron Impellers per Shaji &amp; Adam</t>
        </is>
      </c>
    </row>
    <row r="780">
      <c r="B780" s="13">
        <f>IF(I780="Silicon Bronze, ASTM-B584, C87600", IF(K780="Coating_Standard", "Y", "N"), "N")</f>
        <v/>
      </c>
      <c r="C780" t="inlineStr">
        <is>
          <t>Price_BOM_VL_VLS_Imp_5</t>
        </is>
      </c>
      <c r="D780">
        <f>IF(B780="Y", C780, "")</f>
        <v/>
      </c>
      <c r="E780" s="123" t="inlineStr">
        <is>
          <t>:1012-3_VL:1012-3_VLS:</t>
        </is>
      </c>
      <c r="F780" s="123" t="inlineStr">
        <is>
          <t>:1012-3 VL:1012-3 VLS:</t>
        </is>
      </c>
      <c r="G780" s="123" t="inlineStr">
        <is>
          <t>X5</t>
        </is>
      </c>
      <c r="H780" s="123" t="inlineStr">
        <is>
          <t>ImpMatl_Cast_Iron_ASTM-A48_Cl30</t>
        </is>
      </c>
      <c r="I780" s="6" t="inlineStr">
        <is>
          <t>Cast Iron, ASTM-A48, CL 30</t>
        </is>
      </c>
      <c r="J780" s="6" t="inlineStr">
        <is>
          <t>C30</t>
        </is>
      </c>
      <c r="K780" s="6" t="inlineStr">
        <is>
          <t>Coating_Standard</t>
        </is>
      </c>
      <c r="L780" s="6" t="inlineStr">
        <is>
          <t>Anodized Steel</t>
        </is>
      </c>
      <c r="M780" s="6" t="inlineStr">
        <is>
          <t>Steel, Cold Drawn C1018</t>
        </is>
      </c>
      <c r="N780" s="65" t="inlineStr">
        <is>
          <t>RTF</t>
        </is>
      </c>
      <c r="O780" s="6" t="n"/>
      <c r="P780" s="6" t="inlineStr">
        <is>
          <t>A102033</t>
        </is>
      </c>
      <c r="Q780" s="6" t="n">
        <v>969</v>
      </c>
      <c r="R780" s="6" t="inlineStr">
        <is>
          <t>LT041</t>
        </is>
      </c>
      <c r="S780" s="6" t="n">
        <v>126</v>
      </c>
      <c r="U780" s="80" t="n"/>
    </row>
    <row r="781">
      <c r="B781" s="13">
        <f>IF(I781="Silicon Bronze, ASTM-B584, C87600", IF(K781="Coating_Standard", "Y", "N"), "N")</f>
        <v/>
      </c>
      <c r="C781" t="inlineStr">
        <is>
          <t>Price_BOM_VL_VLS_Imp_226</t>
        </is>
      </c>
      <c r="D781">
        <f>IF(B781="Y", C781, "")</f>
        <v/>
      </c>
      <c r="E781" s="123" t="inlineStr">
        <is>
          <t>:2070-5_VL:2070-5_VLS:</t>
        </is>
      </c>
      <c r="F781" s="123" t="inlineStr">
        <is>
          <t>:2070-5 VL:2070-5 VLS:</t>
        </is>
      </c>
      <c r="G781" s="123" t="inlineStr">
        <is>
          <t>X3</t>
        </is>
      </c>
      <c r="H781" s="123" t="inlineStr">
        <is>
          <t>ImpMatl_Cast_Iron_ASTM-A48_Cl30</t>
        </is>
      </c>
      <c r="I781" s="6" t="inlineStr">
        <is>
          <t>Cast Iron, ASTM-A48, CL 30</t>
        </is>
      </c>
      <c r="J781" s="6" t="inlineStr">
        <is>
          <t>C30</t>
        </is>
      </c>
      <c r="K781" s="6" t="inlineStr">
        <is>
          <t>Coating_Standard</t>
        </is>
      </c>
      <c r="L781" s="6" t="inlineStr">
        <is>
          <t>Stainless Steel, AISI-303</t>
        </is>
      </c>
      <c r="M781" s="6" t="inlineStr">
        <is>
          <t>Steel, Cold Drawn C1018</t>
        </is>
      </c>
      <c r="N781" s="1" t="inlineStr">
        <is>
          <t>RTF</t>
        </is>
      </c>
      <c r="O781" s="6" t="n"/>
      <c r="P781" s="6" t="inlineStr">
        <is>
          <t>A101719</t>
        </is>
      </c>
      <c r="Q781" s="6" t="n">
        <v>556</v>
      </c>
      <c r="R781" s="6" t="inlineStr">
        <is>
          <t>LT040</t>
        </is>
      </c>
      <c r="S781" s="6" t="n">
        <v>98</v>
      </c>
      <c r="U781" s="80" t="n"/>
    </row>
    <row r="782">
      <c r="B782" s="13">
        <f>IF(I782="Silicon Bronze, ASTM-B584, C87600", IF(K782="Coating_Standard", "Y", "N"), "N")</f>
        <v/>
      </c>
      <c r="C782" t="inlineStr">
        <is>
          <t>Price_BOM_VL_VLS_Imp_345</t>
        </is>
      </c>
      <c r="D782">
        <f>IF(B782="Y", C782, "")</f>
        <v/>
      </c>
      <c r="E782" s="123" t="inlineStr">
        <is>
          <t>:2512-1_VL:2512-1_VLS:</t>
        </is>
      </c>
      <c r="F782" s="123" t="inlineStr">
        <is>
          <t>:2512-1 VL:2512-1 VLS:</t>
        </is>
      </c>
      <c r="G782" s="123" t="inlineStr">
        <is>
          <t>X3</t>
        </is>
      </c>
      <c r="H782" s="123" t="inlineStr">
        <is>
          <t>ImpMatl_Cast_Iron_ASTM-A48_Cl30</t>
        </is>
      </c>
      <c r="I782" s="6" t="inlineStr">
        <is>
          <t>Cast Iron, ASTM-A48, CL 30</t>
        </is>
      </c>
      <c r="J782" s="6" t="inlineStr">
        <is>
          <t>C30</t>
        </is>
      </c>
      <c r="K782" s="6" t="inlineStr">
        <is>
          <t>Coating_Standard</t>
        </is>
      </c>
      <c r="L782" s="6" t="inlineStr">
        <is>
          <t>Stainless Steel, AISI-303</t>
        </is>
      </c>
      <c r="M782" s="6" t="inlineStr">
        <is>
          <t>Steel, Cold Drawn C1018</t>
        </is>
      </c>
      <c r="N782" s="6" t="inlineStr">
        <is>
          <t>RTF</t>
        </is>
      </c>
      <c r="O782" s="6" t="n"/>
      <c r="P782" s="6" t="inlineStr">
        <is>
          <t>A101795</t>
        </is>
      </c>
      <c r="Q782" s="6" t="n">
        <v>627</v>
      </c>
      <c r="R782" s="6" t="inlineStr">
        <is>
          <t>LT040</t>
        </is>
      </c>
      <c r="S782" s="6" t="n">
        <v>98</v>
      </c>
      <c r="U782" s="80" t="n"/>
    </row>
    <row r="783">
      <c r="B783" s="13">
        <f>IF(I783="Silicon Bronze, ASTM-B584, C87600", IF(K783="Coating_Standard", "Y", "N"), "N")</f>
        <v/>
      </c>
      <c r="C783" t="inlineStr">
        <is>
          <t>Price_BOM_VL_VLS_Imp_361</t>
        </is>
      </c>
      <c r="D783">
        <f>IF(B783="Y", C783, "")</f>
        <v/>
      </c>
      <c r="E783" s="123" t="inlineStr">
        <is>
          <t>:2512-1_VL:2512-1_VLS:</t>
        </is>
      </c>
      <c r="F783" s="123" t="inlineStr">
        <is>
          <t>:2512-1 VL:2512-1 VLS:</t>
        </is>
      </c>
      <c r="G783" s="123" t="inlineStr">
        <is>
          <t>XA</t>
        </is>
      </c>
      <c r="H783" s="123" t="inlineStr">
        <is>
          <t>ImpMatl_Cast_Iron_ASTM-A48_Cl30</t>
        </is>
      </c>
      <c r="I783" s="6" t="inlineStr">
        <is>
          <t>Cast Iron, ASTM-A48, CL 30</t>
        </is>
      </c>
      <c r="J783" s="6" t="inlineStr">
        <is>
          <t>C30</t>
        </is>
      </c>
      <c r="K783" s="6" t="inlineStr">
        <is>
          <t>Coating_Standard</t>
        </is>
      </c>
      <c r="L783" s="6" t="inlineStr">
        <is>
          <t>Stainless Steel, AISI-303</t>
        </is>
      </c>
      <c r="M783" s="6" t="inlineStr">
        <is>
          <t>Steel, Cold Drawn C1018</t>
        </is>
      </c>
      <c r="N783" s="6" t="inlineStr">
        <is>
          <t>RTF</t>
        </is>
      </c>
      <c r="O783" s="6" t="n"/>
      <c r="P783" s="6" t="inlineStr">
        <is>
          <t>A101802</t>
        </is>
      </c>
      <c r="Q783" s="6" t="n">
        <v>627</v>
      </c>
      <c r="R783" s="6" t="inlineStr">
        <is>
          <t>LT040</t>
        </is>
      </c>
      <c r="S783" s="6" t="n">
        <v>98</v>
      </c>
      <c r="U783" s="80" t="n"/>
    </row>
    <row r="784">
      <c r="B784" s="13">
        <f>IF(I784="Silicon Bronze, ASTM-B584, C87600", IF(K784="Coating_Standard", "Y", "N"), "N")</f>
        <v/>
      </c>
      <c r="C784" t="inlineStr">
        <is>
          <t>Price_BOM_VL_VLS_Imp_393</t>
        </is>
      </c>
      <c r="D784">
        <f>IF(B784="Y", C784, "")</f>
        <v/>
      </c>
      <c r="E784" s="123" t="inlineStr">
        <is>
          <t>:2570-9_VL:2570-9_VLS:</t>
        </is>
      </c>
      <c r="F784" s="123" t="inlineStr">
        <is>
          <t>:2570-9 VL:2570-9 VLS:</t>
        </is>
      </c>
      <c r="G784" s="123" t="inlineStr">
        <is>
          <t>X4</t>
        </is>
      </c>
      <c r="H784" s="123" t="inlineStr">
        <is>
          <t>ImpMatl_Cast_Iron_ASTM-A48_Cl30</t>
        </is>
      </c>
      <c r="I784" s="6" t="inlineStr">
        <is>
          <t>Cast Iron, ASTM-A48, CL 30</t>
        </is>
      </c>
      <c r="J784" s="6" t="inlineStr">
        <is>
          <t>C30</t>
        </is>
      </c>
      <c r="K784" s="6" t="inlineStr">
        <is>
          <t>Coating_Standard</t>
        </is>
      </c>
      <c r="L784" s="6" t="inlineStr">
        <is>
          <t>Stainless Steel, AISI-303</t>
        </is>
      </c>
      <c r="M784" s="6" t="inlineStr">
        <is>
          <t>Steel, Cold Drawn C1018</t>
        </is>
      </c>
      <c r="N784" s="6" t="inlineStr">
        <is>
          <t>RTF</t>
        </is>
      </c>
      <c r="O784" s="6" t="n"/>
      <c r="P784" s="6" t="inlineStr">
        <is>
          <t>A101774</t>
        </is>
      </c>
      <c r="Q784" s="6" t="n">
        <v>570</v>
      </c>
      <c r="R784" s="6" t="inlineStr">
        <is>
          <t>LT040</t>
        </is>
      </c>
      <c r="S784" s="6" t="n">
        <v>98</v>
      </c>
      <c r="U784" s="80" t="n"/>
    </row>
    <row r="785">
      <c r="B785" s="13">
        <f>IF(I785="Silicon Bronze, ASTM-B584, C87600", IF(K785="Coating_Standard", "Y", "N"), "N")</f>
        <v/>
      </c>
      <c r="C785" t="inlineStr">
        <is>
          <t>Price_BOM_VL_VLS_Imp_410</t>
        </is>
      </c>
      <c r="D785">
        <f>IF(B785="Y", C785, "")</f>
        <v/>
      </c>
      <c r="E785" s="123" t="inlineStr">
        <is>
          <t>:2595-3_VL:2595-3_VLS:</t>
        </is>
      </c>
      <c r="F785" s="123" t="inlineStr">
        <is>
          <t>:2595-3 VL:2595-3 VLS:</t>
        </is>
      </c>
      <c r="G785" s="123" t="inlineStr">
        <is>
          <t>X3</t>
        </is>
      </c>
      <c r="H785" s="123" t="inlineStr">
        <is>
          <t>ImpMatl_Cast_Iron_ASTM-A48_Cl30</t>
        </is>
      </c>
      <c r="I785" s="6" t="inlineStr">
        <is>
          <t>Cast Iron, ASTM-A48, CL 30</t>
        </is>
      </c>
      <c r="J785" s="6" t="inlineStr">
        <is>
          <t>C30</t>
        </is>
      </c>
      <c r="K785" s="6" t="inlineStr">
        <is>
          <t>Coating_Standard</t>
        </is>
      </c>
      <c r="L785" s="6" t="inlineStr">
        <is>
          <t>Stainless Steel, AISI-303</t>
        </is>
      </c>
      <c r="M785" s="6" t="inlineStr">
        <is>
          <t>Steel, Cold Drawn C1018</t>
        </is>
      </c>
      <c r="N785" s="6" t="inlineStr">
        <is>
          <t>RTF</t>
        </is>
      </c>
      <c r="O785" s="6" t="n"/>
      <c r="P785" s="6" t="inlineStr">
        <is>
          <t>A101781</t>
        </is>
      </c>
      <c r="Q785" s="6" t="n">
        <v>598</v>
      </c>
      <c r="R785" s="6" t="inlineStr">
        <is>
          <t>LT040</t>
        </is>
      </c>
      <c r="S785" s="6" t="n">
        <v>98</v>
      </c>
      <c r="U785" s="80" t="n"/>
    </row>
    <row r="786">
      <c r="B786" s="13">
        <f>IF(I786="Silicon Bronze, ASTM-B584, C87600", IF(K786="Coating_Standard", "Y", "N"), "N")</f>
        <v/>
      </c>
      <c r="C786" t="inlineStr">
        <is>
          <t>Price_BOM_VL_VLS_Imp_427</t>
        </is>
      </c>
      <c r="D786">
        <f>IF(B786="Y", C786, "")</f>
        <v/>
      </c>
      <c r="E786" s="123" t="inlineStr">
        <is>
          <t>:2595-3_VL:2595-3_VLS:</t>
        </is>
      </c>
      <c r="F786" s="123" t="inlineStr">
        <is>
          <t>:2595-3 VL:2595-3 VLS:</t>
        </is>
      </c>
      <c r="G786" s="123" t="inlineStr">
        <is>
          <t>X4</t>
        </is>
      </c>
      <c r="H786" s="123" t="inlineStr">
        <is>
          <t>ImpMatl_Cast_Iron_ASTM-A48_Cl30</t>
        </is>
      </c>
      <c r="I786" s="6" t="inlineStr">
        <is>
          <t>Cast Iron, ASTM-A48, CL 30</t>
        </is>
      </c>
      <c r="J786" s="6" t="inlineStr">
        <is>
          <t>C30</t>
        </is>
      </c>
      <c r="K786" s="6" t="inlineStr">
        <is>
          <t>Coating_Standard</t>
        </is>
      </c>
      <c r="L786" s="6" t="inlineStr">
        <is>
          <t>Stainless Steel, AISI-303</t>
        </is>
      </c>
      <c r="M786" s="6" t="inlineStr">
        <is>
          <t>Steel, Cold Drawn C1018</t>
        </is>
      </c>
      <c r="N786" s="6" t="inlineStr">
        <is>
          <t>RTF</t>
        </is>
      </c>
      <c r="O786" s="6" t="n"/>
      <c r="P786" s="6" t="inlineStr">
        <is>
          <t>A101788</t>
        </is>
      </c>
      <c r="Q786" s="6" t="n">
        <v>598</v>
      </c>
      <c r="R786" s="6" t="inlineStr">
        <is>
          <t>LT040</t>
        </is>
      </c>
      <c r="S786" s="6" t="n">
        <v>98</v>
      </c>
      <c r="U786" s="80" t="n"/>
    </row>
    <row r="787">
      <c r="B787" s="13">
        <f>IF(I787="Silicon Bronze, ASTM-B584, C87600", IF(K787="Coating_Standard", "Y", "N"), "N")</f>
        <v/>
      </c>
      <c r="C787" t="inlineStr">
        <is>
          <t>Price_BOM_VL_VLS_Imp_444</t>
        </is>
      </c>
      <c r="D787">
        <f>IF(B787="Y", C787, "")</f>
        <v/>
      </c>
      <c r="E787" s="123" t="inlineStr">
        <is>
          <t>:3012-5_VL:3012-3_VL:3012-5_VLS:3012-3_VLS:</t>
        </is>
      </c>
      <c r="F787" s="123" t="inlineStr">
        <is>
          <t>:3012-5 VL:3012-5 VLS:</t>
        </is>
      </c>
      <c r="G787" s="123" t="inlineStr">
        <is>
          <t>X3</t>
        </is>
      </c>
      <c r="H787" s="123" t="inlineStr">
        <is>
          <t>ImpMatl_Cast_Iron_ASTM-A48_Cl30</t>
        </is>
      </c>
      <c r="I787" s="6" t="inlineStr">
        <is>
          <t>Cast Iron, ASTM-A48, CL 30</t>
        </is>
      </c>
      <c r="J787" s="6" t="inlineStr">
        <is>
          <t>C30</t>
        </is>
      </c>
      <c r="K787" s="6" t="inlineStr">
        <is>
          <t>Coating_Standard</t>
        </is>
      </c>
      <c r="L787" s="6" t="inlineStr">
        <is>
          <t>Stainless Steel, AISI-303</t>
        </is>
      </c>
      <c r="M787" s="6" t="inlineStr">
        <is>
          <t>Steel, Cold Drawn C1018</t>
        </is>
      </c>
      <c r="N787" s="6" t="inlineStr">
        <is>
          <t>RTF</t>
        </is>
      </c>
      <c r="O787" s="6" t="n"/>
      <c r="P787" s="6" t="inlineStr">
        <is>
          <t>A101837</t>
        </is>
      </c>
      <c r="Q787" s="6" t="n">
        <v>660</v>
      </c>
      <c r="R787" s="6" t="inlineStr">
        <is>
          <t>LT040</t>
        </is>
      </c>
      <c r="S787" s="6" t="n">
        <v>98</v>
      </c>
      <c r="U787" s="80" t="n"/>
    </row>
    <row r="788">
      <c r="B788" s="13">
        <f>IF(I788="Silicon Bronze, ASTM-B584, C87600", IF(K788="Coating_Standard", "Y", "N"), "N")</f>
        <v/>
      </c>
      <c r="C788" t="inlineStr">
        <is>
          <t>Price_BOM_VL_VLS_Imp_461</t>
        </is>
      </c>
      <c r="D788">
        <f>IF(B788="Y", C788, "")</f>
        <v/>
      </c>
      <c r="E788" s="123" t="inlineStr">
        <is>
          <t>:3012-5_VL:3012-3_VL:3012-5_VLS:3012-3_VLS:</t>
        </is>
      </c>
      <c r="F788" s="123" t="inlineStr">
        <is>
          <t>:3012-5 VL:3012-5 VLS:</t>
        </is>
      </c>
      <c r="G788" s="123" t="inlineStr">
        <is>
          <t>XA</t>
        </is>
      </c>
      <c r="H788" s="123" t="inlineStr">
        <is>
          <t>ImpMatl_Cast_Iron_ASTM-A48_Cl30</t>
        </is>
      </c>
      <c r="I788" s="6" t="inlineStr">
        <is>
          <t>Cast Iron, ASTM-A48, CL 30</t>
        </is>
      </c>
      <c r="J788" s="6" t="inlineStr">
        <is>
          <t>C30</t>
        </is>
      </c>
      <c r="K788" s="6" t="inlineStr">
        <is>
          <t>Coating_Standard</t>
        </is>
      </c>
      <c r="L788" s="6" t="inlineStr">
        <is>
          <t>Stainless Steel, AISI-303</t>
        </is>
      </c>
      <c r="M788" s="6" t="inlineStr">
        <is>
          <t>Steel, Cold Drawn C1018</t>
        </is>
      </c>
      <c r="N788" s="6" t="inlineStr">
        <is>
          <t>RTF</t>
        </is>
      </c>
      <c r="O788" s="6" t="n"/>
      <c r="P788" s="6" t="inlineStr">
        <is>
          <t>A101844</t>
        </is>
      </c>
      <c r="Q788" s="6" t="n">
        <v>660</v>
      </c>
      <c r="R788" s="6" t="inlineStr">
        <is>
          <t>LT040</t>
        </is>
      </c>
      <c r="S788" s="6" t="n">
        <v>98</v>
      </c>
      <c r="U788" s="80" t="n"/>
    </row>
    <row r="789">
      <c r="B789" s="13">
        <f>IF(I789="Silicon Bronze, ASTM-B584, C87600", IF(K789="Coating_Standard", "Y", "N"), "N")</f>
        <v/>
      </c>
      <c r="C789" t="inlineStr">
        <is>
          <t>Price_BOM_VL_VLS_Imp_478</t>
        </is>
      </c>
      <c r="D789">
        <f>IF(B789="Y", C789, "")</f>
        <v/>
      </c>
      <c r="E789" s="123" t="inlineStr">
        <is>
          <t>:3070-7_VL:3070-7_VLS:</t>
        </is>
      </c>
      <c r="F789" s="123" t="inlineStr">
        <is>
          <t>:3070-7 VL:3070-7 VLS:</t>
        </is>
      </c>
      <c r="G789" s="123" t="inlineStr">
        <is>
          <t>X3</t>
        </is>
      </c>
      <c r="H789" s="123" t="inlineStr">
        <is>
          <t>ImpMatl_Cast_Iron_ASTM-A48_Cl30</t>
        </is>
      </c>
      <c r="I789" s="6" t="inlineStr">
        <is>
          <t>Cast Iron, ASTM-A48, CL 30</t>
        </is>
      </c>
      <c r="J789" s="6" t="inlineStr">
        <is>
          <t>C30</t>
        </is>
      </c>
      <c r="K789" s="6" t="inlineStr">
        <is>
          <t>Coating_Standard</t>
        </is>
      </c>
      <c r="L789" s="6" t="inlineStr">
        <is>
          <t>Stainless Steel, AISI-303</t>
        </is>
      </c>
      <c r="M789" s="6" t="inlineStr">
        <is>
          <t>Steel, Cold Drawn C1018</t>
        </is>
      </c>
      <c r="N789" s="6" t="inlineStr">
        <is>
          <t>RTF</t>
        </is>
      </c>
      <c r="O789" s="6" t="n"/>
      <c r="P789" s="6" t="inlineStr">
        <is>
          <t>A101809</t>
        </is>
      </c>
      <c r="Q789" s="6" t="n">
        <v>589</v>
      </c>
      <c r="R789" s="6" t="inlineStr">
        <is>
          <t>LT040</t>
        </is>
      </c>
      <c r="S789" s="6" t="n">
        <v>98</v>
      </c>
      <c r="U789" s="80" t="n"/>
    </row>
    <row r="790">
      <c r="B790" s="13">
        <f>IF(I790="Silicon Bronze, ASTM-B584, C87600", IF(K790="Coating_Standard", "Y", "N"), "N")</f>
        <v/>
      </c>
      <c r="C790" t="inlineStr">
        <is>
          <t>Price_BOM_VL_VLS_Imp_495</t>
        </is>
      </c>
      <c r="D790">
        <f>IF(B790="Y", C790, "")</f>
        <v/>
      </c>
      <c r="E790" s="123" t="inlineStr">
        <is>
          <t>:3070-7_VL:3070-7_VLS:</t>
        </is>
      </c>
      <c r="F790" s="123" t="inlineStr">
        <is>
          <t>:3070-7 VL:3070-7 VLS:</t>
        </is>
      </c>
      <c r="G790" s="123" t="inlineStr">
        <is>
          <t>X4</t>
        </is>
      </c>
      <c r="H790" s="123" t="inlineStr">
        <is>
          <t>ImpMatl_Cast_Iron_ASTM-A48_Cl30</t>
        </is>
      </c>
      <c r="I790" s="6" t="inlineStr">
        <is>
          <t>Cast Iron, ASTM-A48, CL 30</t>
        </is>
      </c>
      <c r="J790" s="6" t="inlineStr">
        <is>
          <t>C30</t>
        </is>
      </c>
      <c r="K790" s="6" t="inlineStr">
        <is>
          <t>Coating_Standard</t>
        </is>
      </c>
      <c r="L790" s="6" t="inlineStr">
        <is>
          <t>Stainless Steel, AISI-303</t>
        </is>
      </c>
      <c r="M790" s="6" t="inlineStr">
        <is>
          <t>Steel, Cold Drawn C1018</t>
        </is>
      </c>
      <c r="N790" s="6" t="inlineStr">
        <is>
          <t>RTF</t>
        </is>
      </c>
      <c r="O790" s="6" t="n"/>
      <c r="P790" s="6" t="inlineStr">
        <is>
          <t>A101816</t>
        </is>
      </c>
      <c r="Q790" s="6" t="n">
        <v>589</v>
      </c>
      <c r="R790" s="6" t="inlineStr">
        <is>
          <t>LT040</t>
        </is>
      </c>
      <c r="S790" s="6" t="n">
        <v>98</v>
      </c>
      <c r="U790" s="80" t="n"/>
    </row>
    <row r="791">
      <c r="B791" s="13">
        <f>IF(I791="Silicon Bronze, ASTM-B584, C87600", IF(K791="Coating_Standard", "Y", "N"), "N")</f>
        <v/>
      </c>
      <c r="C791" t="inlineStr">
        <is>
          <t>Price_BOM_VL_VLS_Imp_512</t>
        </is>
      </c>
      <c r="D791">
        <f>IF(B791="Y", C791, "")</f>
        <v/>
      </c>
      <c r="E791" s="123" t="inlineStr">
        <is>
          <t>:3095-7_VL:3095-7_VLS:</t>
        </is>
      </c>
      <c r="F791" s="123" t="inlineStr">
        <is>
          <t>:3095-7 VL:3095-7 VLS:</t>
        </is>
      </c>
      <c r="G791" s="123" t="inlineStr">
        <is>
          <t>X3</t>
        </is>
      </c>
      <c r="H791" s="123" t="inlineStr">
        <is>
          <t>ImpMatl_Cast_Iron_ASTM-A48_Cl30</t>
        </is>
      </c>
      <c r="I791" s="6" t="inlineStr">
        <is>
          <t>Cast Iron, ASTM-A48, CL 30</t>
        </is>
      </c>
      <c r="J791" s="6" t="inlineStr">
        <is>
          <t>C30</t>
        </is>
      </c>
      <c r="K791" s="6" t="inlineStr">
        <is>
          <t>Coating_Standard</t>
        </is>
      </c>
      <c r="L791" s="6" t="inlineStr">
        <is>
          <t>Stainless Steel, AISI-303</t>
        </is>
      </c>
      <c r="M791" s="6" t="inlineStr">
        <is>
          <t>Steel, Cold Drawn C1018</t>
        </is>
      </c>
      <c r="N791" s="6" t="inlineStr">
        <is>
          <t>RTF</t>
        </is>
      </c>
      <c r="O791" s="6" t="n"/>
      <c r="P791" s="6" t="inlineStr">
        <is>
          <t>A101823</t>
        </is>
      </c>
      <c r="Q791" s="6" t="n">
        <v>618</v>
      </c>
      <c r="R791" s="6" t="inlineStr">
        <is>
          <t>LT040</t>
        </is>
      </c>
      <c r="S791" s="6" t="n">
        <v>98</v>
      </c>
      <c r="U791" s="80" t="n"/>
    </row>
    <row r="792">
      <c r="B792" s="13">
        <f>IF(I792="Silicon Bronze, ASTM-B584, C87600", IF(K792="Coating_Standard", "Y", "N"), "N")</f>
        <v/>
      </c>
      <c r="C792" t="inlineStr">
        <is>
          <t>Price_BOM_VL_VLS_Imp_529</t>
        </is>
      </c>
      <c r="D792">
        <f>IF(B792="Y", C792, "")</f>
        <v/>
      </c>
      <c r="E792" s="123" t="inlineStr">
        <is>
          <t>:3095-7_VL:3095-7_VLS:</t>
        </is>
      </c>
      <c r="F792" s="123" t="inlineStr">
        <is>
          <t>:3095-7 VL:3095-7 VLS:</t>
        </is>
      </c>
      <c r="G792" s="123" t="inlineStr">
        <is>
          <t>X4</t>
        </is>
      </c>
      <c r="H792" s="123" t="inlineStr">
        <is>
          <t>ImpMatl_Cast_Iron_ASTM-A48_Cl30</t>
        </is>
      </c>
      <c r="I792" s="6" t="inlineStr">
        <is>
          <t>Cast Iron, ASTM-A48, CL 30</t>
        </is>
      </c>
      <c r="J792" s="6" t="inlineStr">
        <is>
          <t>C30</t>
        </is>
      </c>
      <c r="K792" s="6" t="inlineStr">
        <is>
          <t>Coating_Standard</t>
        </is>
      </c>
      <c r="L792" s="6" t="inlineStr">
        <is>
          <t>Stainless Steel, AISI-303</t>
        </is>
      </c>
      <c r="M792" s="6" t="inlineStr">
        <is>
          <t>Steel, Cold Drawn C1018</t>
        </is>
      </c>
      <c r="N792" s="6" t="inlineStr">
        <is>
          <t>RTF</t>
        </is>
      </c>
      <c r="O792" s="6" t="n"/>
      <c r="P792" s="6" t="inlineStr">
        <is>
          <t>A101830</t>
        </is>
      </c>
      <c r="Q792" s="6" t="n">
        <v>618</v>
      </c>
      <c r="R792" s="6" t="inlineStr">
        <is>
          <t>LT040</t>
        </is>
      </c>
      <c r="S792" s="6" t="n">
        <v>98</v>
      </c>
      <c r="U792" s="80" t="n"/>
    </row>
    <row r="793">
      <c r="B793" s="13">
        <f>IF(I793="Silicon Bronze, ASTM-B584, C87600", IF(K793="Coating_Standard", "Y", "N"), "N")</f>
        <v/>
      </c>
      <c r="C793" t="inlineStr">
        <is>
          <t>Price_BOM_VL_VLS_Imp_546</t>
        </is>
      </c>
      <c r="D793">
        <f>IF(B793="Y", C793, "")</f>
        <v/>
      </c>
      <c r="E793" s="123" t="inlineStr">
        <is>
          <t>:4012-1_VL:4012-1_VLS:</t>
        </is>
      </c>
      <c r="F793" s="123" t="inlineStr">
        <is>
          <t>:4012-1 VL:4012-1 VLS:</t>
        </is>
      </c>
      <c r="G793" s="123" t="inlineStr">
        <is>
          <t>XA</t>
        </is>
      </c>
      <c r="H793" s="123" t="inlineStr">
        <is>
          <t>ImpMatl_Cast_Iron_ASTM-A48_Cl30</t>
        </is>
      </c>
      <c r="I793" s="6" t="inlineStr">
        <is>
          <t>Cast Iron, ASTM-A48, CL 30</t>
        </is>
      </c>
      <c r="J793" s="6" t="inlineStr">
        <is>
          <t>C30</t>
        </is>
      </c>
      <c r="K793" s="6" t="inlineStr">
        <is>
          <t>Coating_Standard</t>
        </is>
      </c>
      <c r="L793" s="6" t="inlineStr">
        <is>
          <t>Stainless Steel, AISI-303</t>
        </is>
      </c>
      <c r="M793" s="6" t="inlineStr">
        <is>
          <t>Steel, Cold Drawn C1018</t>
        </is>
      </c>
      <c r="N793" s="6" t="inlineStr">
        <is>
          <t>RTF</t>
        </is>
      </c>
      <c r="O793" s="6" t="n"/>
      <c r="P793" s="6" t="inlineStr">
        <is>
          <t>A101886</t>
        </is>
      </c>
      <c r="Q793" s="6" t="n">
        <v>685</v>
      </c>
      <c r="R793" s="6" t="inlineStr">
        <is>
          <t>LT040</t>
        </is>
      </c>
      <c r="S793" s="6" t="n">
        <v>98</v>
      </c>
      <c r="U793" s="80" t="n"/>
    </row>
    <row r="794">
      <c r="B794" s="13">
        <f>IF(I794="Silicon Bronze, ASTM-B584, C87600", IF(K794="Coating_Standard", "Y", "N"), "N")</f>
        <v/>
      </c>
      <c r="C794" t="inlineStr">
        <is>
          <t>Price_BOM_VL_VLS_Imp_563</t>
        </is>
      </c>
      <c r="D794">
        <f>IF(B794="Y", C794, "")</f>
        <v/>
      </c>
      <c r="E794" s="123" t="inlineStr">
        <is>
          <t>:4012-9_VL:4012-7_VL:4012-9_VLS:4012-7_VLS:</t>
        </is>
      </c>
      <c r="F794" s="123" t="inlineStr">
        <is>
          <t>:4012-9 VL:4012-9 VLS:</t>
        </is>
      </c>
      <c r="G794" s="123" t="inlineStr">
        <is>
          <t>XA</t>
        </is>
      </c>
      <c r="H794" s="123" t="inlineStr">
        <is>
          <t>ImpMatl_Cast_Iron_ASTM-A48_Cl30</t>
        </is>
      </c>
      <c r="I794" s="6" t="inlineStr">
        <is>
          <t>Cast Iron, ASTM-A48, CL 30</t>
        </is>
      </c>
      <c r="J794" s="6" t="inlineStr">
        <is>
          <t>C30</t>
        </is>
      </c>
      <c r="K794" s="6" t="inlineStr">
        <is>
          <t>Coating_Standard</t>
        </is>
      </c>
      <c r="L794" s="6" t="inlineStr">
        <is>
          <t>Stainless Steel, AISI-303</t>
        </is>
      </c>
      <c r="M794" s="6" t="inlineStr">
        <is>
          <t>Steel, Cold Drawn C1018</t>
        </is>
      </c>
      <c r="N794" s="6" t="inlineStr">
        <is>
          <t>RTF</t>
        </is>
      </c>
      <c r="O794" s="6" t="n"/>
      <c r="P794" s="6" t="inlineStr">
        <is>
          <t>A101893</t>
        </is>
      </c>
      <c r="Q794" s="6" t="n">
        <v>685</v>
      </c>
      <c r="R794" s="6" t="inlineStr">
        <is>
          <t>LT040</t>
        </is>
      </c>
      <c r="S794" s="6" t="n">
        <v>98</v>
      </c>
      <c r="U794" s="80" t="n"/>
    </row>
    <row r="795">
      <c r="B795" s="13">
        <f>IF(I795="Silicon Bronze, ASTM-B584, C87600", IF(K795="Coating_Standard", "Y", "N"), "N")</f>
        <v/>
      </c>
      <c r="C795" t="inlineStr">
        <is>
          <t>Price_BOM_VL_VLS_Imp_594</t>
        </is>
      </c>
      <c r="D795">
        <f>IF(B795="Y", C795, "")</f>
        <v/>
      </c>
      <c r="E795" s="123" t="inlineStr">
        <is>
          <t>:4070-7_VL:4070-7_VLS:</t>
        </is>
      </c>
      <c r="F795" s="123" t="inlineStr">
        <is>
          <t>:4070-7 VL:4070-7 VLS:</t>
        </is>
      </c>
      <c r="G795" s="123" t="inlineStr">
        <is>
          <t>X3</t>
        </is>
      </c>
      <c r="H795" s="123" t="inlineStr">
        <is>
          <t>ImpMatl_Cast_Iron_ASTM-A48_Cl30</t>
        </is>
      </c>
      <c r="I795" s="6" t="inlineStr">
        <is>
          <t>Cast Iron, ASTM-A48, CL 30</t>
        </is>
      </c>
      <c r="J795" s="6" t="inlineStr">
        <is>
          <t>C30</t>
        </is>
      </c>
      <c r="K795" s="6" t="inlineStr">
        <is>
          <t>Coating_Standard</t>
        </is>
      </c>
      <c r="L795" s="6" t="inlineStr">
        <is>
          <t>Stainless Steel, AISI-303</t>
        </is>
      </c>
      <c r="M795" s="6" t="inlineStr">
        <is>
          <t>Steel, Cold Drawn C1018</t>
        </is>
      </c>
      <c r="N795" s="6" t="n">
        <v>96699294</v>
      </c>
      <c r="O795" s="6" t="n"/>
      <c r="P795" s="6" t="inlineStr">
        <is>
          <t>A101858</t>
        </is>
      </c>
      <c r="Q795" s="6" t="n">
        <v>604</v>
      </c>
      <c r="R795" s="6" t="inlineStr">
        <is>
          <t>LT040</t>
        </is>
      </c>
      <c r="S795" s="6" t="n">
        <v>98</v>
      </c>
      <c r="U795" s="80" t="n"/>
    </row>
    <row r="796">
      <c r="B796" s="13">
        <f>IF(I796="Silicon Bronze, ASTM-B584, C87600", IF(K796="Coating_Standard", "Y", "N"), "N")</f>
        <v/>
      </c>
      <c r="C796" t="inlineStr">
        <is>
          <t>Price_BOM_VL_VLS_Imp_611</t>
        </is>
      </c>
      <c r="D796">
        <f>IF(B796="Y", C796, "")</f>
        <v/>
      </c>
      <c r="E796" s="123" t="inlineStr">
        <is>
          <t>:4070-7_VL:4070-7_VLS:</t>
        </is>
      </c>
      <c r="F796" s="123" t="inlineStr">
        <is>
          <t>:4070-7 VL:4070-7 VLS:</t>
        </is>
      </c>
      <c r="G796" s="123" t="inlineStr">
        <is>
          <t>X4</t>
        </is>
      </c>
      <c r="H796" s="123" t="inlineStr">
        <is>
          <t>ImpMatl_Cast_Iron_ASTM-A48_Cl30</t>
        </is>
      </c>
      <c r="I796" s="6" t="inlineStr">
        <is>
          <t>Cast Iron, ASTM-A48, CL 30</t>
        </is>
      </c>
      <c r="J796" s="6" t="inlineStr">
        <is>
          <t>C30</t>
        </is>
      </c>
      <c r="K796" s="6" t="inlineStr">
        <is>
          <t>Coating_Standard</t>
        </is>
      </c>
      <c r="L796" s="6" t="inlineStr">
        <is>
          <t>Stainless Steel, AISI-303</t>
        </is>
      </c>
      <c r="M796" s="6" t="inlineStr">
        <is>
          <t>Steel, Cold Drawn C1018</t>
        </is>
      </c>
      <c r="N796" s="6" t="inlineStr">
        <is>
          <t>RTF</t>
        </is>
      </c>
      <c r="O796" s="6" t="n"/>
      <c r="P796" s="6" t="inlineStr">
        <is>
          <t>A101865</t>
        </is>
      </c>
      <c r="Q796" s="6" t="n">
        <v>604</v>
      </c>
      <c r="R796" s="6" t="inlineStr">
        <is>
          <t>LT040</t>
        </is>
      </c>
      <c r="S796" s="6" t="n">
        <v>98</v>
      </c>
      <c r="U796" s="80" t="n"/>
    </row>
    <row r="797">
      <c r="B797" s="13">
        <f>IF(I797="Silicon Bronze, ASTM-B584, C87600", IF(K797="Coating_Standard", "Y", "N"), "N")</f>
        <v/>
      </c>
      <c r="C797" t="inlineStr">
        <is>
          <t>Price_BOM_VL_VLS_Imp_628</t>
        </is>
      </c>
      <c r="D797">
        <f>IF(B797="Y", C797, "")</f>
        <v/>
      </c>
      <c r="E797" s="123" t="inlineStr">
        <is>
          <t>:4095-9_VL:4095-7_VL:4095-9_VLS:4095-7_VLS:</t>
        </is>
      </c>
      <c r="F797" s="123" t="inlineStr">
        <is>
          <t>:4095-9 VL:4095-9 VLS:</t>
        </is>
      </c>
      <c r="G797" s="123" t="inlineStr">
        <is>
          <t>X3</t>
        </is>
      </c>
      <c r="H797" s="123" t="inlineStr">
        <is>
          <t>ImpMatl_Cast_Iron_ASTM-A48_Cl30</t>
        </is>
      </c>
      <c r="I797" s="6" t="inlineStr">
        <is>
          <t>Cast Iron, ASTM-A48, CL 30</t>
        </is>
      </c>
      <c r="J797" s="6" t="inlineStr">
        <is>
          <t>C30</t>
        </is>
      </c>
      <c r="K797" s="6" t="inlineStr">
        <is>
          <t>Coating_Standard</t>
        </is>
      </c>
      <c r="L797" s="6" t="inlineStr">
        <is>
          <t>Stainless Steel, AISI-303</t>
        </is>
      </c>
      <c r="M797" s="6" t="inlineStr">
        <is>
          <t>Steel, Cold Drawn C1018</t>
        </is>
      </c>
      <c r="N797" s="6" t="inlineStr">
        <is>
          <t>RTF</t>
        </is>
      </c>
      <c r="O797" s="6" t="n"/>
      <c r="P797" s="6" t="inlineStr">
        <is>
          <t>A101872</t>
        </is>
      </c>
      <c r="Q797" s="6" t="n">
        <v>646</v>
      </c>
      <c r="R797" s="6" t="inlineStr">
        <is>
          <t>LT040</t>
        </is>
      </c>
      <c r="S797" s="6" t="n">
        <v>98</v>
      </c>
      <c r="U797" s="80" t="n"/>
    </row>
    <row r="798">
      <c r="B798" s="13">
        <f>IF(I798="Silicon Bronze, ASTM-B584, C87600", IF(K798="Coating_Standard", "Y", "N"), "N")</f>
        <v/>
      </c>
      <c r="C798" t="inlineStr">
        <is>
          <t>Price_BOM_VL_VLS_Imp_645</t>
        </is>
      </c>
      <c r="D798">
        <f>IF(B798="Y", C798, "")</f>
        <v/>
      </c>
      <c r="E798" s="123" t="inlineStr">
        <is>
          <t>:4095-9_VL:4095-7_VL:4095-9_VLS:4095-7_VLS:</t>
        </is>
      </c>
      <c r="F798" s="123" t="inlineStr">
        <is>
          <t>:4095-9 VL:4095-9 VLS:</t>
        </is>
      </c>
      <c r="G798" s="123" t="inlineStr">
        <is>
          <t>XA</t>
        </is>
      </c>
      <c r="H798" s="123" t="inlineStr">
        <is>
          <t>ImpMatl_Cast_Iron_ASTM-A48_Cl30</t>
        </is>
      </c>
      <c r="I798" s="6" t="inlineStr">
        <is>
          <t>Cast Iron, ASTM-A48, CL 30</t>
        </is>
      </c>
      <c r="J798" s="6" t="inlineStr">
        <is>
          <t>C30</t>
        </is>
      </c>
      <c r="K798" s="6" t="inlineStr">
        <is>
          <t>Coating_Standard</t>
        </is>
      </c>
      <c r="L798" s="6" t="inlineStr">
        <is>
          <t>Stainless Steel, AISI-303</t>
        </is>
      </c>
      <c r="M798" s="6" t="inlineStr">
        <is>
          <t>Steel, Cold Drawn C1018</t>
        </is>
      </c>
      <c r="N798" s="6" t="inlineStr">
        <is>
          <t>RTF</t>
        </is>
      </c>
      <c r="O798" s="6" t="n"/>
      <c r="P798" s="6" t="inlineStr">
        <is>
          <t>A101879</t>
        </is>
      </c>
      <c r="Q798" s="6" t="n">
        <v>646</v>
      </c>
      <c r="R798" s="6" t="inlineStr">
        <is>
          <t>LT040</t>
        </is>
      </c>
      <c r="S798" s="6" t="n">
        <v>98</v>
      </c>
      <c r="U798" s="80" t="n"/>
    </row>
    <row r="799">
      <c r="B799" s="13">
        <f>IF(I799="Silicon Bronze, ASTM-B584, C87600", IF(K799="Coating_Standard", "Y", "N"), "N")</f>
        <v/>
      </c>
      <c r="C799" t="inlineStr">
        <is>
          <t>Price_BOM_VL_VLS_Imp_662</t>
        </is>
      </c>
      <c r="D799">
        <f>IF(B799="Y", C799, "")</f>
        <v/>
      </c>
      <c r="E799" s="123" t="inlineStr">
        <is>
          <t>:5012-9_VL:5012-9_VLS:</t>
        </is>
      </c>
      <c r="F799" s="123" t="inlineStr">
        <is>
          <t>:5012-9 VL:5012-9 VLS:</t>
        </is>
      </c>
      <c r="G799" s="123" t="inlineStr">
        <is>
          <t>XA</t>
        </is>
      </c>
      <c r="H799" s="123" t="inlineStr">
        <is>
          <t>ImpMatl_Cast_Iron_ASTM-A48_Cl30</t>
        </is>
      </c>
      <c r="I799" s="6" t="inlineStr">
        <is>
          <t>Cast Iron, ASTM-A48, CL 30</t>
        </is>
      </c>
      <c r="J799" s="6" t="inlineStr">
        <is>
          <t>C30</t>
        </is>
      </c>
      <c r="K799" s="6" t="inlineStr">
        <is>
          <t>Coating_Standard</t>
        </is>
      </c>
      <c r="L799" s="6" t="inlineStr">
        <is>
          <t>Stainless Steel, AISI-303</t>
        </is>
      </c>
      <c r="M799" s="6" t="inlineStr">
        <is>
          <t>Steel, Cold Drawn C1018</t>
        </is>
      </c>
      <c r="N799" s="6" t="inlineStr">
        <is>
          <t>RTF</t>
        </is>
      </c>
      <c r="O799" s="6" t="n"/>
      <c r="P799" s="6" t="inlineStr">
        <is>
          <t>A101942</t>
        </is>
      </c>
      <c r="Q799" s="6" t="n">
        <v>741</v>
      </c>
      <c r="R799" s="6" t="inlineStr">
        <is>
          <t>LT040</t>
        </is>
      </c>
      <c r="S799" s="6" t="n">
        <v>98</v>
      </c>
      <c r="U799" s="80" t="n"/>
    </row>
    <row r="800">
      <c r="B800" s="13">
        <f>IF(I800="Silicon Bronze, ASTM-B584, C87600", IF(K800="Coating_Standard", "Y", "N"), "N")</f>
        <v/>
      </c>
      <c r="C800" t="inlineStr">
        <is>
          <t>Price_BOM_VL_VLS_Imp_679</t>
        </is>
      </c>
      <c r="D800">
        <f>IF(B800="Y", C800, "")</f>
        <v/>
      </c>
      <c r="E800" s="123" t="inlineStr">
        <is>
          <t>:5012-C_VL:5012-A_VL:5012-C_VLS:5012-A_VLS:</t>
        </is>
      </c>
      <c r="F800" s="123" t="inlineStr">
        <is>
          <t>:5012-C VL:5012-C VLS:</t>
        </is>
      </c>
      <c r="G800" s="123" t="inlineStr">
        <is>
          <t>XA</t>
        </is>
      </c>
      <c r="H800" s="123" t="inlineStr">
        <is>
          <t>ImpMatl_Cast_Iron_ASTM-A48_Cl30</t>
        </is>
      </c>
      <c r="I800" s="6" t="inlineStr">
        <is>
          <t>Cast Iron, ASTM-A48, CL 30</t>
        </is>
      </c>
      <c r="J800" s="6" t="inlineStr">
        <is>
          <t>C30</t>
        </is>
      </c>
      <c r="K800" s="6" t="inlineStr">
        <is>
          <t>Coating_Standard</t>
        </is>
      </c>
      <c r="L800" s="6" t="inlineStr">
        <is>
          <t>Stainless Steel, AISI-303</t>
        </is>
      </c>
      <c r="M800" s="6" t="inlineStr">
        <is>
          <t>Steel, Cold Drawn C1018</t>
        </is>
      </c>
      <c r="N800" s="6" t="inlineStr">
        <is>
          <t>RTF</t>
        </is>
      </c>
      <c r="O800" s="6" t="n"/>
      <c r="P800" s="6" t="inlineStr">
        <is>
          <t>A101949</t>
        </is>
      </c>
      <c r="Q800" s="6" t="n">
        <v>741</v>
      </c>
      <c r="R800" s="6" t="inlineStr">
        <is>
          <t>LT040</t>
        </is>
      </c>
      <c r="S800" s="6" t="n">
        <v>98</v>
      </c>
      <c r="U800" s="80" t="n"/>
    </row>
    <row r="801">
      <c r="B801" s="13">
        <f>IF(I801="Silicon Bronze, ASTM-B584, C87600", IF(K801="Coating_Standard", "Y", "N"), "N")</f>
        <v/>
      </c>
      <c r="C801" t="inlineStr">
        <is>
          <t>Price_BOM_VL_VLS_Imp_726</t>
        </is>
      </c>
      <c r="D801">
        <f>IF(B801="Y", C801, "")</f>
        <v/>
      </c>
      <c r="E801" s="123" t="inlineStr">
        <is>
          <t>:5070-7_VL:</t>
        </is>
      </c>
      <c r="F801" s="123" t="inlineStr">
        <is>
          <t>:5070-7 VL:</t>
        </is>
      </c>
      <c r="G801" s="123" t="inlineStr">
        <is>
          <t>X4</t>
        </is>
      </c>
      <c r="H801" s="123" t="inlineStr">
        <is>
          <t>ImpMatl_Cast_Iron_ASTM-A48_Cl30</t>
        </is>
      </c>
      <c r="I801" s="6" t="inlineStr">
        <is>
          <t>Cast Iron, ASTM-A48, CL 30</t>
        </is>
      </c>
      <c r="J801" s="6" t="inlineStr">
        <is>
          <t>C30</t>
        </is>
      </c>
      <c r="K801" s="6" t="inlineStr">
        <is>
          <t>Coating_Standard</t>
        </is>
      </c>
      <c r="L801" s="6" t="inlineStr">
        <is>
          <t>Stainless Steel, AISI-303</t>
        </is>
      </c>
      <c r="M801" s="6" t="inlineStr">
        <is>
          <t>Steel, Cold Drawn C1018</t>
        </is>
      </c>
      <c r="N801" s="6" t="inlineStr">
        <is>
          <t>RTF</t>
        </is>
      </c>
      <c r="O801" s="6" t="n"/>
      <c r="P801" s="6" t="inlineStr">
        <is>
          <t>A101914</t>
        </is>
      </c>
      <c r="Q801" s="6" t="n">
        <v>627</v>
      </c>
      <c r="R801" s="6" t="inlineStr">
        <is>
          <t>LT040</t>
        </is>
      </c>
      <c r="S801" s="6" t="n">
        <v>98</v>
      </c>
      <c r="U801" s="80" t="n"/>
    </row>
    <row r="802">
      <c r="B802" s="13">
        <f>IF(I802="Silicon Bronze, ASTM-B584, C87600", IF(K802="Coating_Standard", "Y", "N"), "N")</f>
        <v/>
      </c>
      <c r="C802" t="inlineStr">
        <is>
          <t>Price_BOM_VL_VLS_Imp_743</t>
        </is>
      </c>
      <c r="D802">
        <f>IF(B802="Y", C802, "")</f>
        <v/>
      </c>
      <c r="E802" s="123" t="inlineStr">
        <is>
          <t>:5070-7_VL:5070-7_VLS:</t>
        </is>
      </c>
      <c r="F802" s="123" t="inlineStr">
        <is>
          <t>:5070-7 VL:5070-7 VLS:</t>
        </is>
      </c>
      <c r="G802" s="123" t="inlineStr">
        <is>
          <t>X3</t>
        </is>
      </c>
      <c r="H802" s="123" t="inlineStr">
        <is>
          <t>ImpMatl_Cast_Iron_ASTM-A48_Cl30</t>
        </is>
      </c>
      <c r="I802" s="6" t="inlineStr">
        <is>
          <t>Cast Iron, ASTM-A48, CL 30</t>
        </is>
      </c>
      <c r="J802" s="6" t="inlineStr">
        <is>
          <t>C30</t>
        </is>
      </c>
      <c r="K802" s="6" t="inlineStr">
        <is>
          <t>Coating_Standard</t>
        </is>
      </c>
      <c r="L802" s="6" t="inlineStr">
        <is>
          <t>Stainless Steel, AISI-303</t>
        </is>
      </c>
      <c r="M802" s="6" t="inlineStr">
        <is>
          <t>Steel, Cold Drawn C1018</t>
        </is>
      </c>
      <c r="N802" s="6" t="inlineStr">
        <is>
          <t>RTF</t>
        </is>
      </c>
      <c r="O802" s="6" t="n"/>
      <c r="P802" s="6" t="inlineStr">
        <is>
          <t>A101907</t>
        </is>
      </c>
      <c r="Q802" s="6" t="n">
        <v>627</v>
      </c>
      <c r="R802" s="6" t="inlineStr">
        <is>
          <t>LT040</t>
        </is>
      </c>
      <c r="S802" s="6" t="n">
        <v>98</v>
      </c>
      <c r="U802" s="80" t="n"/>
    </row>
    <row r="803">
      <c r="B803" s="13">
        <f>IF(I803="Silicon Bronze, ASTM-B584, C87600", IF(K803="Coating_Standard", "Y", "N"), "N")</f>
        <v/>
      </c>
      <c r="C803" t="inlineStr">
        <is>
          <t>Price_BOM_VL_VLS_Imp_760</t>
        </is>
      </c>
      <c r="D803">
        <f>IF(B803="Y", C803, "")</f>
        <v/>
      </c>
      <c r="E803" s="123" t="inlineStr">
        <is>
          <t>:5070-7_VLS:</t>
        </is>
      </c>
      <c r="F803" s="123" t="inlineStr">
        <is>
          <t>:5070-7 VLS:</t>
        </is>
      </c>
      <c r="G803" s="123" t="inlineStr">
        <is>
          <t>X4</t>
        </is>
      </c>
      <c r="H803" s="123" t="inlineStr">
        <is>
          <t>ImpMatl_Cast_Iron_ASTM-A48_Cl30</t>
        </is>
      </c>
      <c r="I803" s="6" t="inlineStr">
        <is>
          <t>Cast Iron, ASTM-A48, CL 30</t>
        </is>
      </c>
      <c r="J803" s="6" t="inlineStr">
        <is>
          <t>C30</t>
        </is>
      </c>
      <c r="K803" s="6" t="inlineStr">
        <is>
          <t>Coating_Standard</t>
        </is>
      </c>
      <c r="L803" s="6" t="inlineStr">
        <is>
          <t>Stainless Steel, AISI-303</t>
        </is>
      </c>
      <c r="M803" s="6" t="inlineStr">
        <is>
          <t>Steel, Cold Drawn C1018</t>
        </is>
      </c>
      <c r="N803" s="6" t="inlineStr">
        <is>
          <t>RTF</t>
        </is>
      </c>
      <c r="O803" s="6" t="n"/>
      <c r="P803" s="6" t="inlineStr">
        <is>
          <t>A101914</t>
        </is>
      </c>
      <c r="Q803" s="6" t="n">
        <v>627</v>
      </c>
      <c r="R803" s="6" t="inlineStr">
        <is>
          <t>LT040</t>
        </is>
      </c>
      <c r="S803" s="6" t="n">
        <v>98</v>
      </c>
      <c r="U803" s="80" t="n"/>
    </row>
    <row r="804">
      <c r="B804" s="13">
        <f>IF(I804="Silicon Bronze, ASTM-B584, C87600", IF(K804="Coating_Standard", "Y", "N"), "N")</f>
        <v/>
      </c>
      <c r="C804" t="inlineStr">
        <is>
          <t>Price_BOM_VL_VLS_Imp_777</t>
        </is>
      </c>
      <c r="D804">
        <f>IF(B804="Y", C804, "")</f>
        <v/>
      </c>
      <c r="E804" s="123" t="inlineStr">
        <is>
          <t>:5095-A_VL:5095-7_VL:5095-A_VLS:5095-7_VLS:</t>
        </is>
      </c>
      <c r="F804" s="123" t="inlineStr">
        <is>
          <t>:5095-A VL:5095-A VLS:</t>
        </is>
      </c>
      <c r="G804" s="123" t="inlineStr">
        <is>
          <t>X3</t>
        </is>
      </c>
      <c r="H804" s="123" t="inlineStr">
        <is>
          <t>ImpMatl_Cast_Iron_ASTM-A48_Cl30</t>
        </is>
      </c>
      <c r="I804" s="6" t="inlineStr">
        <is>
          <t>Cast Iron, ASTM-A48, CL 30</t>
        </is>
      </c>
      <c r="J804" s="6" t="inlineStr">
        <is>
          <t>C30</t>
        </is>
      </c>
      <c r="K804" s="6" t="inlineStr">
        <is>
          <t>Coating_Standard</t>
        </is>
      </c>
      <c r="L804" s="6" t="inlineStr">
        <is>
          <t>Stainless Steel, AISI-303</t>
        </is>
      </c>
      <c r="M804" s="6" t="inlineStr">
        <is>
          <t>Steel, Cold Drawn C1018</t>
        </is>
      </c>
      <c r="N804" s="6" t="inlineStr">
        <is>
          <t>RTF</t>
        </is>
      </c>
      <c r="O804" s="6" t="n"/>
      <c r="P804" s="6" t="inlineStr">
        <is>
          <t>A101921</t>
        </is>
      </c>
      <c r="Q804" s="6" t="n">
        <v>685</v>
      </c>
      <c r="R804" s="6" t="inlineStr">
        <is>
          <t>LT040</t>
        </is>
      </c>
      <c r="S804" s="6" t="n">
        <v>98</v>
      </c>
      <c r="U804" s="80" t="n"/>
    </row>
    <row r="805">
      <c r="B805" s="13">
        <f>IF(I805="Silicon Bronze, ASTM-B584, C87600", IF(K805="Coating_Standard", "Y", "N"), "N")</f>
        <v/>
      </c>
      <c r="C805" t="inlineStr">
        <is>
          <t>Price_BOM_VL_VLS_Imp_794</t>
        </is>
      </c>
      <c r="D805">
        <f>IF(B805="Y", C805, "")</f>
        <v/>
      </c>
      <c r="E805" s="123" t="inlineStr">
        <is>
          <t>:5095-A_VL:5095-7_VL:5095-A_VLS:5095-7_VLS:</t>
        </is>
      </c>
      <c r="F805" s="123" t="inlineStr">
        <is>
          <t>:5095-A VL:5095-A VLS:</t>
        </is>
      </c>
      <c r="G805" s="123" t="inlineStr">
        <is>
          <t>X4</t>
        </is>
      </c>
      <c r="H805" s="123" t="inlineStr">
        <is>
          <t>ImpMatl_Cast_Iron_ASTM-A48_Cl30</t>
        </is>
      </c>
      <c r="I805" s="6" t="inlineStr">
        <is>
          <t>Cast Iron, ASTM-A48, CL 30</t>
        </is>
      </c>
      <c r="J805" s="6" t="inlineStr">
        <is>
          <t>C30</t>
        </is>
      </c>
      <c r="K805" s="6" t="inlineStr">
        <is>
          <t>Coating_Standard</t>
        </is>
      </c>
      <c r="L805" s="6" t="inlineStr">
        <is>
          <t>Stainless Steel, AISI-303</t>
        </is>
      </c>
      <c r="M805" s="6" t="inlineStr">
        <is>
          <t>Steel, Cold Drawn C1018</t>
        </is>
      </c>
      <c r="N805" s="6" t="inlineStr">
        <is>
          <t>RTF</t>
        </is>
      </c>
      <c r="O805" s="6" t="n"/>
      <c r="P805" s="6" t="inlineStr">
        <is>
          <t>A101928</t>
        </is>
      </c>
      <c r="Q805" s="6" t="n">
        <v>685</v>
      </c>
      <c r="R805" s="6" t="inlineStr">
        <is>
          <t>LT040</t>
        </is>
      </c>
      <c r="S805" s="6" t="n">
        <v>98</v>
      </c>
      <c r="U805" s="80" t="n"/>
    </row>
    <row r="806">
      <c r="B806" s="13">
        <f>IF(I806="Silicon Bronze, ASTM-B584, C87600", IF(K806="Coating_Standard", "Y", "N"), "N")</f>
        <v/>
      </c>
      <c r="C806" s="6" t="inlineStr">
        <is>
          <t>Price_BOM_VL_VLS_Imp_817</t>
        </is>
      </c>
      <c r="D806">
        <f>IF(B806="Y", C806, "")</f>
        <v/>
      </c>
      <c r="E806" s="123" t="inlineStr">
        <is>
          <t>:5095-9_VL:5095-9_VLS:</t>
        </is>
      </c>
      <c r="F806" s="123" t="inlineStr">
        <is>
          <t>:5095-9 VL:5095-9 VLS:</t>
        </is>
      </c>
      <c r="G806" s="123" t="inlineStr">
        <is>
          <t>XA</t>
        </is>
      </c>
      <c r="H806" s="123" t="inlineStr">
        <is>
          <t>ImpMatl_Cast_Iron_ASTM-A48_Cl30</t>
        </is>
      </c>
      <c r="I806" s="6" t="inlineStr">
        <is>
          <t>Cast Iron, ASTM-A48, CL 30</t>
        </is>
      </c>
      <c r="J806" s="6" t="inlineStr">
        <is>
          <t>C30</t>
        </is>
      </c>
      <c r="K806" s="6" t="inlineStr">
        <is>
          <t>Coating_Standard</t>
        </is>
      </c>
      <c r="L806" s="6" t="inlineStr">
        <is>
          <t>Stainless Steel, AISI-303</t>
        </is>
      </c>
      <c r="M806" s="6" t="inlineStr">
        <is>
          <t>Steel, Cold Drawn C1018</t>
        </is>
      </c>
      <c r="N806" s="6" t="inlineStr">
        <is>
          <t>RTF</t>
        </is>
      </c>
      <c r="O806" s="6" t="n"/>
      <c r="P806" s="6" t="inlineStr">
        <is>
          <t>A101935</t>
        </is>
      </c>
      <c r="Q806" s="6" t="n">
        <v>685</v>
      </c>
      <c r="R806" s="6" t="inlineStr">
        <is>
          <t>LT040</t>
        </is>
      </c>
      <c r="S806" s="6" t="n">
        <v>98</v>
      </c>
      <c r="U806" s="80" t="n"/>
    </row>
    <row r="807">
      <c r="B807" s="13">
        <f>IF(I807="Silicon Bronze, ASTM-B584, C87600", IF(K807="Coating_Standard", "Y", "N"), "N")</f>
        <v/>
      </c>
      <c r="C807" s="6" t="inlineStr">
        <is>
          <t>Price_BOM_VL_VLS_Imp_833</t>
        </is>
      </c>
      <c r="D807">
        <f>IF(B807="Y", C807, "")</f>
        <v/>
      </c>
      <c r="E807" s="123" t="inlineStr">
        <is>
          <t>:6012-5_VL:6012-5_VLS:</t>
        </is>
      </c>
      <c r="F807" s="123" t="inlineStr">
        <is>
          <t>:6012-5 VL:6012-5 VLS:</t>
        </is>
      </c>
      <c r="G807" s="123" t="inlineStr">
        <is>
          <t>X5</t>
        </is>
      </c>
      <c r="H807" s="123" t="inlineStr">
        <is>
          <t>ImpMatl_Cast_Iron_ASTM-A48_Cl30</t>
        </is>
      </c>
      <c r="I807" s="6" t="inlineStr">
        <is>
          <t>Cast Iron, ASTM-A48, CL 30</t>
        </is>
      </c>
      <c r="J807" s="6" t="inlineStr">
        <is>
          <t>C30</t>
        </is>
      </c>
      <c r="K807" s="6" t="inlineStr">
        <is>
          <t>Coating_Standard</t>
        </is>
      </c>
      <c r="L807" s="6" t="inlineStr">
        <is>
          <t>Anodized Steel</t>
        </is>
      </c>
      <c r="M807" s="6" t="inlineStr">
        <is>
          <t>Steel, Cold Drawn C1018</t>
        </is>
      </c>
      <c r="N807" s="6" t="inlineStr">
        <is>
          <t>RTF</t>
        </is>
      </c>
      <c r="O807" s="6" t="n"/>
      <c r="P807" s="6" t="inlineStr">
        <is>
          <t>A101984</t>
        </is>
      </c>
      <c r="Q807" s="6" t="n">
        <v>798</v>
      </c>
      <c r="R807" s="6" t="inlineStr">
        <is>
          <t>LT040</t>
        </is>
      </c>
      <c r="S807" s="6" t="n">
        <v>98</v>
      </c>
      <c r="U807" s="80" t="n"/>
    </row>
    <row r="808">
      <c r="B808" s="13">
        <f>IF(I808="Silicon Bronze, ASTM-B584, C87600", IF(K808="Coating_Standard", "Y", "N"), "N")</f>
        <v/>
      </c>
      <c r="C808" s="6" t="inlineStr">
        <is>
          <t>Price_BOM_VL_VLS_Imp_849</t>
        </is>
      </c>
      <c r="D808">
        <f>IF(B808="Y", C808, "")</f>
        <v/>
      </c>
      <c r="E808" s="123" t="inlineStr">
        <is>
          <t>:6012-5_VL:6012-5_VLS:</t>
        </is>
      </c>
      <c r="F808" s="123" t="inlineStr">
        <is>
          <t>:6012-5 VL:6012-5 VLS:</t>
        </is>
      </c>
      <c r="G808" s="123" t="inlineStr">
        <is>
          <t>XA</t>
        </is>
      </c>
      <c r="H808" s="123" t="inlineStr">
        <is>
          <t>ImpMatl_Cast_Iron_ASTM-A48_Cl30</t>
        </is>
      </c>
      <c r="I808" s="6" t="inlineStr">
        <is>
          <t>Cast Iron, ASTM-A48, CL 30</t>
        </is>
      </c>
      <c r="J808" s="6" t="inlineStr">
        <is>
          <t>C30</t>
        </is>
      </c>
      <c r="K808" s="6" t="inlineStr">
        <is>
          <t>Coating_Standard</t>
        </is>
      </c>
      <c r="L808" s="6" t="inlineStr">
        <is>
          <t>Stainless Steel, AISI-303</t>
        </is>
      </c>
      <c r="M808" s="6" t="inlineStr">
        <is>
          <t>Steel, Cold Drawn C1018</t>
        </is>
      </c>
      <c r="N808" s="6" t="inlineStr">
        <is>
          <t>RTF</t>
        </is>
      </c>
      <c r="O808" s="6" t="n"/>
      <c r="P808" s="6" t="inlineStr">
        <is>
          <t>A101977</t>
        </is>
      </c>
      <c r="Q808" s="6" t="n">
        <v>798</v>
      </c>
      <c r="R808" s="6" t="inlineStr">
        <is>
          <t>LT040</t>
        </is>
      </c>
      <c r="S808" s="6" t="n">
        <v>98</v>
      </c>
      <c r="U808" s="80" t="n"/>
    </row>
    <row r="809">
      <c r="B809" s="13">
        <f>IF(I809="Silicon Bronze, ASTM-B584, C87600", IF(K809="Coating_Standard", "Y", "N"), "N")</f>
        <v/>
      </c>
      <c r="C809" s="6" t="inlineStr">
        <is>
          <t>Price_BOM_VL_VLS_Imp_880</t>
        </is>
      </c>
      <c r="D809">
        <f>IF(B809="Y", C809, "")</f>
        <v/>
      </c>
      <c r="E809" s="123" t="inlineStr">
        <is>
          <t>:6095-7_VL:6095-7_VLS:</t>
        </is>
      </c>
      <c r="F809" s="123" t="inlineStr">
        <is>
          <t>:6095-7 VL:6095-7 VLS:</t>
        </is>
      </c>
      <c r="G809" s="123" t="inlineStr">
        <is>
          <t>X4</t>
        </is>
      </c>
      <c r="H809" s="123" t="inlineStr">
        <is>
          <t>ImpMatl_Cast_Iron_ASTM-A48_Cl30</t>
        </is>
      </c>
      <c r="I809" s="6" t="inlineStr">
        <is>
          <t>Cast Iron, ASTM-A48, CL 30</t>
        </is>
      </c>
      <c r="J809" s="6" t="inlineStr">
        <is>
          <t>C30</t>
        </is>
      </c>
      <c r="K809" s="6" t="inlineStr">
        <is>
          <t>Coating_Standard</t>
        </is>
      </c>
      <c r="L809" s="6" t="inlineStr">
        <is>
          <t>Stainless Steel, AISI-303</t>
        </is>
      </c>
      <c r="M809" s="6" t="inlineStr">
        <is>
          <t>Steel, Cold Drawn C1018</t>
        </is>
      </c>
      <c r="N809" s="6" t="inlineStr">
        <is>
          <t>RTF</t>
        </is>
      </c>
      <c r="O809" s="6" t="n"/>
      <c r="P809" s="6" t="inlineStr">
        <is>
          <t>A101970</t>
        </is>
      </c>
      <c r="Q809" s="6" t="n">
        <v>727</v>
      </c>
      <c r="R809" s="6" t="inlineStr">
        <is>
          <t>LT040</t>
        </is>
      </c>
      <c r="S809" s="6" t="n">
        <v>98</v>
      </c>
      <c r="U809" s="80" t="n"/>
    </row>
    <row r="810">
      <c r="B810" s="13">
        <f>IF(I810="Silicon Bronze, ASTM-B584, C87600", IF(K810="Coating_Standard", "Y", "N"), "N")</f>
        <v/>
      </c>
      <c r="C810" s="6" t="inlineStr">
        <is>
          <t>Price_BOM_VL_VLS_Imp_896</t>
        </is>
      </c>
      <c r="D810">
        <f>IF(B810="Y", C810, "")</f>
        <v/>
      </c>
      <c r="E810" s="123" t="inlineStr">
        <is>
          <t>:8012-3_VL:8012-3_VLS:</t>
        </is>
      </c>
      <c r="F810" s="123" t="inlineStr">
        <is>
          <t>:8012-3 VL:8012-3 VLS:</t>
        </is>
      </c>
      <c r="G810" s="123" t="inlineStr">
        <is>
          <t>X5</t>
        </is>
      </c>
      <c r="H810" s="123" t="inlineStr">
        <is>
          <t>ImpMatl_Cast_Iron_ASTM-A48_Cl30</t>
        </is>
      </c>
      <c r="I810" s="6" t="inlineStr">
        <is>
          <t>Cast Iron, ASTM-A48, CL 30</t>
        </is>
      </c>
      <c r="J810" s="6" t="inlineStr">
        <is>
          <t>C30</t>
        </is>
      </c>
      <c r="K810" s="6" t="inlineStr">
        <is>
          <t>Coating_Standard</t>
        </is>
      </c>
      <c r="L810" s="6" t="inlineStr">
        <is>
          <t>Anodized Steel</t>
        </is>
      </c>
      <c r="M810" s="6" t="inlineStr">
        <is>
          <t>Steel, Cold Drawn C1018</t>
        </is>
      </c>
      <c r="N810" s="6" t="inlineStr">
        <is>
          <t>RTF</t>
        </is>
      </c>
      <c r="O810" s="6" t="n"/>
      <c r="P810" s="6" t="inlineStr">
        <is>
          <t>A102012</t>
        </is>
      </c>
      <c r="Q810" s="6" t="n">
        <v>856</v>
      </c>
      <c r="R810" s="6" t="inlineStr">
        <is>
          <t>LT041</t>
        </is>
      </c>
      <c r="S810" s="6" t="n">
        <v>126</v>
      </c>
      <c r="U810" s="80" t="n"/>
    </row>
    <row r="811">
      <c r="B811" s="13">
        <f>IF(I811="Silicon Bronze, ASTM-B584, C87600", IF(K811="Coating_Standard", "Y", "N"), "N")</f>
        <v/>
      </c>
      <c r="C811" s="6" t="inlineStr">
        <is>
          <t>Price_BOM_VL_VLS_Imp_912</t>
        </is>
      </c>
      <c r="D811">
        <f>IF(B811="Y", C811, "")</f>
        <v/>
      </c>
      <c r="E811" s="123" t="inlineStr">
        <is>
          <t>:8012-3_VL:8012-3_VLS:</t>
        </is>
      </c>
      <c r="F811" s="123" t="inlineStr">
        <is>
          <t>:8012-3 VL:8012-3 VLS:</t>
        </is>
      </c>
      <c r="G811" s="123" t="inlineStr">
        <is>
          <t>XA</t>
        </is>
      </c>
      <c r="H811" s="123" t="inlineStr">
        <is>
          <t>ImpMatl_Cast_Iron_ASTM-A48_Cl30</t>
        </is>
      </c>
      <c r="I811" s="6" t="inlineStr">
        <is>
          <t>Cast Iron, ASTM-A48, CL 30</t>
        </is>
      </c>
      <c r="J811" s="6" t="inlineStr">
        <is>
          <t>C30</t>
        </is>
      </c>
      <c r="K811" s="6" t="inlineStr">
        <is>
          <t>Coating_Standard</t>
        </is>
      </c>
      <c r="L811" s="6" t="inlineStr">
        <is>
          <t>Stainless Steel, AISI-303</t>
        </is>
      </c>
      <c r="M811" s="6" t="inlineStr">
        <is>
          <t>Steel, Cold Drawn C1018</t>
        </is>
      </c>
      <c r="N811" s="6" t="inlineStr">
        <is>
          <t>RTF</t>
        </is>
      </c>
      <c r="O811" s="6" t="n"/>
      <c r="P811" s="6" t="inlineStr">
        <is>
          <t>A102005</t>
        </is>
      </c>
      <c r="Q811" s="6" t="n">
        <v>856</v>
      </c>
      <c r="R811" s="6" t="inlineStr">
        <is>
          <t>LT041</t>
        </is>
      </c>
      <c r="S811" s="6" t="n">
        <v>126</v>
      </c>
      <c r="U811" s="80" t="n"/>
    </row>
    <row r="812">
      <c r="B812" s="13">
        <f>IF(I812="Silicon Bronze, ASTM-B584, C87600", IF(K812="Coating_Standard", "Y", "N"), "N")</f>
        <v/>
      </c>
      <c r="C812" s="6" t="inlineStr">
        <is>
          <t>Price_BOM_VL_VLS_Imp_958</t>
        </is>
      </c>
      <c r="D812">
        <f>IF(B812="Y", C812, "")</f>
        <v/>
      </c>
      <c r="E812" s="123" t="inlineStr">
        <is>
          <t>:8095-1_VL:8095-1_VLS:</t>
        </is>
      </c>
      <c r="F812" s="123" t="inlineStr">
        <is>
          <t>:8095-1 VL:8095-1 VLS:</t>
        </is>
      </c>
      <c r="G812" s="123" t="inlineStr">
        <is>
          <t>XA</t>
        </is>
      </c>
      <c r="H812" s="123" t="inlineStr">
        <is>
          <t>ImpMatl_Cast_Iron_ASTM-A48_Cl30</t>
        </is>
      </c>
      <c r="I812" s="6" t="inlineStr">
        <is>
          <t>Cast Iron, ASTM-A48, CL 30</t>
        </is>
      </c>
      <c r="J812" s="6" t="inlineStr">
        <is>
          <t>C30</t>
        </is>
      </c>
      <c r="K812" s="6" t="inlineStr">
        <is>
          <t>Coating_Standard</t>
        </is>
      </c>
      <c r="L812" s="6" t="inlineStr">
        <is>
          <t>Stainless Steel, AISI-303</t>
        </is>
      </c>
      <c r="M812" s="6" t="inlineStr">
        <is>
          <t>Steel, Cold Drawn C1018</t>
        </is>
      </c>
      <c r="N812" s="6" t="inlineStr">
        <is>
          <t>RTF</t>
        </is>
      </c>
      <c r="O812" s="6" t="n"/>
      <c r="P812" s="6" t="inlineStr">
        <is>
          <t>A101998</t>
        </is>
      </c>
      <c r="Q812" s="6" t="n">
        <v>769</v>
      </c>
      <c r="R812" s="6" t="inlineStr">
        <is>
          <t>LT040</t>
        </is>
      </c>
      <c r="S812" s="6" t="n">
        <v>98</v>
      </c>
      <c r="U812" s="80" t="n"/>
    </row>
    <row r="813">
      <c r="B813" s="13" t="n"/>
      <c r="C813" s="6" t="n"/>
      <c r="E813" s="123" t="n"/>
      <c r="F813" s="123" t="n"/>
      <c r="G813" s="123" t="n"/>
      <c r="H813" s="123" t="n"/>
      <c r="I813" s="6" t="n"/>
      <c r="J813" s="6" t="n"/>
      <c r="K813" s="6" t="n"/>
      <c r="L813" s="6" t="n"/>
      <c r="M813" s="6" t="n"/>
      <c r="N813" s="6" t="n"/>
      <c r="O813" s="6" t="n"/>
      <c r="P813" s="6" t="n"/>
      <c r="Q813" s="6" t="n"/>
      <c r="R813" s="6" t="n"/>
      <c r="S813" s="6" t="n"/>
      <c r="U813" s="80" t="n"/>
    </row>
    <row r="814" customFormat="1" s="121">
      <c r="A814" s="120" t="n"/>
      <c r="C814" s="121" t="inlineStr">
        <is>
          <t>Removing B20, B23 &amp; B27 impellers, Issue 22571</t>
        </is>
      </c>
    </row>
    <row r="815">
      <c r="C815" t="inlineStr">
        <is>
          <t>Price_BOM_VL_VLS_Imp_3</t>
        </is>
      </c>
      <c r="E815" s="123" t="inlineStr">
        <is>
          <t>:1270-7_VL:</t>
        </is>
      </c>
      <c r="F815" s="123" t="n"/>
      <c r="G815" s="123" t="inlineStr">
        <is>
          <t>X0</t>
        </is>
      </c>
      <c r="H815" s="123" t="inlineStr">
        <is>
          <t>ImpMatl_AlBrz_ASTM_B-148_C95200</t>
        </is>
      </c>
      <c r="I815" s="6" t="inlineStr">
        <is>
          <t>Aluminum Bronze, ASTM-B148, C95200</t>
        </is>
      </c>
      <c r="J815" s="6" t="inlineStr">
        <is>
          <t>B20</t>
        </is>
      </c>
      <c r="K815" s="6" t="inlineStr">
        <is>
          <t>Coating_Standard</t>
        </is>
      </c>
      <c r="L815" s="6" t="inlineStr">
        <is>
          <t>ImpellerCapscrew_X0_None</t>
        </is>
      </c>
      <c r="M815" s="6" t="inlineStr">
        <is>
          <t>ImpellerKey_None</t>
        </is>
      </c>
      <c r="N815" s="1" t="inlineStr">
        <is>
          <t>96699289</t>
        </is>
      </c>
      <c r="O815" s="6" t="inlineStr">
        <is>
          <t>IMP,L,10707,X0,B20</t>
        </is>
      </c>
      <c r="P815" s="6" t="inlineStr">
        <is>
          <t>A101680</t>
        </is>
      </c>
      <c r="Q815" s="6" t="n"/>
      <c r="R815" s="6" t="inlineStr">
        <is>
          <t>LT040</t>
        </is>
      </c>
      <c r="S815" s="6" t="n">
        <v>98</v>
      </c>
    </row>
    <row r="816">
      <c r="C816" t="inlineStr">
        <is>
          <t>Price_BOM_VL_VLS_Imp_7</t>
        </is>
      </c>
      <c r="E816" s="123" t="inlineStr">
        <is>
          <t>:1270-7_VL:1270-7_VLS:</t>
        </is>
      </c>
      <c r="F816" s="123" t="n"/>
      <c r="G816" s="123" t="inlineStr">
        <is>
          <t>X3</t>
        </is>
      </c>
      <c r="H816" s="123" t="inlineStr">
        <is>
          <t>ImpMatl_AlBrz_ASTM_B-148_C95200</t>
        </is>
      </c>
      <c r="I816" s="6" t="inlineStr">
        <is>
          <t>Aluminum Bronze, ASTM-B148, C95200</t>
        </is>
      </c>
      <c r="J816" s="6" t="inlineStr">
        <is>
          <t>B20</t>
        </is>
      </c>
      <c r="K816" s="6" t="inlineStr">
        <is>
          <t>Coating_Standard</t>
        </is>
      </c>
      <c r="L816" s="6" t="inlineStr">
        <is>
          <t>Stainless Steel, AISI-303</t>
        </is>
      </c>
      <c r="M816" s="6" t="inlineStr">
        <is>
          <t>Steel, Cold Drawn C1018</t>
        </is>
      </c>
      <c r="N816" s="1" t="inlineStr">
        <is>
          <t>96699292</t>
        </is>
      </c>
      <c r="O816" s="6" t="inlineStr">
        <is>
          <t>IMP,L,10707,X3,B20</t>
        </is>
      </c>
      <c r="P816" s="6" t="inlineStr">
        <is>
          <t>A101686</t>
        </is>
      </c>
      <c r="Q816" s="6" t="n"/>
      <c r="R816" s="6" t="inlineStr">
        <is>
          <t>LT040</t>
        </is>
      </c>
      <c r="S816" s="6" t="n">
        <v>98</v>
      </c>
    </row>
    <row r="817">
      <c r="C817" t="inlineStr">
        <is>
          <t>Price_BOM_VL_VLS_Imp_11</t>
        </is>
      </c>
      <c r="E817" s="123" t="inlineStr">
        <is>
          <t>:1570-9_VL:1570-9_VLS:</t>
        </is>
      </c>
      <c r="F817" s="123" t="n"/>
      <c r="G817" s="123" t="inlineStr">
        <is>
          <t>X3</t>
        </is>
      </c>
      <c r="H817" s="123" t="inlineStr">
        <is>
          <t>ImpMatl_AlBrz_ASTM_B-148_C95200</t>
        </is>
      </c>
      <c r="I817" s="6" t="inlineStr">
        <is>
          <t>Aluminum Bronze, ASTM-B148, C95200</t>
        </is>
      </c>
      <c r="J817" s="6" t="inlineStr">
        <is>
          <t>B20</t>
        </is>
      </c>
      <c r="K817" s="6" t="inlineStr">
        <is>
          <t>Coating_Standard</t>
        </is>
      </c>
      <c r="L817" s="6" t="inlineStr">
        <is>
          <t>Stainless Steel, AISI-303</t>
        </is>
      </c>
      <c r="M817" s="6" t="inlineStr">
        <is>
          <t>Steel, Cold Drawn C1018</t>
        </is>
      </c>
      <c r="N817" s="1" t="inlineStr">
        <is>
          <t>96699301</t>
        </is>
      </c>
      <c r="O817" s="6" t="inlineStr">
        <is>
          <t>IMP,L,12709,X3,B20</t>
        </is>
      </c>
      <c r="P817" s="6" t="inlineStr">
        <is>
          <t>A101706</t>
        </is>
      </c>
      <c r="Q817" s="6" t="n"/>
      <c r="R817" s="6" t="inlineStr">
        <is>
          <t>LT040</t>
        </is>
      </c>
      <c r="S817" s="6" t="n">
        <v>98</v>
      </c>
    </row>
    <row r="818">
      <c r="C818" t="inlineStr">
        <is>
          <t>Price_BOM_VL_VLS_Imp_15</t>
        </is>
      </c>
      <c r="E818" s="123" t="inlineStr">
        <is>
          <t>:2070-5_VL:2070-5_VLS:</t>
        </is>
      </c>
      <c r="F818" s="123" t="n"/>
      <c r="G818" s="123" t="inlineStr">
        <is>
          <t>X3</t>
        </is>
      </c>
      <c r="H818" s="123" t="inlineStr">
        <is>
          <t>ImpMatl_AlBrz_ASTM_B-148_C95200</t>
        </is>
      </c>
      <c r="I818" s="6" t="inlineStr">
        <is>
          <t>Aluminum Bronze, ASTM-B148, C95200</t>
        </is>
      </c>
      <c r="J818" s="6" t="inlineStr">
        <is>
          <t>B20</t>
        </is>
      </c>
      <c r="K818" s="6" t="inlineStr">
        <is>
          <t>Coating_Standard</t>
        </is>
      </c>
      <c r="L818" s="6" t="inlineStr">
        <is>
          <t>Stainless Steel, AISI-303</t>
        </is>
      </c>
      <c r="M818" s="6" t="inlineStr">
        <is>
          <t>Steel, Cold Drawn C1018</t>
        </is>
      </c>
      <c r="N818" s="1" t="inlineStr">
        <is>
          <t>96699307</t>
        </is>
      </c>
      <c r="O818" s="6" t="inlineStr">
        <is>
          <t>IMP,L,15705,X3,B20</t>
        </is>
      </c>
      <c r="P818" s="6" t="inlineStr">
        <is>
          <t>A101717</t>
        </is>
      </c>
      <c r="Q818" s="6" t="n"/>
      <c r="R818" s="6" t="inlineStr">
        <is>
          <t>LT040</t>
        </is>
      </c>
      <c r="S818" s="6" t="n">
        <v>98</v>
      </c>
    </row>
    <row r="819">
      <c r="C819" t="inlineStr">
        <is>
          <t>Price_BOM_VL_VLS_Imp_20</t>
        </is>
      </c>
      <c r="E819" s="123" t="inlineStr">
        <is>
          <t>:2095-A_VL:2095-1_VL:2095-A_VLS:2095-1_VLS:</t>
        </is>
      </c>
      <c r="F819" s="123" t="n"/>
      <c r="G819" s="123" t="inlineStr">
        <is>
          <t>X3</t>
        </is>
      </c>
      <c r="H819" s="123" t="inlineStr">
        <is>
          <t>ImpMatl_AlBrz_ASTM_B-148_C95200</t>
        </is>
      </c>
      <c r="I819" s="6" t="inlineStr">
        <is>
          <t>Aluminum Bronze, ASTM-B148, C95200</t>
        </is>
      </c>
      <c r="J819" s="6" t="inlineStr">
        <is>
          <t>B20</t>
        </is>
      </c>
      <c r="K819" s="6" t="inlineStr">
        <is>
          <t>Coating_Standard</t>
        </is>
      </c>
      <c r="L819" s="6" t="inlineStr">
        <is>
          <t>Stainless Steel, AISI-303</t>
        </is>
      </c>
      <c r="M819" s="6" t="inlineStr">
        <is>
          <t>Steel, Cold Drawn C1018</t>
        </is>
      </c>
      <c r="N819" s="1" t="inlineStr">
        <is>
          <t>96699310</t>
        </is>
      </c>
      <c r="O819" s="6" t="inlineStr">
        <is>
          <t>IMP,L,15951,X3,B20</t>
        </is>
      </c>
      <c r="P819" s="6" t="inlineStr">
        <is>
          <t>A101724</t>
        </is>
      </c>
      <c r="Q819" s="6" t="n"/>
      <c r="R819" s="6" t="inlineStr">
        <is>
          <t>LT040</t>
        </is>
      </c>
      <c r="S819" s="6" t="n">
        <v>98</v>
      </c>
    </row>
    <row r="820">
      <c r="C820" t="inlineStr">
        <is>
          <t>Price_BOM_VL_VLS_Imp_24</t>
        </is>
      </c>
      <c r="E820" s="123" t="inlineStr">
        <is>
          <t>:2095-A_VL:2095-1_VL:2095-A_VLS:2095-1_VLS:</t>
        </is>
      </c>
      <c r="F820" s="123" t="n"/>
      <c r="G820" s="123" t="inlineStr">
        <is>
          <t>X4</t>
        </is>
      </c>
      <c r="H820" s="123" t="inlineStr">
        <is>
          <t>ImpMatl_AlBrz_ASTM_B-148_C95200</t>
        </is>
      </c>
      <c r="I820" s="6" t="inlineStr">
        <is>
          <t>Aluminum Bronze, ASTM-B148, C95200</t>
        </is>
      </c>
      <c r="J820" s="6" t="inlineStr">
        <is>
          <t>B20</t>
        </is>
      </c>
      <c r="K820" s="6" t="inlineStr">
        <is>
          <t>Coating_Standard</t>
        </is>
      </c>
      <c r="L820" s="6" t="inlineStr">
        <is>
          <t>Stainless Steel, AISI-303</t>
        </is>
      </c>
      <c r="M820" s="6" t="inlineStr">
        <is>
          <t>Steel, Cold Drawn C1018</t>
        </is>
      </c>
      <c r="N820" s="1" t="inlineStr">
        <is>
          <t>96699313</t>
        </is>
      </c>
      <c r="O820" s="6" t="inlineStr">
        <is>
          <t>IMP,L,15951,X4,B20</t>
        </is>
      </c>
      <c r="P820" s="6" t="inlineStr">
        <is>
          <t>A101730</t>
        </is>
      </c>
      <c r="Q820" s="6" t="n"/>
      <c r="R820" s="6" t="inlineStr">
        <is>
          <t>LT040</t>
        </is>
      </c>
      <c r="S820" s="6" t="n">
        <v>98</v>
      </c>
    </row>
    <row r="821">
      <c r="C821" t="inlineStr">
        <is>
          <t>Price_BOM_VL_VLS_Imp_28</t>
        </is>
      </c>
      <c r="E821" s="123" t="inlineStr">
        <is>
          <t>:2095-5_VL:2095-5_VLS:</t>
        </is>
      </c>
      <c r="F821" s="123" t="n"/>
      <c r="G821" s="123" t="inlineStr">
        <is>
          <t>X3</t>
        </is>
      </c>
      <c r="H821" s="123" t="inlineStr">
        <is>
          <t>ImpMatl_AlBrz_ASTM_B-148_C95200</t>
        </is>
      </c>
      <c r="I821" s="6" t="inlineStr">
        <is>
          <t>Aluminum Bronze, ASTM-B148, C95200</t>
        </is>
      </c>
      <c r="J821" s="6" t="inlineStr">
        <is>
          <t>B20</t>
        </is>
      </c>
      <c r="K821" s="6" t="inlineStr">
        <is>
          <t>Coating_Standard</t>
        </is>
      </c>
      <c r="L821" s="6" t="inlineStr">
        <is>
          <t>Stainless Steel, AISI-303</t>
        </is>
      </c>
      <c r="M821" s="6" t="inlineStr">
        <is>
          <t>Steel, Cold Drawn C1018</t>
        </is>
      </c>
      <c r="N821" s="1" t="inlineStr">
        <is>
          <t>96699316</t>
        </is>
      </c>
      <c r="O821" s="6" t="inlineStr">
        <is>
          <t>IMP,L,15955,X3,B20</t>
        </is>
      </c>
      <c r="P821" s="6" t="inlineStr">
        <is>
          <t>A101736</t>
        </is>
      </c>
      <c r="Q821" s="6" t="n"/>
      <c r="R821" s="6" t="inlineStr">
        <is>
          <t>LT040</t>
        </is>
      </c>
      <c r="S821" s="6" t="n">
        <v>98</v>
      </c>
    </row>
    <row r="822">
      <c r="C822" t="inlineStr">
        <is>
          <t>Price_BOM_VL_VLS_Imp_32</t>
        </is>
      </c>
      <c r="E822" s="123" t="inlineStr">
        <is>
          <t>:2095-5_VL:2095-5_VLS:</t>
        </is>
      </c>
      <c r="F822" s="123" t="n"/>
      <c r="G822" s="123" t="inlineStr">
        <is>
          <t>X4</t>
        </is>
      </c>
      <c r="H822" s="123" t="inlineStr">
        <is>
          <t>ImpMatl_AlBrz_ASTM_B-148_C95200</t>
        </is>
      </c>
      <c r="I822" s="6" t="inlineStr">
        <is>
          <t>Aluminum Bronze, ASTM-B148, C95200</t>
        </is>
      </c>
      <c r="J822" s="6" t="inlineStr">
        <is>
          <t>B20</t>
        </is>
      </c>
      <c r="K822" s="6" t="inlineStr">
        <is>
          <t>Coating_Standard</t>
        </is>
      </c>
      <c r="L822" s="6" t="inlineStr">
        <is>
          <t>Stainless Steel, AISI-303</t>
        </is>
      </c>
      <c r="M822" s="6" t="inlineStr">
        <is>
          <t>Steel, Cold Drawn C1018</t>
        </is>
      </c>
      <c r="N822" s="1" t="inlineStr">
        <is>
          <t>96699319</t>
        </is>
      </c>
      <c r="O822" s="6" t="inlineStr">
        <is>
          <t>IMP,L,15955,X4,B20</t>
        </is>
      </c>
      <c r="P822" s="6" t="inlineStr">
        <is>
          <t>A101742</t>
        </is>
      </c>
      <c r="Q822" s="6" t="n"/>
      <c r="R822" s="6" t="inlineStr">
        <is>
          <t>LT040</t>
        </is>
      </c>
      <c r="S822" s="6" t="n">
        <v>98</v>
      </c>
    </row>
    <row r="823">
      <c r="C823" t="inlineStr">
        <is>
          <t>Price_BOM_VL_VLS_Imp_36</t>
        </is>
      </c>
      <c r="E823" s="123" t="inlineStr">
        <is>
          <t>:2095-9_VL:2095-9_VLS:</t>
        </is>
      </c>
      <c r="F823" s="123" t="n"/>
      <c r="G823" s="123" t="inlineStr">
        <is>
          <t>X3</t>
        </is>
      </c>
      <c r="H823" s="123" t="inlineStr">
        <is>
          <t>ImpMatl_AlBrz_ASTM_B-148_C95200</t>
        </is>
      </c>
      <c r="I823" s="6" t="inlineStr">
        <is>
          <t>Aluminum Bronze, ASTM-B148, C95200</t>
        </is>
      </c>
      <c r="J823" s="6" t="inlineStr">
        <is>
          <t>B20</t>
        </is>
      </c>
      <c r="K823" s="6" t="inlineStr">
        <is>
          <t>Coating_Standard</t>
        </is>
      </c>
      <c r="L823" s="6" t="inlineStr">
        <is>
          <t>Stainless Steel, AISI-303</t>
        </is>
      </c>
      <c r="M823" s="6" t="inlineStr">
        <is>
          <t>Steel, Cold Drawn C1018</t>
        </is>
      </c>
      <c r="N823" s="1" t="inlineStr">
        <is>
          <t>96699322</t>
        </is>
      </c>
      <c r="O823" s="6" t="inlineStr">
        <is>
          <t>IMP,L,15959,X3,B20</t>
        </is>
      </c>
      <c r="P823" s="6" t="inlineStr">
        <is>
          <t>A101748</t>
        </is>
      </c>
      <c r="Q823" s="6" t="n"/>
      <c r="R823" s="6" t="inlineStr">
        <is>
          <t>LT040</t>
        </is>
      </c>
      <c r="S823" s="6" t="n">
        <v>98</v>
      </c>
    </row>
    <row r="824">
      <c r="C824" t="inlineStr">
        <is>
          <t>Price_BOM_VL_VLS_Imp_40</t>
        </is>
      </c>
      <c r="E824" s="123" t="inlineStr">
        <is>
          <t>:2095-9_VL:2095-9_VLS:</t>
        </is>
      </c>
      <c r="F824" s="123" t="n"/>
      <c r="G824" s="123" t="inlineStr">
        <is>
          <t>X4</t>
        </is>
      </c>
      <c r="H824" s="123" t="inlineStr">
        <is>
          <t>ImpMatl_AlBrz_ASTM_B-148_C95200</t>
        </is>
      </c>
      <c r="I824" s="6" t="inlineStr">
        <is>
          <t>Aluminum Bronze, ASTM-B148, C95200</t>
        </is>
      </c>
      <c r="J824" s="6" t="inlineStr">
        <is>
          <t>B20</t>
        </is>
      </c>
      <c r="K824" s="6" t="inlineStr">
        <is>
          <t>Coating_Standard</t>
        </is>
      </c>
      <c r="L824" s="6" t="inlineStr">
        <is>
          <t>Stainless Steel, AISI-303</t>
        </is>
      </c>
      <c r="M824" s="6" t="inlineStr">
        <is>
          <t>Steel, Cold Drawn C1018</t>
        </is>
      </c>
      <c r="N824" s="1" t="inlineStr">
        <is>
          <t>96699325</t>
        </is>
      </c>
      <c r="O824" s="6" t="inlineStr">
        <is>
          <t>IMP,L,15959,X4,B20</t>
        </is>
      </c>
      <c r="P824" s="6" t="inlineStr">
        <is>
          <t>A101754</t>
        </is>
      </c>
      <c r="Q824" s="6" t="n"/>
      <c r="R824" s="6" t="inlineStr">
        <is>
          <t>LT040</t>
        </is>
      </c>
      <c r="S824" s="6" t="n">
        <v>98</v>
      </c>
    </row>
    <row r="825">
      <c r="C825" t="inlineStr">
        <is>
          <t>Price_BOM_VL_VLS_Imp_44</t>
        </is>
      </c>
      <c r="E825" s="123" t="inlineStr">
        <is>
          <t>:2570-9_VL:2570-9_VLS:</t>
        </is>
      </c>
      <c r="F825" s="123" t="n"/>
      <c r="G825" s="123" t="inlineStr">
        <is>
          <t>X3</t>
        </is>
      </c>
      <c r="H825" s="123" t="inlineStr">
        <is>
          <t>ImpMatl_AlBrz_ASTM_B-148_C95200</t>
        </is>
      </c>
      <c r="I825" s="6" t="inlineStr">
        <is>
          <t>Aluminum Bronze, ASTM-B148, C95200</t>
        </is>
      </c>
      <c r="J825" s="6" t="inlineStr">
        <is>
          <t>B20</t>
        </is>
      </c>
      <c r="K825" s="6" t="inlineStr">
        <is>
          <t>Coating_Standard</t>
        </is>
      </c>
      <c r="L825" s="6" t="inlineStr">
        <is>
          <t>Stainless Steel, AISI-303</t>
        </is>
      </c>
      <c r="M825" s="6" t="inlineStr">
        <is>
          <t>Steel, Cold Drawn C1018</t>
        </is>
      </c>
      <c r="N825" s="6" t="inlineStr">
        <is>
          <t>RTF</t>
        </is>
      </c>
      <c r="O825" s="6" t="inlineStr">
        <is>
          <t>IMP,L,20709,X3,B20</t>
        </is>
      </c>
      <c r="P825" s="6" t="inlineStr">
        <is>
          <t>A101766</t>
        </is>
      </c>
      <c r="Q825" s="6" t="n"/>
      <c r="R825" s="6" t="inlineStr">
        <is>
          <t>LT040</t>
        </is>
      </c>
      <c r="S825" s="6" t="n">
        <v>98</v>
      </c>
    </row>
    <row r="826">
      <c r="C826" t="inlineStr">
        <is>
          <t>Price_BOM_VL_VLS_Imp_48</t>
        </is>
      </c>
      <c r="E826" s="123" t="inlineStr">
        <is>
          <t>:2570-9_VL:2570-9_VLS:</t>
        </is>
      </c>
      <c r="F826" s="123" t="n"/>
      <c r="G826" s="123" t="inlineStr">
        <is>
          <t>X4</t>
        </is>
      </c>
      <c r="H826" s="123" t="inlineStr">
        <is>
          <t>ImpMatl_AlBrz_ASTM_B-148_C95200</t>
        </is>
      </c>
      <c r="I826" s="6" t="inlineStr">
        <is>
          <t>Aluminum Bronze, ASTM-B148, C95200</t>
        </is>
      </c>
      <c r="J826" s="6" t="inlineStr">
        <is>
          <t>B20</t>
        </is>
      </c>
      <c r="K826" s="6" t="inlineStr">
        <is>
          <t>Coating_Standard</t>
        </is>
      </c>
      <c r="L826" s="6" t="inlineStr">
        <is>
          <t>Stainless Steel, AISI-303</t>
        </is>
      </c>
      <c r="M826" s="6" t="inlineStr">
        <is>
          <t>Steel, Cold Drawn C1018</t>
        </is>
      </c>
      <c r="N826" s="6" t="inlineStr">
        <is>
          <t>RTF</t>
        </is>
      </c>
      <c r="O826" s="6" t="inlineStr">
        <is>
          <t>IMP,L,20709,X4,B20</t>
        </is>
      </c>
      <c r="P826" s="6" t="inlineStr">
        <is>
          <t>A101772</t>
        </is>
      </c>
      <c r="Q826" s="6" t="n"/>
      <c r="R826" s="6" t="inlineStr">
        <is>
          <t>LT040</t>
        </is>
      </c>
      <c r="S826" s="6" t="n">
        <v>98</v>
      </c>
    </row>
    <row r="827">
      <c r="C827" t="inlineStr">
        <is>
          <t>Price_BOM_VL_VLS_Imp_53</t>
        </is>
      </c>
      <c r="E827" s="123" t="inlineStr">
        <is>
          <t>:2595-3_VL:2595-3_VLS:</t>
        </is>
      </c>
      <c r="F827" s="123" t="n"/>
      <c r="G827" s="123" t="inlineStr">
        <is>
          <t>X3</t>
        </is>
      </c>
      <c r="H827" s="123" t="inlineStr">
        <is>
          <t>ImpMatl_AlBrz_ASTM_B-148_C95200</t>
        </is>
      </c>
      <c r="I827" s="6" t="inlineStr">
        <is>
          <t>Aluminum Bronze, ASTM-B148, C95200</t>
        </is>
      </c>
      <c r="J827" s="6" t="inlineStr">
        <is>
          <t>B20</t>
        </is>
      </c>
      <c r="K827" s="6" t="inlineStr">
        <is>
          <t>Coating_Standard</t>
        </is>
      </c>
      <c r="L827" s="6" t="inlineStr">
        <is>
          <t>Stainless Steel, AISI-303</t>
        </is>
      </c>
      <c r="M827" s="6" t="inlineStr">
        <is>
          <t>Steel, Cold Drawn C1018</t>
        </is>
      </c>
      <c r="N827" s="6" t="n">
        <v>96769174</v>
      </c>
      <c r="O827" s="6" t="inlineStr">
        <is>
          <t>IMP,L,20953,X3,B20</t>
        </is>
      </c>
      <c r="P827" s="6" t="inlineStr">
        <is>
          <t>A101779</t>
        </is>
      </c>
      <c r="Q827" s="6" t="n"/>
      <c r="R827" s="6" t="inlineStr">
        <is>
          <t>LT040</t>
        </is>
      </c>
      <c r="S827" s="6" t="n">
        <v>98</v>
      </c>
      <c r="T827" s="6" t="n"/>
    </row>
    <row r="828">
      <c r="C828" t="inlineStr">
        <is>
          <t>Price_BOM_VL_VLS_Imp_58</t>
        </is>
      </c>
      <c r="E828" s="123" t="inlineStr">
        <is>
          <t>:2595-3_VL:2595-3_VLS:</t>
        </is>
      </c>
      <c r="F828" s="123" t="n"/>
      <c r="G828" s="123" t="inlineStr">
        <is>
          <t>X4</t>
        </is>
      </c>
      <c r="H828" s="123" t="inlineStr">
        <is>
          <t>ImpMatl_AlBrz_ASTM_B-148_C95200</t>
        </is>
      </c>
      <c r="I828" s="6" t="inlineStr">
        <is>
          <t>Aluminum Bronze, ASTM-B148, C95200</t>
        </is>
      </c>
      <c r="J828" s="6" t="inlineStr">
        <is>
          <t>B20</t>
        </is>
      </c>
      <c r="K828" s="6" t="inlineStr">
        <is>
          <t>Coating_Standard</t>
        </is>
      </c>
      <c r="L828" s="6" t="inlineStr">
        <is>
          <t>Stainless Steel, AISI-303</t>
        </is>
      </c>
      <c r="M828" s="6" t="inlineStr">
        <is>
          <t>Steel, Cold Drawn C1018</t>
        </is>
      </c>
      <c r="N828" s="6" t="n">
        <v>96769177</v>
      </c>
      <c r="O828" s="6" t="inlineStr">
        <is>
          <t>IMP,L,20953,X4,B20</t>
        </is>
      </c>
      <c r="P828" s="6" t="inlineStr">
        <is>
          <t>A101786</t>
        </is>
      </c>
      <c r="Q828" s="6" t="n"/>
      <c r="R828" s="6" t="inlineStr">
        <is>
          <t>LT040</t>
        </is>
      </c>
      <c r="S828" s="6" t="n">
        <v>98</v>
      </c>
    </row>
    <row r="829">
      <c r="C829" t="inlineStr">
        <is>
          <t>Price_BOM_VL_VLS_Imp_63</t>
        </is>
      </c>
      <c r="E829" s="123" t="inlineStr">
        <is>
          <t>:2512-1_VL:2512-1_VLS:</t>
        </is>
      </c>
      <c r="F829" s="123" t="n"/>
      <c r="G829" s="123" t="inlineStr">
        <is>
          <t>X3</t>
        </is>
      </c>
      <c r="H829" s="123" t="inlineStr">
        <is>
          <t>ImpMatl_AlBrz_ASTM_B-148_C95200</t>
        </is>
      </c>
      <c r="I829" s="6" t="inlineStr">
        <is>
          <t>Aluminum Bronze, ASTM-B148, C95200</t>
        </is>
      </c>
      <c r="J829" s="6" t="inlineStr">
        <is>
          <t>B20</t>
        </is>
      </c>
      <c r="K829" s="6" t="inlineStr">
        <is>
          <t>Coating_Standard</t>
        </is>
      </c>
      <c r="L829" s="6" t="inlineStr">
        <is>
          <t>Stainless Steel, AISI-303</t>
        </is>
      </c>
      <c r="M829" s="6" t="inlineStr">
        <is>
          <t>Steel, Cold Drawn C1018</t>
        </is>
      </c>
      <c r="N829" s="6" t="n">
        <v>96769180</v>
      </c>
      <c r="O829" s="6" t="inlineStr">
        <is>
          <t>IMP,L,20121,X3,B20</t>
        </is>
      </c>
      <c r="P829" s="6" t="inlineStr">
        <is>
          <t>A101793</t>
        </is>
      </c>
      <c r="Q829" s="6" t="n"/>
      <c r="R829" s="6" t="inlineStr">
        <is>
          <t>LT040</t>
        </is>
      </c>
      <c r="S829" s="6" t="n">
        <v>98</v>
      </c>
    </row>
    <row r="830">
      <c r="C830" t="inlineStr">
        <is>
          <t>Price_BOM_VL_VLS_Imp_68</t>
        </is>
      </c>
      <c r="E830" s="123" t="inlineStr">
        <is>
          <t>:2512-1_VL:2512-1_VLS:</t>
        </is>
      </c>
      <c r="F830" s="123" t="n"/>
      <c r="G830" s="123" t="inlineStr">
        <is>
          <t>XA</t>
        </is>
      </c>
      <c r="H830" s="123" t="inlineStr">
        <is>
          <t>ImpMatl_AlBrz_ASTM_B-148_C95200</t>
        </is>
      </c>
      <c r="I830" s="6" t="inlineStr">
        <is>
          <t>Aluminum Bronze, ASTM-B148, C95200</t>
        </is>
      </c>
      <c r="J830" s="6" t="inlineStr">
        <is>
          <t>B20</t>
        </is>
      </c>
      <c r="K830" s="6" t="inlineStr">
        <is>
          <t>Coating_Standard</t>
        </is>
      </c>
      <c r="L830" s="6" t="inlineStr">
        <is>
          <t>Stainless Steel, AISI-303</t>
        </is>
      </c>
      <c r="M830" s="6" t="inlineStr">
        <is>
          <t>Steel, Cold Drawn C1018</t>
        </is>
      </c>
      <c r="N830" s="6" t="n">
        <v>96769183</v>
      </c>
      <c r="O830" s="6" t="inlineStr">
        <is>
          <t>IMP,L,20121,XA,B20</t>
        </is>
      </c>
      <c r="P830" s="6" t="inlineStr">
        <is>
          <t>A101800</t>
        </is>
      </c>
      <c r="Q830" s="6" t="n"/>
      <c r="R830" s="6" t="inlineStr">
        <is>
          <t>LT040</t>
        </is>
      </c>
      <c r="S830" s="6" t="n">
        <v>98</v>
      </c>
    </row>
    <row r="831">
      <c r="C831" t="inlineStr">
        <is>
          <t>Price_BOM_VL_VLS_Imp_73</t>
        </is>
      </c>
      <c r="E831" s="123" t="inlineStr">
        <is>
          <t>:3070-7_VL:3070-7_VLS:</t>
        </is>
      </c>
      <c r="F831" s="123" t="n"/>
      <c r="G831" s="123" t="inlineStr">
        <is>
          <t>X3</t>
        </is>
      </c>
      <c r="H831" s="123" t="inlineStr">
        <is>
          <t>ImpMatl_AlBrz_ASTM_B-148_C95200</t>
        </is>
      </c>
      <c r="I831" s="6" t="inlineStr">
        <is>
          <t>Aluminum Bronze, ASTM-B148, C95200</t>
        </is>
      </c>
      <c r="J831" s="6" t="inlineStr">
        <is>
          <t>B20</t>
        </is>
      </c>
      <c r="K831" s="6" t="inlineStr">
        <is>
          <t>Coating_Standard</t>
        </is>
      </c>
      <c r="L831" s="6" t="inlineStr">
        <is>
          <t>Stainless Steel, AISI-303</t>
        </is>
      </c>
      <c r="M831" s="6" t="inlineStr">
        <is>
          <t>Steel, Cold Drawn C1018</t>
        </is>
      </c>
      <c r="N831" s="6" t="n">
        <v>96769186</v>
      </c>
      <c r="O831" s="6" t="inlineStr">
        <is>
          <t>IMP,L,25707,X3,B20</t>
        </is>
      </c>
      <c r="P831" s="6" t="inlineStr">
        <is>
          <t>A101807</t>
        </is>
      </c>
      <c r="Q831" s="6" t="n"/>
      <c r="R831" s="6" t="inlineStr">
        <is>
          <t>LT040</t>
        </is>
      </c>
      <c r="S831" s="6" t="n">
        <v>98</v>
      </c>
    </row>
    <row r="832">
      <c r="C832" t="inlineStr">
        <is>
          <t>Price_BOM_VL_VLS_Imp_78</t>
        </is>
      </c>
      <c r="E832" s="123" t="inlineStr">
        <is>
          <t>:3070-7_VL:3070-7_VLS:</t>
        </is>
      </c>
      <c r="F832" s="123" t="n"/>
      <c r="G832" s="123" t="inlineStr">
        <is>
          <t>X4</t>
        </is>
      </c>
      <c r="H832" s="123" t="inlineStr">
        <is>
          <t>ImpMatl_AlBrz_ASTM_B-148_C95200</t>
        </is>
      </c>
      <c r="I832" s="6" t="inlineStr">
        <is>
          <t>Aluminum Bronze, ASTM-B148, C95200</t>
        </is>
      </c>
      <c r="J832" s="6" t="inlineStr">
        <is>
          <t>B20</t>
        </is>
      </c>
      <c r="K832" s="6" t="inlineStr">
        <is>
          <t>Coating_Standard</t>
        </is>
      </c>
      <c r="L832" s="6" t="inlineStr">
        <is>
          <t>Stainless Steel, AISI-303</t>
        </is>
      </c>
      <c r="M832" s="6" t="inlineStr">
        <is>
          <t>Steel, Cold Drawn C1018</t>
        </is>
      </c>
      <c r="N832" s="6" t="n">
        <v>96769189</v>
      </c>
      <c r="O832" s="6" t="inlineStr">
        <is>
          <t>IMP,L,25707,X4,B20</t>
        </is>
      </c>
      <c r="P832" s="6" t="inlineStr">
        <is>
          <t>A101814</t>
        </is>
      </c>
      <c r="Q832" s="6" t="n"/>
      <c r="R832" s="6" t="inlineStr">
        <is>
          <t>LT040</t>
        </is>
      </c>
      <c r="S832" s="6" t="n">
        <v>98</v>
      </c>
    </row>
    <row r="833">
      <c r="C833" t="inlineStr">
        <is>
          <t>Price_BOM_VL_VLS_Imp_83</t>
        </is>
      </c>
      <c r="E833" s="123" t="inlineStr">
        <is>
          <t>:3095-7_VL:3095-7_VLS:</t>
        </is>
      </c>
      <c r="F833" s="123" t="n"/>
      <c r="G833" s="123" t="inlineStr">
        <is>
          <t>X3</t>
        </is>
      </c>
      <c r="H833" s="123" t="inlineStr">
        <is>
          <t>ImpMatl_AlBrz_ASTM_B-148_C95200</t>
        </is>
      </c>
      <c r="I833" s="6" t="inlineStr">
        <is>
          <t>Aluminum Bronze, ASTM-B148, C95200</t>
        </is>
      </c>
      <c r="J833" s="6" t="inlineStr">
        <is>
          <t>B20</t>
        </is>
      </c>
      <c r="K833" s="6" t="inlineStr">
        <is>
          <t>Coating_Standard</t>
        </is>
      </c>
      <c r="L833" s="6" t="inlineStr">
        <is>
          <t>Stainless Steel, AISI-303</t>
        </is>
      </c>
      <c r="M833" s="6" t="inlineStr">
        <is>
          <t>Steel, Cold Drawn C1018</t>
        </is>
      </c>
      <c r="N833" s="6" t="n">
        <v>96769192</v>
      </c>
      <c r="O833" s="6" t="inlineStr">
        <is>
          <t>IMP,L,25957,X3,B20</t>
        </is>
      </c>
      <c r="P833" s="6" t="inlineStr">
        <is>
          <t>A101821</t>
        </is>
      </c>
      <c r="Q833" s="6" t="n"/>
      <c r="R833" s="6" t="inlineStr">
        <is>
          <t>LT040</t>
        </is>
      </c>
      <c r="S833" s="6" t="n">
        <v>98</v>
      </c>
    </row>
    <row r="834">
      <c r="C834" t="inlineStr">
        <is>
          <t>Price_BOM_VL_VLS_Imp_88</t>
        </is>
      </c>
      <c r="E834" s="123" t="inlineStr">
        <is>
          <t>:3095-7_VL:3095-7_VLS:</t>
        </is>
      </c>
      <c r="F834" s="123" t="n"/>
      <c r="G834" s="123" t="inlineStr">
        <is>
          <t>X4</t>
        </is>
      </c>
      <c r="H834" s="123" t="inlineStr">
        <is>
          <t>ImpMatl_AlBrz_ASTM_B-148_C95200</t>
        </is>
      </c>
      <c r="I834" s="6" t="inlineStr">
        <is>
          <t>Aluminum Bronze, ASTM-B148, C95200</t>
        </is>
      </c>
      <c r="J834" s="6" t="inlineStr">
        <is>
          <t>B20</t>
        </is>
      </c>
      <c r="K834" s="6" t="inlineStr">
        <is>
          <t>Coating_Standard</t>
        </is>
      </c>
      <c r="L834" s="6" t="inlineStr">
        <is>
          <t>Stainless Steel, AISI-303</t>
        </is>
      </c>
      <c r="M834" s="6" t="inlineStr">
        <is>
          <t>Steel, Cold Drawn C1018</t>
        </is>
      </c>
      <c r="N834" s="6" t="n">
        <v>96769195</v>
      </c>
      <c r="O834" s="6" t="inlineStr">
        <is>
          <t>IMP,L,25957,X4,B20</t>
        </is>
      </c>
      <c r="P834" s="6" t="inlineStr">
        <is>
          <t>A101828</t>
        </is>
      </c>
      <c r="Q834" s="6" t="n"/>
      <c r="R834" s="6" t="inlineStr">
        <is>
          <t>LT040</t>
        </is>
      </c>
      <c r="S834" s="6" t="n">
        <v>98</v>
      </c>
    </row>
    <row r="835">
      <c r="C835" t="inlineStr">
        <is>
          <t>Price_BOM_VL_VLS_Imp_93</t>
        </is>
      </c>
      <c r="E835" s="123" t="inlineStr">
        <is>
          <t>:3012-5_VL:3012-3_VL:3012-5_VLS:3012-3_VLS:</t>
        </is>
      </c>
      <c r="F835" s="123" t="n"/>
      <c r="G835" s="123" t="inlineStr">
        <is>
          <t>X3</t>
        </is>
      </c>
      <c r="H835" s="123" t="inlineStr">
        <is>
          <t>ImpMatl_AlBrz_ASTM_B-148_C95200</t>
        </is>
      </c>
      <c r="I835" s="6" t="inlineStr">
        <is>
          <t>Aluminum Bronze, ASTM-B148, C95200</t>
        </is>
      </c>
      <c r="J835" s="6" t="inlineStr">
        <is>
          <t>B20</t>
        </is>
      </c>
      <c r="K835" s="6" t="inlineStr">
        <is>
          <t>Coating_Standard</t>
        </is>
      </c>
      <c r="L835" s="6" t="inlineStr">
        <is>
          <t>Stainless Steel, AISI-303</t>
        </is>
      </c>
      <c r="M835" s="6" t="inlineStr">
        <is>
          <t>Steel, Cold Drawn C1018</t>
        </is>
      </c>
      <c r="N835" s="6" t="n">
        <v>96769198</v>
      </c>
      <c r="O835" s="6" t="inlineStr">
        <is>
          <t>IMP,L,25123,X3,B20</t>
        </is>
      </c>
      <c r="P835" s="6" t="inlineStr">
        <is>
          <t>A101835</t>
        </is>
      </c>
      <c r="Q835" s="6" t="n"/>
      <c r="R835" s="6" t="inlineStr">
        <is>
          <t>LT040</t>
        </is>
      </c>
      <c r="S835" s="6" t="n">
        <v>98</v>
      </c>
    </row>
    <row r="836">
      <c r="C836" t="inlineStr">
        <is>
          <t>Price_BOM_VL_VLS_Imp_98</t>
        </is>
      </c>
      <c r="E836" s="123" t="inlineStr">
        <is>
          <t>:3012-5_VL:3012-3_VL:3012-5_VLS:3012-3_VLS:</t>
        </is>
      </c>
      <c r="F836" s="123" t="n"/>
      <c r="G836" s="123" t="inlineStr">
        <is>
          <t>XA</t>
        </is>
      </c>
      <c r="H836" s="123" t="inlineStr">
        <is>
          <t>ImpMatl_AlBrz_ASTM_B-148_C95200</t>
        </is>
      </c>
      <c r="I836" s="6" t="inlineStr">
        <is>
          <t>Aluminum Bronze, ASTM-B148, C95200</t>
        </is>
      </c>
      <c r="J836" s="6" t="inlineStr">
        <is>
          <t>B20</t>
        </is>
      </c>
      <c r="K836" s="6" t="inlineStr">
        <is>
          <t>Coating_Standard</t>
        </is>
      </c>
      <c r="L836" s="6" t="inlineStr">
        <is>
          <t>Stainless Steel, AISI-303</t>
        </is>
      </c>
      <c r="M836" s="6" t="inlineStr">
        <is>
          <t>Steel, Cold Drawn C1018</t>
        </is>
      </c>
      <c r="N836" s="6" t="n">
        <v>96769201</v>
      </c>
      <c r="O836" s="6" t="inlineStr">
        <is>
          <t>IMP,L,25123,XA,B20</t>
        </is>
      </c>
      <c r="P836" s="6" t="inlineStr">
        <is>
          <t>A101842</t>
        </is>
      </c>
      <c r="Q836" s="6" t="n"/>
      <c r="R836" s="6" t="inlineStr">
        <is>
          <t>LT040</t>
        </is>
      </c>
      <c r="S836" s="6" t="n">
        <v>98</v>
      </c>
    </row>
    <row r="837">
      <c r="C837" t="inlineStr">
        <is>
          <t>Price_BOM_VL_VLS_Imp_103</t>
        </is>
      </c>
      <c r="E837" s="123" t="inlineStr">
        <is>
          <t>:4070-7_VL:4070-7_VLS:</t>
        </is>
      </c>
      <c r="F837" s="123" t="n"/>
      <c r="G837" s="123" t="inlineStr">
        <is>
          <t>X3</t>
        </is>
      </c>
      <c r="H837" s="123" t="inlineStr">
        <is>
          <t>ImpMatl_AlBrz_ASTM_B-148_C95200</t>
        </is>
      </c>
      <c r="I837" s="6" t="inlineStr">
        <is>
          <t>Aluminum Bronze, ASTM-B148, C95200</t>
        </is>
      </c>
      <c r="J837" s="6" t="inlineStr">
        <is>
          <t>B20</t>
        </is>
      </c>
      <c r="K837" s="6" t="inlineStr">
        <is>
          <t>Coating_Standard</t>
        </is>
      </c>
      <c r="L837" s="6" t="inlineStr">
        <is>
          <t>Stainless Steel, AISI-303</t>
        </is>
      </c>
      <c r="M837" s="6" t="inlineStr">
        <is>
          <t>Steel, Cold Drawn C1018</t>
        </is>
      </c>
      <c r="N837" s="6" t="n">
        <v>96769207</v>
      </c>
      <c r="O837" s="6" t="inlineStr">
        <is>
          <t>IMP,L,30707,X3,B20</t>
        </is>
      </c>
      <c r="P837" s="6" t="inlineStr">
        <is>
          <t>A101856</t>
        </is>
      </c>
      <c r="Q837" s="6" t="n"/>
      <c r="R837" s="6" t="inlineStr">
        <is>
          <t>LT040</t>
        </is>
      </c>
      <c r="S837" s="6" t="n">
        <v>98</v>
      </c>
    </row>
    <row r="838">
      <c r="C838" t="inlineStr">
        <is>
          <t>Price_BOM_VL_VLS_Imp_108</t>
        </is>
      </c>
      <c r="E838" s="123" t="inlineStr">
        <is>
          <t>:4070-7_VL:4070-7_VLS:</t>
        </is>
      </c>
      <c r="F838" s="123" t="n"/>
      <c r="G838" s="123" t="inlineStr">
        <is>
          <t>X4</t>
        </is>
      </c>
      <c r="H838" s="123" t="inlineStr">
        <is>
          <t>ImpMatl_AlBrz_ASTM_B-148_C95200</t>
        </is>
      </c>
      <c r="I838" s="6" t="inlineStr">
        <is>
          <t>Aluminum Bronze, ASTM-B148, C95200</t>
        </is>
      </c>
      <c r="J838" s="6" t="inlineStr">
        <is>
          <t>B20</t>
        </is>
      </c>
      <c r="K838" s="6" t="inlineStr">
        <is>
          <t>Coating_Standard</t>
        </is>
      </c>
      <c r="L838" s="6" t="inlineStr">
        <is>
          <t>Stainless Steel, AISI-303</t>
        </is>
      </c>
      <c r="M838" s="6" t="inlineStr">
        <is>
          <t>Steel, Cold Drawn C1018</t>
        </is>
      </c>
      <c r="N838" s="6" t="n">
        <v>96769210</v>
      </c>
      <c r="O838" s="6" t="inlineStr">
        <is>
          <t>IMP,L,30707,X4,B20</t>
        </is>
      </c>
      <c r="P838" s="6" t="inlineStr">
        <is>
          <t>A101863</t>
        </is>
      </c>
      <c r="Q838" s="6" t="n"/>
      <c r="R838" s="6" t="inlineStr">
        <is>
          <t>LT040</t>
        </is>
      </c>
      <c r="S838" s="6" t="n">
        <v>98</v>
      </c>
    </row>
    <row r="839">
      <c r="C839" t="inlineStr">
        <is>
          <t>Price_BOM_VL_VLS_Imp_113</t>
        </is>
      </c>
      <c r="E839" s="123" t="inlineStr">
        <is>
          <t>:4095-9_VL:4095-7_VL:4095-9_VLS:4095-7_VLS:</t>
        </is>
      </c>
      <c r="F839" s="123" t="n"/>
      <c r="G839" s="123" t="inlineStr">
        <is>
          <t>X3</t>
        </is>
      </c>
      <c r="H839" s="123" t="inlineStr">
        <is>
          <t>ImpMatl_AlBrz_ASTM_B-148_C95200</t>
        </is>
      </c>
      <c r="I839" s="6" t="inlineStr">
        <is>
          <t>Aluminum Bronze, ASTM-B148, C95200</t>
        </is>
      </c>
      <c r="J839" s="6" t="inlineStr">
        <is>
          <t>B20</t>
        </is>
      </c>
      <c r="K839" s="6" t="inlineStr">
        <is>
          <t>Coating_Standard</t>
        </is>
      </c>
      <c r="L839" s="6" t="inlineStr">
        <is>
          <t>Stainless Steel, AISI-303</t>
        </is>
      </c>
      <c r="M839" s="6" t="inlineStr">
        <is>
          <t>Steel, Cold Drawn C1018</t>
        </is>
      </c>
      <c r="N839" s="6" t="n">
        <v>96769213</v>
      </c>
      <c r="O839" s="6" t="inlineStr">
        <is>
          <t>IMP,L,30957,X3,B20</t>
        </is>
      </c>
      <c r="P839" s="6" t="inlineStr">
        <is>
          <t>A101870</t>
        </is>
      </c>
      <c r="Q839" s="6" t="n"/>
      <c r="R839" s="6" t="inlineStr">
        <is>
          <t>LT040</t>
        </is>
      </c>
      <c r="S839" s="6" t="n">
        <v>98</v>
      </c>
    </row>
    <row r="840">
      <c r="C840" t="inlineStr">
        <is>
          <t>Price_BOM_VL_VLS_Imp_118</t>
        </is>
      </c>
      <c r="E840" s="123" t="inlineStr">
        <is>
          <t>:4095-9_VL:4095-7_VL:4095-9_VLS:4095-7_VLS:</t>
        </is>
      </c>
      <c r="F840" s="123" t="n"/>
      <c r="G840" s="123" t="inlineStr">
        <is>
          <t>XA</t>
        </is>
      </c>
      <c r="H840" s="123" t="inlineStr">
        <is>
          <t>ImpMatl_AlBrz_ASTM_B-148_C95200</t>
        </is>
      </c>
      <c r="I840" s="6" t="inlineStr">
        <is>
          <t>Aluminum Bronze, ASTM-B148, C95200</t>
        </is>
      </c>
      <c r="J840" s="6" t="inlineStr">
        <is>
          <t>B20</t>
        </is>
      </c>
      <c r="K840" s="6" t="inlineStr">
        <is>
          <t>Coating_Standard</t>
        </is>
      </c>
      <c r="L840" s="6" t="inlineStr">
        <is>
          <t>Stainless Steel, AISI-303</t>
        </is>
      </c>
      <c r="M840" s="6" t="inlineStr">
        <is>
          <t>Steel, Cold Drawn C1018</t>
        </is>
      </c>
      <c r="N840" s="6" t="n">
        <v>96769216</v>
      </c>
      <c r="O840" s="6" t="inlineStr">
        <is>
          <t>IMP,L,30957,XA,B20</t>
        </is>
      </c>
      <c r="P840" s="6" t="inlineStr">
        <is>
          <t>A101877</t>
        </is>
      </c>
      <c r="Q840" s="6" t="n"/>
      <c r="R840" s="6" t="inlineStr">
        <is>
          <t>LT040</t>
        </is>
      </c>
      <c r="S840" s="6" t="n">
        <v>98</v>
      </c>
    </row>
    <row r="841">
      <c r="C841" t="inlineStr">
        <is>
          <t>Price_BOM_VL_VLS_Imp_123</t>
        </is>
      </c>
      <c r="E841" s="123" t="inlineStr">
        <is>
          <t>:4012-1_VL:4012-1_VLS:</t>
        </is>
      </c>
      <c r="F841" s="123" t="n"/>
      <c r="G841" s="123" t="inlineStr">
        <is>
          <t>XA</t>
        </is>
      </c>
      <c r="H841" s="123" t="inlineStr">
        <is>
          <t>ImpMatl_AlBrz_ASTM_B-148_C95200</t>
        </is>
      </c>
      <c r="I841" s="6" t="inlineStr">
        <is>
          <t>Aluminum Bronze, ASTM-B148, C95200</t>
        </is>
      </c>
      <c r="J841" s="6" t="inlineStr">
        <is>
          <t>B20</t>
        </is>
      </c>
      <c r="K841" s="6" t="inlineStr">
        <is>
          <t>Coating_Standard</t>
        </is>
      </c>
      <c r="L841" s="6" t="inlineStr">
        <is>
          <t>Stainless Steel, AISI-303</t>
        </is>
      </c>
      <c r="M841" s="6" t="inlineStr">
        <is>
          <t>Steel, Cold Drawn C1018</t>
        </is>
      </c>
      <c r="N841" s="6" t="n">
        <v>96769219</v>
      </c>
      <c r="O841" s="6" t="inlineStr">
        <is>
          <t>IMP,L,30121,XA,B20</t>
        </is>
      </c>
      <c r="P841" s="6" t="inlineStr">
        <is>
          <t>A101884</t>
        </is>
      </c>
      <c r="Q841" s="6" t="n"/>
      <c r="R841" s="6" t="inlineStr">
        <is>
          <t>LT040</t>
        </is>
      </c>
      <c r="S841" s="6" t="n">
        <v>98</v>
      </c>
    </row>
    <row r="842">
      <c r="C842" t="inlineStr">
        <is>
          <t>Price_BOM_VL_VLS_Imp_128</t>
        </is>
      </c>
      <c r="E842" s="123" t="inlineStr">
        <is>
          <t>:4012-9_VL:4012-7_VL:4012-9_VLS:4012-7_VLS:</t>
        </is>
      </c>
      <c r="F842" s="123" t="n"/>
      <c r="G842" s="123" t="inlineStr">
        <is>
          <t>XA</t>
        </is>
      </c>
      <c r="H842" s="123" t="inlineStr">
        <is>
          <t>ImpMatl_AlBrz_ASTM_B-148_C95200</t>
        </is>
      </c>
      <c r="I842" s="6" t="inlineStr">
        <is>
          <t>Aluminum Bronze, ASTM-B148, C95200</t>
        </is>
      </c>
      <c r="J842" s="6" t="inlineStr">
        <is>
          <t>B20</t>
        </is>
      </c>
      <c r="K842" s="6" t="inlineStr">
        <is>
          <t>Coating_Standard</t>
        </is>
      </c>
      <c r="L842" s="6" t="inlineStr">
        <is>
          <t>Stainless Steel, AISI-303</t>
        </is>
      </c>
      <c r="M842" s="6" t="inlineStr">
        <is>
          <t>Steel, Cold Drawn C1018</t>
        </is>
      </c>
      <c r="N842" s="6" t="n">
        <v>96769222</v>
      </c>
      <c r="O842" s="6" t="inlineStr">
        <is>
          <t>IMP,L,30127,XA,B20</t>
        </is>
      </c>
      <c r="P842" s="6" t="inlineStr">
        <is>
          <t>A101891</t>
        </is>
      </c>
      <c r="Q842" s="6" t="n"/>
      <c r="R842" s="6" t="inlineStr">
        <is>
          <t>LT040</t>
        </is>
      </c>
      <c r="S842" s="6" t="n">
        <v>98</v>
      </c>
    </row>
    <row r="843">
      <c r="C843" t="inlineStr">
        <is>
          <t>Price_BOM_VL_VLS_Imp_133</t>
        </is>
      </c>
      <c r="E843" s="123" t="inlineStr">
        <is>
          <t>:5070-7_VL:5070-7_VLS:</t>
        </is>
      </c>
      <c r="F843" s="123" t="n"/>
      <c r="G843" s="123" t="inlineStr">
        <is>
          <t>X3</t>
        </is>
      </c>
      <c r="H843" s="123" t="inlineStr">
        <is>
          <t>ImpMatl_AlBrz_ASTM_B-148_C95200</t>
        </is>
      </c>
      <c r="I843" s="6" t="inlineStr">
        <is>
          <t>Aluminum Bronze, ASTM-B148, C95200</t>
        </is>
      </c>
      <c r="J843" s="6" t="inlineStr">
        <is>
          <t>B20</t>
        </is>
      </c>
      <c r="K843" s="6" t="inlineStr">
        <is>
          <t>Coating_Standard</t>
        </is>
      </c>
      <c r="L843" s="6" t="inlineStr">
        <is>
          <t>Stainless Steel, AISI-303</t>
        </is>
      </c>
      <c r="M843" s="6" t="inlineStr">
        <is>
          <t>Steel, Cold Drawn C1018</t>
        </is>
      </c>
      <c r="N843" s="6" t="n">
        <v>96769228</v>
      </c>
      <c r="O843" s="6" t="inlineStr">
        <is>
          <t>IMP,L,40707,X3,B20</t>
        </is>
      </c>
      <c r="P843" s="6" t="inlineStr">
        <is>
          <t>A101905</t>
        </is>
      </c>
      <c r="Q843" s="6" t="n"/>
      <c r="R843" s="6" t="inlineStr">
        <is>
          <t>LT040</t>
        </is>
      </c>
      <c r="S843" s="6" t="n">
        <v>98</v>
      </c>
    </row>
    <row r="844">
      <c r="C844" t="inlineStr">
        <is>
          <t>Price_BOM_VL_VLS_Imp_140</t>
        </is>
      </c>
      <c r="E844" s="123" t="inlineStr">
        <is>
          <t>:5070-7_VL:</t>
        </is>
      </c>
      <c r="F844" s="123" t="n"/>
      <c r="G844" s="123" t="inlineStr">
        <is>
          <t>X4</t>
        </is>
      </c>
      <c r="H844" s="123" t="inlineStr">
        <is>
          <t>ImpMatl_AlBrz_ASTM_B-148_C95200</t>
        </is>
      </c>
      <c r="I844" s="6" t="inlineStr">
        <is>
          <t>Aluminum Bronze, ASTM-B148, C95200</t>
        </is>
      </c>
      <c r="J844" s="6" t="inlineStr">
        <is>
          <t>B20</t>
        </is>
      </c>
      <c r="K844" s="6" t="inlineStr">
        <is>
          <t>Coating_Standard</t>
        </is>
      </c>
      <c r="L844" s="6" t="inlineStr">
        <is>
          <t>Stainless Steel, AISI-303</t>
        </is>
      </c>
      <c r="M844" s="6" t="inlineStr">
        <is>
          <t>Steel, Cold Drawn C1018</t>
        </is>
      </c>
      <c r="N844" s="6" t="n">
        <v>96769231</v>
      </c>
      <c r="O844" s="6" t="inlineStr">
        <is>
          <t>IMP,L,40707,X4,B20</t>
        </is>
      </c>
      <c r="P844" s="6" t="inlineStr">
        <is>
          <t>A101912</t>
        </is>
      </c>
      <c r="Q844" s="6" t="n"/>
      <c r="R844" s="6" t="inlineStr">
        <is>
          <t>LT040</t>
        </is>
      </c>
      <c r="S844" s="6" t="n">
        <v>98</v>
      </c>
    </row>
    <row r="845">
      <c r="C845" t="inlineStr">
        <is>
          <t>Price_BOM_VL_VLS_Imp_141</t>
        </is>
      </c>
      <c r="E845" s="123" t="inlineStr">
        <is>
          <t>:5070-7_VLS:</t>
        </is>
      </c>
      <c r="F845" s="123" t="n"/>
      <c r="G845" s="123" t="inlineStr">
        <is>
          <t>X4</t>
        </is>
      </c>
      <c r="H845" s="123" t="inlineStr">
        <is>
          <t>ImpMatl_AlBrz_ASTM_B-148_C95200</t>
        </is>
      </c>
      <c r="I845" s="6" t="inlineStr">
        <is>
          <t>Aluminum Bronze, ASTM-B148, C95200</t>
        </is>
      </c>
      <c r="J845" s="6" t="inlineStr">
        <is>
          <t>B20</t>
        </is>
      </c>
      <c r="K845" s="6" t="inlineStr">
        <is>
          <t>Coating_Standard</t>
        </is>
      </c>
      <c r="L845" s="6" t="inlineStr">
        <is>
          <t>Stainless Steel, AISI-303</t>
        </is>
      </c>
      <c r="M845" s="6" t="inlineStr">
        <is>
          <t>Steel, Cold Drawn C1018</t>
        </is>
      </c>
      <c r="N845" s="123" t="n">
        <v>96772228</v>
      </c>
      <c r="O845" s="6" t="inlineStr">
        <is>
          <t>IMP,VLS,50707,X4,B20</t>
        </is>
      </c>
      <c r="P845" s="6" t="inlineStr">
        <is>
          <t>A101912</t>
        </is>
      </c>
      <c r="Q845" s="6" t="n"/>
      <c r="R845" s="6" t="inlineStr">
        <is>
          <t>LT040</t>
        </is>
      </c>
      <c r="S845" s="6" t="n">
        <v>98</v>
      </c>
    </row>
    <row r="846">
      <c r="C846" t="inlineStr">
        <is>
          <t>Price_BOM_VL_VLS_Imp_148</t>
        </is>
      </c>
      <c r="E846" s="123" t="inlineStr">
        <is>
          <t>:5095-A_VL:5095-7_VL:5095-A_VLS:5095-7_VLS:</t>
        </is>
      </c>
      <c r="F846" s="123" t="n"/>
      <c r="G846" s="123" t="inlineStr">
        <is>
          <t>X3</t>
        </is>
      </c>
      <c r="H846" s="123" t="inlineStr">
        <is>
          <t>ImpMatl_AlBrz_ASTM_B-148_C95200</t>
        </is>
      </c>
      <c r="I846" s="6" t="inlineStr">
        <is>
          <t>Aluminum Bronze, ASTM-B148, C95200</t>
        </is>
      </c>
      <c r="J846" s="6" t="inlineStr">
        <is>
          <t>B20</t>
        </is>
      </c>
      <c r="K846" s="6" t="inlineStr">
        <is>
          <t>Coating_Standard</t>
        </is>
      </c>
      <c r="L846" s="6" t="inlineStr">
        <is>
          <t>Stainless Steel, AISI-303</t>
        </is>
      </c>
      <c r="M846" s="6" t="inlineStr">
        <is>
          <t>Steel, Cold Drawn C1018</t>
        </is>
      </c>
      <c r="N846" s="6" t="n">
        <v>96769234</v>
      </c>
      <c r="O846" s="6" t="inlineStr">
        <is>
          <t>IMP,L,40957,X3,B20</t>
        </is>
      </c>
      <c r="P846" s="6" t="inlineStr">
        <is>
          <t>A101919</t>
        </is>
      </c>
      <c r="Q846" s="6" t="n"/>
      <c r="R846" s="6" t="inlineStr">
        <is>
          <t>LT040</t>
        </is>
      </c>
      <c r="S846" s="6" t="n">
        <v>98</v>
      </c>
    </row>
    <row r="847">
      <c r="C847" t="inlineStr">
        <is>
          <t>Price_BOM_VL_VLS_Imp_153</t>
        </is>
      </c>
      <c r="E847" s="123" t="inlineStr">
        <is>
          <t>:5095-A_VL:5095-7_VL:5095-A_VLS:5095-7_VLS:</t>
        </is>
      </c>
      <c r="F847" s="123" t="n"/>
      <c r="G847" s="123" t="inlineStr">
        <is>
          <t>X4</t>
        </is>
      </c>
      <c r="H847" s="123" t="inlineStr">
        <is>
          <t>ImpMatl_AlBrz_ASTM_B-148_C95200</t>
        </is>
      </c>
      <c r="I847" s="6" t="inlineStr">
        <is>
          <t>Aluminum Bronze, ASTM-B148, C95200</t>
        </is>
      </c>
      <c r="J847" s="6" t="inlineStr">
        <is>
          <t>B20</t>
        </is>
      </c>
      <c r="K847" s="6" t="inlineStr">
        <is>
          <t>Coating_Standard</t>
        </is>
      </c>
      <c r="L847" s="6" t="inlineStr">
        <is>
          <t>Stainless Steel, AISI-303</t>
        </is>
      </c>
      <c r="M847" s="6" t="inlineStr">
        <is>
          <t>Steel, Cold Drawn C1018</t>
        </is>
      </c>
      <c r="N847" s="6" t="n">
        <v>96769237</v>
      </c>
      <c r="O847" s="6" t="inlineStr">
        <is>
          <t>IMP,L,40957,X4,B20</t>
        </is>
      </c>
      <c r="P847" s="6" t="inlineStr">
        <is>
          <t>A101926</t>
        </is>
      </c>
      <c r="Q847" s="6" t="n"/>
      <c r="R847" s="6" t="inlineStr">
        <is>
          <t>LT040</t>
        </is>
      </c>
      <c r="S847" s="6" t="n">
        <v>98</v>
      </c>
    </row>
    <row r="848">
      <c r="C848" t="inlineStr">
        <is>
          <t>Price_BOM_VL_VLS_Imp_158</t>
        </is>
      </c>
      <c r="E848" s="123" t="inlineStr">
        <is>
          <t>:5095-9_VL:5095-9_VLS:</t>
        </is>
      </c>
      <c r="F848" s="123" t="n"/>
      <c r="G848" s="123" t="inlineStr">
        <is>
          <t>XA</t>
        </is>
      </c>
      <c r="H848" s="123" t="inlineStr">
        <is>
          <t>ImpMatl_AlBrz_ASTM_B-148_C95200</t>
        </is>
      </c>
      <c r="I848" s="6" t="inlineStr">
        <is>
          <t>Aluminum Bronze, ASTM-B148, C95200</t>
        </is>
      </c>
      <c r="J848" s="6" t="inlineStr">
        <is>
          <t>B20</t>
        </is>
      </c>
      <c r="K848" s="6" t="inlineStr">
        <is>
          <t>Coating_Standard</t>
        </is>
      </c>
      <c r="L848" s="6" t="inlineStr">
        <is>
          <t>Stainless Steel, AISI-303</t>
        </is>
      </c>
      <c r="M848" s="6" t="inlineStr">
        <is>
          <t>Steel, Cold Drawn C1018</t>
        </is>
      </c>
      <c r="N848" s="6" t="n">
        <v>96769240</v>
      </c>
      <c r="O848" s="6" t="inlineStr">
        <is>
          <t>IMP,L,40959,XA,B20</t>
        </is>
      </c>
      <c r="P848" s="6" t="inlineStr">
        <is>
          <t>A101933</t>
        </is>
      </c>
      <c r="Q848" s="6" t="n"/>
      <c r="R848" s="6" t="inlineStr">
        <is>
          <t>LT040</t>
        </is>
      </c>
      <c r="S848" s="6" t="n">
        <v>98</v>
      </c>
    </row>
    <row r="849">
      <c r="C849" t="inlineStr">
        <is>
          <t>Price_BOM_VL_VLS_Imp_163</t>
        </is>
      </c>
      <c r="E849" s="123" t="inlineStr">
        <is>
          <t>:5012-9_VL:5012-9_VLS:</t>
        </is>
      </c>
      <c r="F849" s="123" t="n"/>
      <c r="G849" s="123" t="inlineStr">
        <is>
          <t>XA</t>
        </is>
      </c>
      <c r="H849" s="123" t="inlineStr">
        <is>
          <t>ImpMatl_AlBrz_ASTM_B-148_C95200</t>
        </is>
      </c>
      <c r="I849" s="6" t="inlineStr">
        <is>
          <t>Aluminum Bronze, ASTM-B148, C95200</t>
        </is>
      </c>
      <c r="J849" s="6" t="inlineStr">
        <is>
          <t>B20</t>
        </is>
      </c>
      <c r="K849" s="6" t="inlineStr">
        <is>
          <t>Coating_Standard</t>
        </is>
      </c>
      <c r="L849" s="6" t="inlineStr">
        <is>
          <t>Stainless Steel, AISI-303</t>
        </is>
      </c>
      <c r="M849" s="6" t="inlineStr">
        <is>
          <t>Steel, Cold Drawn C1018</t>
        </is>
      </c>
      <c r="N849" s="6" t="n">
        <v>96769243</v>
      </c>
      <c r="O849" s="6" t="inlineStr">
        <is>
          <t>IMP,L,40129,XA,B20</t>
        </is>
      </c>
      <c r="P849" s="6" t="inlineStr">
        <is>
          <t>A101940</t>
        </is>
      </c>
      <c r="Q849" s="6" t="n"/>
      <c r="R849" s="6" t="inlineStr">
        <is>
          <t>LT040</t>
        </is>
      </c>
      <c r="S849" s="6" t="n">
        <v>98</v>
      </c>
    </row>
    <row r="850">
      <c r="C850" t="inlineStr">
        <is>
          <t>Price_BOM_VL_VLS_Imp_168</t>
        </is>
      </c>
      <c r="E850" s="123" t="inlineStr">
        <is>
          <t>:5012-C_VL:5012-A_VL:5012-C_VLS:5012-A_VLS:</t>
        </is>
      </c>
      <c r="F850" s="123" t="n"/>
      <c r="G850" s="123" t="inlineStr">
        <is>
          <t>XA</t>
        </is>
      </c>
      <c r="H850" s="123" t="inlineStr">
        <is>
          <t>ImpMatl_AlBrz_ASTM_B-148_C95200</t>
        </is>
      </c>
      <c r="I850" s="6" t="inlineStr">
        <is>
          <t>Aluminum Bronze, ASTM-B148, C95200</t>
        </is>
      </c>
      <c r="J850" s="6" t="inlineStr">
        <is>
          <t>B20</t>
        </is>
      </c>
      <c r="K850" s="6" t="inlineStr">
        <is>
          <t>Coating_Standard</t>
        </is>
      </c>
      <c r="L850" s="6" t="inlineStr">
        <is>
          <t>Stainless Steel, AISI-303</t>
        </is>
      </c>
      <c r="M850" s="6" t="inlineStr">
        <is>
          <t>Steel, Cold Drawn C1018</t>
        </is>
      </c>
      <c r="N850" s="6" t="n">
        <v>96769246</v>
      </c>
      <c r="O850" s="6" t="inlineStr">
        <is>
          <t>IMP,L,4012A,XA,B20</t>
        </is>
      </c>
      <c r="P850" s="6" t="inlineStr">
        <is>
          <t>A101947</t>
        </is>
      </c>
      <c r="Q850" s="6" t="n"/>
      <c r="R850" s="6" t="inlineStr">
        <is>
          <t>LT040</t>
        </is>
      </c>
      <c r="S850" s="6" t="n">
        <v>98</v>
      </c>
    </row>
    <row r="851">
      <c r="C851" t="inlineStr">
        <is>
          <t>Price_BOM_VL_VLS_Imp_173</t>
        </is>
      </c>
      <c r="E851" s="123" t="inlineStr">
        <is>
          <t>:6095-7_VL:6095-7_VLS:</t>
        </is>
      </c>
      <c r="F851" s="123" t="n"/>
      <c r="G851" s="123" t="inlineStr">
        <is>
          <t>X4</t>
        </is>
      </c>
      <c r="H851" s="123" t="inlineStr">
        <is>
          <t>ImpMatl_AlBrz_ASTM_B-148_C95200</t>
        </is>
      </c>
      <c r="I851" s="6" t="inlineStr">
        <is>
          <t>Aluminum Bronze, ASTM-B148, C95200</t>
        </is>
      </c>
      <c r="J851" s="6" t="inlineStr">
        <is>
          <t>B20</t>
        </is>
      </c>
      <c r="K851" s="6" t="inlineStr">
        <is>
          <t>Coating_Standard</t>
        </is>
      </c>
      <c r="L851" s="6" t="inlineStr">
        <is>
          <t>Stainless Steel, AISI-303</t>
        </is>
      </c>
      <c r="M851" s="6" t="inlineStr">
        <is>
          <t>Steel, Cold Drawn C1018</t>
        </is>
      </c>
      <c r="N851" s="123" t="n">
        <v>96772231</v>
      </c>
      <c r="O851" s="6" t="inlineStr">
        <is>
          <t>IMP,VL,60957,X4,B20</t>
        </is>
      </c>
      <c r="P851" s="6" t="inlineStr">
        <is>
          <t>A101968</t>
        </is>
      </c>
      <c r="Q851" s="6" t="n"/>
      <c r="R851" s="6" t="inlineStr">
        <is>
          <t>LT040</t>
        </is>
      </c>
      <c r="S851" s="6" t="n">
        <v>98</v>
      </c>
    </row>
    <row r="852">
      <c r="C852" t="inlineStr">
        <is>
          <t>Price_BOM_VL_VLS_Imp_178</t>
        </is>
      </c>
      <c r="E852" s="123" t="inlineStr">
        <is>
          <t>:6012-5_VL:6012-5_VLS:</t>
        </is>
      </c>
      <c r="F852" s="123" t="n"/>
      <c r="G852" s="123" t="inlineStr">
        <is>
          <t>XA</t>
        </is>
      </c>
      <c r="H852" s="123" t="inlineStr">
        <is>
          <t>ImpMatl_AlBrz_ASTM_B-148_C95200</t>
        </is>
      </c>
      <c r="I852" s="6" t="inlineStr">
        <is>
          <t>Aluminum Bronze, ASTM-B148, C95200</t>
        </is>
      </c>
      <c r="J852" s="6" t="inlineStr">
        <is>
          <t>B20</t>
        </is>
      </c>
      <c r="K852" s="6" t="inlineStr">
        <is>
          <t>Coating_Standard</t>
        </is>
      </c>
      <c r="L852" s="6" t="inlineStr">
        <is>
          <t>Stainless Steel, AISI-303</t>
        </is>
      </c>
      <c r="M852" s="6" t="inlineStr">
        <is>
          <t>Steel, Cold Drawn C1018</t>
        </is>
      </c>
      <c r="N852" s="6" t="n">
        <v>96769258</v>
      </c>
      <c r="O852" s="6" t="inlineStr">
        <is>
          <t>IMP,L,50123,XA,B20</t>
        </is>
      </c>
      <c r="P852" s="6" t="inlineStr">
        <is>
          <t>A101975</t>
        </is>
      </c>
      <c r="Q852" s="6" t="n"/>
      <c r="R852" s="6" t="inlineStr">
        <is>
          <t>LT040</t>
        </is>
      </c>
      <c r="S852" s="6" t="n">
        <v>98</v>
      </c>
      <c r="U852" s="80" t="n"/>
    </row>
    <row r="853">
      <c r="C853" t="inlineStr">
        <is>
          <t>Price_BOM_VL_VLS_Imp_183</t>
        </is>
      </c>
      <c r="E853" s="123" t="inlineStr">
        <is>
          <t>:6012-5_VL:6012-5_VLS:</t>
        </is>
      </c>
      <c r="F853" s="123" t="n"/>
      <c r="G853" s="123" t="inlineStr">
        <is>
          <t>X5</t>
        </is>
      </c>
      <c r="H853" s="123" t="inlineStr">
        <is>
          <t>ImpMatl_AlBrz_ASTM_B-148_C95200</t>
        </is>
      </c>
      <c r="I853" s="6" t="inlineStr">
        <is>
          <t>Aluminum Bronze, ASTM-B148, C95200</t>
        </is>
      </c>
      <c r="J853" s="6" t="inlineStr">
        <is>
          <t>B20</t>
        </is>
      </c>
      <c r="K853" s="6" t="inlineStr">
        <is>
          <t>Coating_Standard</t>
        </is>
      </c>
      <c r="L853" s="6" t="inlineStr">
        <is>
          <t>Anodized Steel</t>
        </is>
      </c>
      <c r="M853" s="6" t="inlineStr">
        <is>
          <t>Steel, Cold Drawn C1018</t>
        </is>
      </c>
      <c r="N853" s="6" t="n">
        <v>96769261</v>
      </c>
      <c r="O853" s="6" t="inlineStr">
        <is>
          <t>IMP,L,50123,X5,B20</t>
        </is>
      </c>
      <c r="P853" s="6" t="inlineStr">
        <is>
          <t>A101982</t>
        </is>
      </c>
      <c r="Q853" s="6" t="n"/>
      <c r="R853" s="6" t="inlineStr">
        <is>
          <t>LT040</t>
        </is>
      </c>
      <c r="S853" s="6" t="n">
        <v>98</v>
      </c>
    </row>
    <row r="854">
      <c r="C854" t="inlineStr">
        <is>
          <t>Price_BOM_VL_VLS_Imp_188</t>
        </is>
      </c>
      <c r="E854" s="123" t="inlineStr">
        <is>
          <t>:8095-1_VL:8095-1_VLS:</t>
        </is>
      </c>
      <c r="F854" s="123" t="n"/>
      <c r="G854" s="123" t="inlineStr">
        <is>
          <t>XA</t>
        </is>
      </c>
      <c r="H854" s="123" t="inlineStr">
        <is>
          <t>ImpMatl_AlBrz_ASTM_B-148_C95200</t>
        </is>
      </c>
      <c r="I854" s="6" t="inlineStr">
        <is>
          <t>Aluminum Bronze, ASTM-B148, C95200</t>
        </is>
      </c>
      <c r="J854" s="6" t="inlineStr">
        <is>
          <t>B20</t>
        </is>
      </c>
      <c r="K854" s="6" t="inlineStr">
        <is>
          <t>Coating_Standard</t>
        </is>
      </c>
      <c r="L854" s="6" t="inlineStr">
        <is>
          <t>Stainless Steel, AISI-303</t>
        </is>
      </c>
      <c r="M854" s="6" t="inlineStr">
        <is>
          <t>Steel, Cold Drawn C1018</t>
        </is>
      </c>
      <c r="N854" s="6" t="n">
        <v>96769267</v>
      </c>
      <c r="O854" s="6" t="inlineStr">
        <is>
          <t>IMP,L,60951,XA,B20</t>
        </is>
      </c>
      <c r="P854" s="6" t="inlineStr">
        <is>
          <t>A101996</t>
        </is>
      </c>
      <c r="Q854" s="6" t="n"/>
      <c r="R854" s="6" t="inlineStr">
        <is>
          <t>LT040</t>
        </is>
      </c>
      <c r="S854" s="6" t="n">
        <v>98</v>
      </c>
    </row>
    <row r="855">
      <c r="C855" t="inlineStr">
        <is>
          <t>Price_BOM_VL_VLS_Imp_193</t>
        </is>
      </c>
      <c r="E855" s="123" t="inlineStr">
        <is>
          <t>:8012-3_VL:8012-3_VLS:</t>
        </is>
      </c>
      <c r="F855" s="123" t="n"/>
      <c r="G855" s="123" t="inlineStr">
        <is>
          <t>XA</t>
        </is>
      </c>
      <c r="H855" s="123" t="inlineStr">
        <is>
          <t>ImpMatl_AlBrz_ASTM_B-148_C95200</t>
        </is>
      </c>
      <c r="I855" s="6" t="inlineStr">
        <is>
          <t>Aluminum Bronze, ASTM-B148, C95200</t>
        </is>
      </c>
      <c r="J855" s="6" t="inlineStr">
        <is>
          <t>B20</t>
        </is>
      </c>
      <c r="K855" s="6" t="inlineStr">
        <is>
          <t>Coating_Standard</t>
        </is>
      </c>
      <c r="L855" s="6" t="inlineStr">
        <is>
          <t>Stainless Steel, AISI-303</t>
        </is>
      </c>
      <c r="M855" s="6" t="inlineStr">
        <is>
          <t>Steel, Cold Drawn C1018</t>
        </is>
      </c>
      <c r="N855" s="6" t="n">
        <v>96769270</v>
      </c>
      <c r="O855" s="6" t="inlineStr">
        <is>
          <t>IMP,L,60123,XA,B20</t>
        </is>
      </c>
      <c r="P855" s="6" t="inlineStr">
        <is>
          <t>A102003</t>
        </is>
      </c>
      <c r="Q855" s="6" t="n"/>
      <c r="R855" s="6" t="inlineStr">
        <is>
          <t>LT040</t>
        </is>
      </c>
      <c r="S855" s="6" t="n">
        <v>98</v>
      </c>
    </row>
    <row r="856">
      <c r="C856" t="inlineStr">
        <is>
          <t>Price_BOM_VL_VLS_Imp_198</t>
        </is>
      </c>
      <c r="E856" s="123" t="inlineStr">
        <is>
          <t>:8012-3_VL:8012-3_VLS:</t>
        </is>
      </c>
      <c r="F856" s="123" t="n"/>
      <c r="G856" s="123" t="inlineStr">
        <is>
          <t>X5</t>
        </is>
      </c>
      <c r="H856" s="123" t="inlineStr">
        <is>
          <t>ImpMatl_AlBrz_ASTM_B-148_C95200</t>
        </is>
      </c>
      <c r="I856" s="6" t="inlineStr">
        <is>
          <t>Aluminum Bronze, ASTM-B148, C95200</t>
        </is>
      </c>
      <c r="J856" s="6" t="inlineStr">
        <is>
          <t>B20</t>
        </is>
      </c>
      <c r="K856" s="6" t="inlineStr">
        <is>
          <t>Coating_Standard</t>
        </is>
      </c>
      <c r="L856" s="6" t="inlineStr">
        <is>
          <t>Anodized Steel</t>
        </is>
      </c>
      <c r="M856" s="6" t="inlineStr">
        <is>
          <t>Steel, Cold Drawn C1018</t>
        </is>
      </c>
      <c r="N856" s="6" t="n">
        <v>96769273</v>
      </c>
      <c r="O856" s="6" t="inlineStr">
        <is>
          <t>IMP,L,60123,X5,B20</t>
        </is>
      </c>
      <c r="P856" s="6" t="inlineStr">
        <is>
          <t>A102010</t>
        </is>
      </c>
      <c r="Q856" s="6" t="n"/>
      <c r="R856" s="6" t="inlineStr">
        <is>
          <t>LT040</t>
        </is>
      </c>
      <c r="S856" s="6" t="n">
        <v>98</v>
      </c>
      <c r="U856" s="80" t="n"/>
    </row>
    <row r="857">
      <c r="C857" t="inlineStr">
        <is>
          <t>Price_BOM_VL_VLS_Imp_203</t>
        </is>
      </c>
      <c r="E857" s="123" t="inlineStr">
        <is>
          <t>:1012-3_VL:1012-3_VLS:</t>
        </is>
      </c>
      <c r="F857" s="123" t="n"/>
      <c r="G857" s="123" t="inlineStr">
        <is>
          <t>X5</t>
        </is>
      </c>
      <c r="H857" s="123" t="inlineStr">
        <is>
          <t>ImpMatl_AlBrz_ASTM_B-148_C95200</t>
        </is>
      </c>
      <c r="I857" s="6" t="inlineStr">
        <is>
          <t>Aluminum Bronze, ASTM-B148, C95200</t>
        </is>
      </c>
      <c r="J857" s="6" t="inlineStr">
        <is>
          <t>B20</t>
        </is>
      </c>
      <c r="K857" s="6" t="inlineStr">
        <is>
          <t>Coating_Standard</t>
        </is>
      </c>
      <c r="L857" s="6" t="inlineStr">
        <is>
          <t>Anodized Steel</t>
        </is>
      </c>
      <c r="M857" s="6" t="inlineStr">
        <is>
          <t>Steel, Cold Drawn C1018</t>
        </is>
      </c>
      <c r="N857" s="6" t="n">
        <v>96769282</v>
      </c>
      <c r="O857" s="6" t="inlineStr">
        <is>
          <t>IMP,L,80123,X5,B20</t>
        </is>
      </c>
      <c r="P857" s="6" t="inlineStr">
        <is>
          <t>A102031</t>
        </is>
      </c>
      <c r="Q857" s="6" t="n"/>
      <c r="R857" s="6" t="inlineStr">
        <is>
          <t>LT040</t>
        </is>
      </c>
      <c r="S857" s="6" t="n">
        <v>98</v>
      </c>
    </row>
    <row r="858">
      <c r="C858" t="inlineStr">
        <is>
          <t>Price_BOM_VL_VLS_Imp_295</t>
        </is>
      </c>
      <c r="E858" s="123" t="inlineStr">
        <is>
          <t>:1570-9_VL:</t>
        </is>
      </c>
      <c r="F858" s="123" t="n"/>
      <c r="G858" s="123" t="inlineStr">
        <is>
          <t>X0</t>
        </is>
      </c>
      <c r="H858" s="123" t="inlineStr">
        <is>
          <t>ImpMatl_AlBrz_ASTM_B-148_C95200</t>
        </is>
      </c>
      <c r="I858" s="6" t="inlineStr">
        <is>
          <t>Aluminum Bronze, ASTM-B148, C95200</t>
        </is>
      </c>
      <c r="J858" s="6" t="inlineStr">
        <is>
          <t>B20</t>
        </is>
      </c>
      <c r="K858" s="6" t="inlineStr">
        <is>
          <t>Coating_Standard</t>
        </is>
      </c>
      <c r="L858" s="6" t="inlineStr">
        <is>
          <t>ImpellerCapscrew_X0_None</t>
        </is>
      </c>
      <c r="M858" s="6" t="inlineStr">
        <is>
          <t>ImpellerKey_None</t>
        </is>
      </c>
      <c r="N858" s="123" t="n">
        <v>96778077</v>
      </c>
      <c r="O858" s="123" t="inlineStr">
        <is>
          <t>IMP,L,12709,X0,B20</t>
        </is>
      </c>
      <c r="P858" t="inlineStr">
        <is>
          <t>A102072</t>
        </is>
      </c>
      <c r="R858" s="6" t="inlineStr">
        <is>
          <t>LT040</t>
        </is>
      </c>
      <c r="S858" s="80" t="n">
        <v>98</v>
      </c>
    </row>
    <row r="859">
      <c r="C859" t="inlineStr">
        <is>
          <t>Price_BOM_VL_VLS_Imp_301</t>
        </is>
      </c>
      <c r="E859" s="123" t="inlineStr">
        <is>
          <t>:2070-5_VL:</t>
        </is>
      </c>
      <c r="F859" s="123" t="n"/>
      <c r="G859" s="123" t="inlineStr">
        <is>
          <t>X0</t>
        </is>
      </c>
      <c r="H859" s="123" t="inlineStr">
        <is>
          <t>ImpMatl_AlBrz_ASTM_B-148_C95200</t>
        </is>
      </c>
      <c r="I859" s="6" t="inlineStr">
        <is>
          <t>Aluminum Bronze, ASTM-B148, C95200</t>
        </is>
      </c>
      <c r="J859" s="6" t="inlineStr">
        <is>
          <t>B20</t>
        </is>
      </c>
      <c r="K859" s="6" t="inlineStr">
        <is>
          <t>Coating_Standard</t>
        </is>
      </c>
      <c r="L859" s="6" t="inlineStr">
        <is>
          <t>ImpellerCapscrew_X0_None</t>
        </is>
      </c>
      <c r="M859" s="6" t="inlineStr">
        <is>
          <t>ImpellerKey_None</t>
        </is>
      </c>
      <c r="N859" s="123" t="n">
        <v>96778080</v>
      </c>
      <c r="O859" s="123" t="inlineStr">
        <is>
          <t>IMP,L,15705,X0,B20</t>
        </is>
      </c>
      <c r="P859" t="inlineStr">
        <is>
          <t>A102078</t>
        </is>
      </c>
      <c r="R859" s="6" t="inlineStr">
        <is>
          <t>LT040</t>
        </is>
      </c>
      <c r="S859" s="80" t="n">
        <v>98</v>
      </c>
    </row>
    <row r="860">
      <c r="C860" t="inlineStr">
        <is>
          <t>Price_BOM_VL_VLS_Imp_4</t>
        </is>
      </c>
      <c r="E860" s="123" t="inlineStr">
        <is>
          <t>:1270-7_VL:</t>
        </is>
      </c>
      <c r="F860" s="123" t="n"/>
      <c r="G860" s="123" t="inlineStr">
        <is>
          <t>X0</t>
        </is>
      </c>
      <c r="H860" s="123" t="inlineStr">
        <is>
          <t>ImpMatl_NiAl-Bronze_B-148_C95800</t>
        </is>
      </c>
      <c r="I860" s="6" t="inlineStr">
        <is>
          <t>Ni-Aluminum -Bronze, ASTM-B148, C95800</t>
        </is>
      </c>
      <c r="J860" s="6" t="inlineStr">
        <is>
          <t>B23</t>
        </is>
      </c>
      <c r="K860" s="6" t="inlineStr">
        <is>
          <t>Coating_Standard</t>
        </is>
      </c>
      <c r="L860" s="6" t="inlineStr">
        <is>
          <t>ImpellerCapscrew_X0_None</t>
        </is>
      </c>
      <c r="M860" s="6" t="inlineStr">
        <is>
          <t>ImpellerKey_None</t>
        </is>
      </c>
      <c r="N860" s="1" t="inlineStr">
        <is>
          <t>RTF</t>
        </is>
      </c>
      <c r="O860" s="6" t="n"/>
      <c r="P860" s="6" t="inlineStr">
        <is>
          <t>A101681</t>
        </is>
      </c>
      <c r="Q860" s="6" t="n"/>
      <c r="R860" s="6" t="inlineStr">
        <is>
          <t>LT040</t>
        </is>
      </c>
      <c r="S860" s="6" t="n">
        <v>98</v>
      </c>
    </row>
    <row r="861">
      <c r="C861" t="inlineStr">
        <is>
          <t>Price_BOM_VL_VLS_Imp_8</t>
        </is>
      </c>
      <c r="E861" s="123" t="inlineStr">
        <is>
          <t>:1270-7_VL:1270-7_VLS:</t>
        </is>
      </c>
      <c r="F861" s="123" t="n"/>
      <c r="G861" s="123" t="inlineStr">
        <is>
          <t>X3</t>
        </is>
      </c>
      <c r="H861" s="123" t="inlineStr">
        <is>
          <t>ImpMatl_NiAl-Bronze_B-148_C95800</t>
        </is>
      </c>
      <c r="I861" s="6" t="inlineStr">
        <is>
          <t>Ni-Aluminum -Bronze, ASTM-B148, C95800</t>
        </is>
      </c>
      <c r="J861" s="6" t="inlineStr">
        <is>
          <t>B23</t>
        </is>
      </c>
      <c r="K861" s="6" t="inlineStr">
        <is>
          <t>Coating_Standard</t>
        </is>
      </c>
      <c r="L861" s="6" t="inlineStr">
        <is>
          <t>Stainless Steel, AISI-303</t>
        </is>
      </c>
      <c r="M861" s="6" t="inlineStr">
        <is>
          <t>Steel, Cold Drawn C1018</t>
        </is>
      </c>
      <c r="N861" s="1" t="inlineStr">
        <is>
          <t>RTF</t>
        </is>
      </c>
      <c r="O861" s="6" t="n"/>
      <c r="P861" s="6" t="inlineStr">
        <is>
          <t>A101687</t>
        </is>
      </c>
      <c r="Q861" s="6" t="n"/>
      <c r="R861" s="6" t="inlineStr">
        <is>
          <t>LT040</t>
        </is>
      </c>
      <c r="S861" s="6" t="n">
        <v>98</v>
      </c>
    </row>
    <row r="862">
      <c r="C862" t="inlineStr">
        <is>
          <t>Price_BOM_VL_VLS_Imp_12</t>
        </is>
      </c>
      <c r="E862" s="123" t="inlineStr">
        <is>
          <t>:1570-9_VL:1570-9_VLS:</t>
        </is>
      </c>
      <c r="F862" s="123" t="n"/>
      <c r="G862" s="123" t="inlineStr">
        <is>
          <t>X3</t>
        </is>
      </c>
      <c r="H862" s="123" t="inlineStr">
        <is>
          <t>ImpMatl_NiAl-Bronze_B-148_C95800</t>
        </is>
      </c>
      <c r="I862" s="6" t="inlineStr">
        <is>
          <t>Ni-Aluminum -Bronze, ASTM-B148, C95800</t>
        </is>
      </c>
      <c r="J862" s="6" t="inlineStr">
        <is>
          <t>B23</t>
        </is>
      </c>
      <c r="K862" s="6" t="inlineStr">
        <is>
          <t>Coating_Standard</t>
        </is>
      </c>
      <c r="L862" s="6" t="inlineStr">
        <is>
          <t>Stainless Steel, AISI-303</t>
        </is>
      </c>
      <c r="M862" s="6" t="inlineStr">
        <is>
          <t>Steel, Cold Drawn C1018</t>
        </is>
      </c>
      <c r="N862" s="1" t="inlineStr">
        <is>
          <t>RTF</t>
        </is>
      </c>
      <c r="O862" s="6" t="n"/>
      <c r="P862" s="6" t="inlineStr">
        <is>
          <t>A101707</t>
        </is>
      </c>
      <c r="Q862" s="6" t="n"/>
      <c r="R862" s="6" t="inlineStr">
        <is>
          <t>LT040</t>
        </is>
      </c>
      <c r="S862" s="6" t="n">
        <v>98</v>
      </c>
    </row>
    <row r="863">
      <c r="C863" t="inlineStr">
        <is>
          <t>Price_BOM_VL_VLS_Imp_16</t>
        </is>
      </c>
      <c r="E863" s="123" t="inlineStr">
        <is>
          <t>:2070-5_VL:2070-5_VLS:</t>
        </is>
      </c>
      <c r="F863" s="123" t="n"/>
      <c r="G863" s="123" t="inlineStr">
        <is>
          <t>X3</t>
        </is>
      </c>
      <c r="H863" s="123" t="inlineStr">
        <is>
          <t>ImpMatl_NiAl-Bronze_B-148_C95800</t>
        </is>
      </c>
      <c r="I863" s="6" t="inlineStr">
        <is>
          <t>Ni-Aluminum -Bronze, ASTM-B148, C95800</t>
        </is>
      </c>
      <c r="J863" s="6" t="inlineStr">
        <is>
          <t>B23</t>
        </is>
      </c>
      <c r="K863" s="6" t="inlineStr">
        <is>
          <t>Coating_Standard</t>
        </is>
      </c>
      <c r="L863" s="6" t="inlineStr">
        <is>
          <t>Stainless Steel, AISI-303</t>
        </is>
      </c>
      <c r="M863" s="6" t="inlineStr">
        <is>
          <t>Steel, Cold Drawn C1018</t>
        </is>
      </c>
      <c r="N863" s="1" t="inlineStr">
        <is>
          <t>RTF</t>
        </is>
      </c>
      <c r="O863" s="6" t="n"/>
      <c r="P863" s="6" t="inlineStr">
        <is>
          <t>A101718</t>
        </is>
      </c>
      <c r="Q863" s="6" t="n"/>
      <c r="R863" s="6" t="inlineStr">
        <is>
          <t>LT040</t>
        </is>
      </c>
      <c r="S863" s="6" t="n">
        <v>98</v>
      </c>
    </row>
    <row r="864">
      <c r="C864" t="inlineStr">
        <is>
          <t>Price_BOM_VL_VLS_Imp_21</t>
        </is>
      </c>
      <c r="E864" s="123" t="inlineStr">
        <is>
          <t>:2095-A_VL:2095-1_VL:2095-A_VLS:2095-1_VLS:</t>
        </is>
      </c>
      <c r="F864" s="123" t="n"/>
      <c r="G864" s="123" t="inlineStr">
        <is>
          <t>X3</t>
        </is>
      </c>
      <c r="H864" s="123" t="inlineStr">
        <is>
          <t>ImpMatl_NiAl-Bronze_B-148_C95800</t>
        </is>
      </c>
      <c r="I864" s="6" t="inlineStr">
        <is>
          <t>Ni-Aluminum -Bronze, ASTM-B148, C95800</t>
        </is>
      </c>
      <c r="J864" s="6" t="inlineStr">
        <is>
          <t>B23</t>
        </is>
      </c>
      <c r="K864" s="6" t="inlineStr">
        <is>
          <t>Coating_Standard</t>
        </is>
      </c>
      <c r="L864" s="6" t="inlineStr">
        <is>
          <t>Stainless Steel, AISI-303</t>
        </is>
      </c>
      <c r="M864" s="6" t="inlineStr">
        <is>
          <t>Steel, Cold Drawn C1018</t>
        </is>
      </c>
      <c r="N864" s="1" t="inlineStr">
        <is>
          <t>RTF</t>
        </is>
      </c>
      <c r="O864" s="6" t="n"/>
      <c r="P864" s="6" t="inlineStr">
        <is>
          <t>A101725</t>
        </is>
      </c>
      <c r="Q864" s="6" t="n"/>
      <c r="R864" s="6" t="inlineStr">
        <is>
          <t>LT040</t>
        </is>
      </c>
      <c r="S864" s="6" t="n">
        <v>98</v>
      </c>
    </row>
    <row r="865">
      <c r="C865" t="inlineStr">
        <is>
          <t>Price_BOM_VL_VLS_Imp_25</t>
        </is>
      </c>
      <c r="E865" s="123" t="inlineStr">
        <is>
          <t>:2095-A_VL:2095-1_VL:2095-A_VLS:2095-1_VLS:</t>
        </is>
      </c>
      <c r="F865" s="123" t="n"/>
      <c r="G865" s="123" t="inlineStr">
        <is>
          <t>X4</t>
        </is>
      </c>
      <c r="H865" s="123" t="inlineStr">
        <is>
          <t>ImpMatl_NiAl-Bronze_B-148_C95800</t>
        </is>
      </c>
      <c r="I865" s="6" t="inlineStr">
        <is>
          <t>Ni-Aluminum -Bronze, ASTM-B148, C95800</t>
        </is>
      </c>
      <c r="J865" s="6" t="inlineStr">
        <is>
          <t>B23</t>
        </is>
      </c>
      <c r="K865" s="6" t="inlineStr">
        <is>
          <t>Coating_Standard</t>
        </is>
      </c>
      <c r="L865" s="6" t="inlineStr">
        <is>
          <t>Stainless Steel, AISI-303</t>
        </is>
      </c>
      <c r="M865" s="6" t="inlineStr">
        <is>
          <t>Steel, Cold Drawn C1018</t>
        </is>
      </c>
      <c r="N865" s="1" t="inlineStr">
        <is>
          <t>RTF</t>
        </is>
      </c>
      <c r="O865" s="6" t="n"/>
      <c r="P865" s="6" t="inlineStr">
        <is>
          <t>A101731</t>
        </is>
      </c>
      <c r="Q865" s="6" t="n"/>
      <c r="R865" s="6" t="inlineStr">
        <is>
          <t>LT040</t>
        </is>
      </c>
      <c r="S865" s="6" t="n">
        <v>98</v>
      </c>
    </row>
    <row r="866">
      <c r="C866" t="inlineStr">
        <is>
          <t>Price_BOM_VL_VLS_Imp_29</t>
        </is>
      </c>
      <c r="E866" s="123" t="inlineStr">
        <is>
          <t>:2095-5_VL:2095-5_VLS:</t>
        </is>
      </c>
      <c r="F866" s="123" t="n"/>
      <c r="G866" s="123" t="inlineStr">
        <is>
          <t>X3</t>
        </is>
      </c>
      <c r="H866" s="123" t="inlineStr">
        <is>
          <t>ImpMatl_NiAl-Bronze_B-148_C95800</t>
        </is>
      </c>
      <c r="I866" s="6" t="inlineStr">
        <is>
          <t>Ni-Aluminum -Bronze, ASTM-B148, C95800</t>
        </is>
      </c>
      <c r="J866" s="6" t="inlineStr">
        <is>
          <t>B23</t>
        </is>
      </c>
      <c r="K866" s="6" t="inlineStr">
        <is>
          <t>Coating_Standard</t>
        </is>
      </c>
      <c r="L866" s="6" t="inlineStr">
        <is>
          <t>Stainless Steel, AISI-303</t>
        </is>
      </c>
      <c r="M866" s="6" t="inlineStr">
        <is>
          <t>Steel, Cold Drawn C1018</t>
        </is>
      </c>
      <c r="N866" s="1" t="inlineStr">
        <is>
          <t>RTF</t>
        </is>
      </c>
      <c r="O866" s="6" t="n"/>
      <c r="P866" s="6" t="inlineStr">
        <is>
          <t>A101737</t>
        </is>
      </c>
      <c r="Q866" s="6" t="n"/>
      <c r="R866" s="6" t="inlineStr">
        <is>
          <t>LT040</t>
        </is>
      </c>
      <c r="S866" s="6" t="n">
        <v>98</v>
      </c>
    </row>
    <row r="867">
      <c r="C867" t="inlineStr">
        <is>
          <t>Price_BOM_VL_VLS_Imp_33</t>
        </is>
      </c>
      <c r="E867" s="123" t="inlineStr">
        <is>
          <t>:2095-5_VL:2095-5_VLS:</t>
        </is>
      </c>
      <c r="F867" s="123" t="n"/>
      <c r="G867" s="123" t="inlineStr">
        <is>
          <t>X4</t>
        </is>
      </c>
      <c r="H867" s="123" t="inlineStr">
        <is>
          <t>ImpMatl_NiAl-Bronze_B-148_C95800</t>
        </is>
      </c>
      <c r="I867" s="6" t="inlineStr">
        <is>
          <t>Ni-Aluminum -Bronze, ASTM-B148, C95800</t>
        </is>
      </c>
      <c r="J867" s="6" t="inlineStr">
        <is>
          <t>B23</t>
        </is>
      </c>
      <c r="K867" s="6" t="inlineStr">
        <is>
          <t>Coating_Standard</t>
        </is>
      </c>
      <c r="L867" s="6" t="inlineStr">
        <is>
          <t>Stainless Steel, AISI-303</t>
        </is>
      </c>
      <c r="M867" s="6" t="inlineStr">
        <is>
          <t>Steel, Cold Drawn C1018</t>
        </is>
      </c>
      <c r="N867" s="1" t="inlineStr">
        <is>
          <t>RTF</t>
        </is>
      </c>
      <c r="O867" s="6" t="n"/>
      <c r="P867" s="6" t="inlineStr">
        <is>
          <t>A101743</t>
        </is>
      </c>
      <c r="Q867" s="6" t="n"/>
      <c r="R867" s="6" t="inlineStr">
        <is>
          <t>LT040</t>
        </is>
      </c>
      <c r="S867" s="6" t="n">
        <v>98</v>
      </c>
    </row>
    <row r="868">
      <c r="C868" t="inlineStr">
        <is>
          <t>Price_BOM_VL_VLS_Imp_37</t>
        </is>
      </c>
      <c r="E868" s="123" t="inlineStr">
        <is>
          <t>:2095-9_VL:2095-9_VLS:</t>
        </is>
      </c>
      <c r="F868" s="123" t="n"/>
      <c r="G868" s="123" t="inlineStr">
        <is>
          <t>X3</t>
        </is>
      </c>
      <c r="H868" s="123" t="inlineStr">
        <is>
          <t>ImpMatl_NiAl-Bronze_B-148_C95800</t>
        </is>
      </c>
      <c r="I868" s="6" t="inlineStr">
        <is>
          <t>Ni-Aluminum -Bronze, ASTM-B148, C95800</t>
        </is>
      </c>
      <c r="J868" s="6" t="inlineStr">
        <is>
          <t>B23</t>
        </is>
      </c>
      <c r="K868" s="6" t="inlineStr">
        <is>
          <t>Coating_Standard</t>
        </is>
      </c>
      <c r="L868" s="6" t="inlineStr">
        <is>
          <t>Stainless Steel, AISI-303</t>
        </is>
      </c>
      <c r="M868" s="6" t="inlineStr">
        <is>
          <t>Steel, Cold Drawn C1018</t>
        </is>
      </c>
      <c r="N868" s="1" t="inlineStr">
        <is>
          <t>RTF</t>
        </is>
      </c>
      <c r="O868" s="6" t="n"/>
      <c r="P868" s="6" t="inlineStr">
        <is>
          <t>A101749</t>
        </is>
      </c>
      <c r="Q868" s="6" t="n"/>
      <c r="R868" s="6" t="inlineStr">
        <is>
          <t>LT040</t>
        </is>
      </c>
      <c r="S868" s="6" t="n">
        <v>98</v>
      </c>
    </row>
    <row r="869">
      <c r="C869" t="inlineStr">
        <is>
          <t>Price_BOM_VL_VLS_Imp_41</t>
        </is>
      </c>
      <c r="E869" s="123" t="inlineStr">
        <is>
          <t>:2095-9_VL:2095-9_VLS:</t>
        </is>
      </c>
      <c r="F869" s="123" t="n"/>
      <c r="G869" s="123" t="inlineStr">
        <is>
          <t>X4</t>
        </is>
      </c>
      <c r="H869" s="123" t="inlineStr">
        <is>
          <t>ImpMatl_NiAl-Bronze_B-148_C95800</t>
        </is>
      </c>
      <c r="I869" s="6" t="inlineStr">
        <is>
          <t>Ni-Aluminum -Bronze, ASTM-B148, C95800</t>
        </is>
      </c>
      <c r="J869" s="6" t="inlineStr">
        <is>
          <t>B23</t>
        </is>
      </c>
      <c r="K869" s="6" t="inlineStr">
        <is>
          <t>Coating_Standard</t>
        </is>
      </c>
      <c r="L869" s="6" t="inlineStr">
        <is>
          <t>Stainless Steel, AISI-303</t>
        </is>
      </c>
      <c r="M869" s="6" t="inlineStr">
        <is>
          <t>Steel, Cold Drawn C1018</t>
        </is>
      </c>
      <c r="N869" s="1" t="inlineStr">
        <is>
          <t>RTF</t>
        </is>
      </c>
      <c r="O869" s="6" t="n"/>
      <c r="P869" s="6" t="inlineStr">
        <is>
          <t>A101755</t>
        </is>
      </c>
      <c r="Q869" s="6" t="n"/>
      <c r="R869" s="6" t="inlineStr">
        <is>
          <t>LT040</t>
        </is>
      </c>
      <c r="S869" s="6" t="n">
        <v>98</v>
      </c>
    </row>
    <row r="870">
      <c r="C870" t="inlineStr">
        <is>
          <t>Price_BOM_VL_VLS_Imp_45</t>
        </is>
      </c>
      <c r="E870" s="123" t="inlineStr">
        <is>
          <t>:2570-9_VL:2570-9_VLS:</t>
        </is>
      </c>
      <c r="F870" s="123" t="n"/>
      <c r="G870" s="123" t="inlineStr">
        <is>
          <t>X3</t>
        </is>
      </c>
      <c r="H870" s="123" t="inlineStr">
        <is>
          <t>ImpMatl_NiAl-Bronze_B-148_C95800</t>
        </is>
      </c>
      <c r="I870" s="6" t="inlineStr">
        <is>
          <t>Ni-Aluminum -Bronze, ASTM-B148, C95800</t>
        </is>
      </c>
      <c r="J870" s="6" t="inlineStr">
        <is>
          <t>B23</t>
        </is>
      </c>
      <c r="K870" s="6" t="inlineStr">
        <is>
          <t>Coating_Standard</t>
        </is>
      </c>
      <c r="L870" s="6" t="inlineStr">
        <is>
          <t>Stainless Steel, AISI-303</t>
        </is>
      </c>
      <c r="M870" s="6" t="inlineStr">
        <is>
          <t>Steel, Cold Drawn C1018</t>
        </is>
      </c>
      <c r="N870" s="6" t="inlineStr">
        <is>
          <t>RTF</t>
        </is>
      </c>
      <c r="O870" s="6" t="n"/>
      <c r="P870" s="6" t="inlineStr">
        <is>
          <t>A101767</t>
        </is>
      </c>
      <c r="Q870" s="6" t="n"/>
      <c r="R870" s="6" t="inlineStr">
        <is>
          <t>LT040</t>
        </is>
      </c>
      <c r="S870" s="6" t="n">
        <v>98</v>
      </c>
    </row>
    <row r="871">
      <c r="C871" t="inlineStr">
        <is>
          <t>Price_BOM_VL_VLS_Imp_49</t>
        </is>
      </c>
      <c r="E871" s="123" t="inlineStr">
        <is>
          <t>:2570-9_VL:2570-9_VLS:</t>
        </is>
      </c>
      <c r="F871" s="123" t="n"/>
      <c r="G871" s="123" t="inlineStr">
        <is>
          <t>X4</t>
        </is>
      </c>
      <c r="H871" s="123" t="inlineStr">
        <is>
          <t>ImpMatl_NiAl-Bronze_B-148_C95800</t>
        </is>
      </c>
      <c r="I871" s="6" t="inlineStr">
        <is>
          <t>Ni-Aluminum -Bronze, ASTM-B148, C95800</t>
        </is>
      </c>
      <c r="J871" s="6" t="inlineStr">
        <is>
          <t>B23</t>
        </is>
      </c>
      <c r="K871" s="6" t="inlineStr">
        <is>
          <t>Coating_Standard</t>
        </is>
      </c>
      <c r="L871" s="6" t="inlineStr">
        <is>
          <t>Stainless Steel, AISI-303</t>
        </is>
      </c>
      <c r="M871" s="6" t="inlineStr">
        <is>
          <t>Steel, Cold Drawn C1018</t>
        </is>
      </c>
      <c r="N871" s="6" t="inlineStr">
        <is>
          <t>RTF</t>
        </is>
      </c>
      <c r="O871" s="6" t="n"/>
      <c r="P871" s="6" t="inlineStr">
        <is>
          <t>A101773</t>
        </is>
      </c>
      <c r="Q871" s="6" t="n"/>
      <c r="R871" s="6" t="inlineStr">
        <is>
          <t>LT040</t>
        </is>
      </c>
      <c r="S871" s="6" t="n">
        <v>98</v>
      </c>
    </row>
    <row r="872">
      <c r="C872" t="inlineStr">
        <is>
          <t>Price_BOM_VL_VLS_Imp_54</t>
        </is>
      </c>
      <c r="E872" s="123" t="inlineStr">
        <is>
          <t>:2595-3_VL:2595-3_VLS:</t>
        </is>
      </c>
      <c r="F872" s="123" t="n"/>
      <c r="G872" s="123" t="inlineStr">
        <is>
          <t>X3</t>
        </is>
      </c>
      <c r="H872" s="123" t="inlineStr">
        <is>
          <t>ImpMatl_NiAl-Bronze_B-148_C95800</t>
        </is>
      </c>
      <c r="I872" s="6" t="inlineStr">
        <is>
          <t>Ni-Aluminum -Bronze, ASTM-B148, C95800</t>
        </is>
      </c>
      <c r="J872" s="6" t="inlineStr">
        <is>
          <t>B23</t>
        </is>
      </c>
      <c r="K872" s="6" t="inlineStr">
        <is>
          <t>Coating_Standard</t>
        </is>
      </c>
      <c r="L872" s="6" t="inlineStr">
        <is>
          <t>Stainless Steel, AISI-303</t>
        </is>
      </c>
      <c r="M872" s="6" t="inlineStr">
        <is>
          <t>Steel, Cold Drawn C1018</t>
        </is>
      </c>
      <c r="N872" s="6" t="inlineStr">
        <is>
          <t>RTF</t>
        </is>
      </c>
      <c r="O872" s="6" t="n"/>
      <c r="P872" s="6" t="inlineStr">
        <is>
          <t>A101780</t>
        </is>
      </c>
      <c r="Q872" s="6" t="n"/>
      <c r="R872" s="6" t="inlineStr">
        <is>
          <t>LT040</t>
        </is>
      </c>
      <c r="S872" s="6" t="n">
        <v>98</v>
      </c>
    </row>
    <row r="873">
      <c r="C873" t="inlineStr">
        <is>
          <t>Price_BOM_VL_VLS_Imp_59</t>
        </is>
      </c>
      <c r="E873" s="123" t="inlineStr">
        <is>
          <t>:2595-3_VL:2595-3_VLS:</t>
        </is>
      </c>
      <c r="F873" s="123" t="n"/>
      <c r="G873" s="123" t="inlineStr">
        <is>
          <t>X4</t>
        </is>
      </c>
      <c r="H873" s="123" t="inlineStr">
        <is>
          <t>ImpMatl_NiAl-Bronze_B-148_C95800</t>
        </is>
      </c>
      <c r="I873" s="6" t="inlineStr">
        <is>
          <t>Ni-Aluminum -Bronze, ASTM-B148, C95800</t>
        </is>
      </c>
      <c r="J873" s="6" t="inlineStr">
        <is>
          <t>B23</t>
        </is>
      </c>
      <c r="K873" s="6" t="inlineStr">
        <is>
          <t>Coating_Standard</t>
        </is>
      </c>
      <c r="L873" s="6" t="inlineStr">
        <is>
          <t>Stainless Steel, AISI-303</t>
        </is>
      </c>
      <c r="M873" s="6" t="inlineStr">
        <is>
          <t>Steel, Cold Drawn C1018</t>
        </is>
      </c>
      <c r="N873" s="6" t="inlineStr">
        <is>
          <t>RTF</t>
        </is>
      </c>
      <c r="O873" s="6" t="n"/>
      <c r="P873" s="6" t="inlineStr">
        <is>
          <t>A101787</t>
        </is>
      </c>
      <c r="Q873" s="6" t="n"/>
      <c r="R873" s="6" t="inlineStr">
        <is>
          <t>LT040</t>
        </is>
      </c>
      <c r="S873" s="6" t="n">
        <v>98</v>
      </c>
    </row>
    <row r="874">
      <c r="C874" t="inlineStr">
        <is>
          <t>Price_BOM_VL_VLS_Imp_64</t>
        </is>
      </c>
      <c r="E874" s="123" t="inlineStr">
        <is>
          <t>:2512-1_VL:2512-1_VLS:</t>
        </is>
      </c>
      <c r="F874" s="123" t="n"/>
      <c r="G874" s="123" t="inlineStr">
        <is>
          <t>X3</t>
        </is>
      </c>
      <c r="H874" s="123" t="inlineStr">
        <is>
          <t>ImpMatl_NiAl-Bronze_B-148_C95800</t>
        </is>
      </c>
      <c r="I874" s="6" t="inlineStr">
        <is>
          <t>Ni-Aluminum -Bronze, ASTM-B148, C95800</t>
        </is>
      </c>
      <c r="J874" s="6" t="inlineStr">
        <is>
          <t>B23</t>
        </is>
      </c>
      <c r="K874" s="6" t="inlineStr">
        <is>
          <t>Coating_Standard</t>
        </is>
      </c>
      <c r="L874" s="6" t="inlineStr">
        <is>
          <t>Stainless Steel, AISI-303</t>
        </is>
      </c>
      <c r="M874" s="6" t="inlineStr">
        <is>
          <t>Steel, Cold Drawn C1018</t>
        </is>
      </c>
      <c r="N874" s="6" t="inlineStr">
        <is>
          <t>RTF</t>
        </is>
      </c>
      <c r="O874" s="6" t="n"/>
      <c r="P874" s="6" t="inlineStr">
        <is>
          <t>A101794</t>
        </is>
      </c>
      <c r="Q874" s="6" t="n"/>
      <c r="R874" s="6" t="inlineStr">
        <is>
          <t>LT040</t>
        </is>
      </c>
      <c r="S874" s="6" t="n">
        <v>98</v>
      </c>
    </row>
    <row r="875">
      <c r="C875" t="inlineStr">
        <is>
          <t>Price_BOM_VL_VLS_Imp_69</t>
        </is>
      </c>
      <c r="E875" s="123" t="inlineStr">
        <is>
          <t>:2512-1_VL:2512-1_VLS:</t>
        </is>
      </c>
      <c r="F875" s="123" t="n"/>
      <c r="G875" s="123" t="inlineStr">
        <is>
          <t>XA</t>
        </is>
      </c>
      <c r="H875" s="123" t="inlineStr">
        <is>
          <t>ImpMatl_NiAl-Bronze_B-148_C95800</t>
        </is>
      </c>
      <c r="I875" s="6" t="inlineStr">
        <is>
          <t>Ni-Aluminum -Bronze, ASTM-B148, C95800</t>
        </is>
      </c>
      <c r="J875" s="6" t="inlineStr">
        <is>
          <t>B23</t>
        </is>
      </c>
      <c r="K875" s="6" t="inlineStr">
        <is>
          <t>Coating_Standard</t>
        </is>
      </c>
      <c r="L875" s="6" t="inlineStr">
        <is>
          <t>Stainless Steel, AISI-303</t>
        </is>
      </c>
      <c r="M875" s="6" t="inlineStr">
        <is>
          <t>Steel, Cold Drawn C1018</t>
        </is>
      </c>
      <c r="N875" s="6" t="inlineStr">
        <is>
          <t>RTF</t>
        </is>
      </c>
      <c r="O875" s="6" t="n"/>
      <c r="P875" s="6" t="inlineStr">
        <is>
          <t>A101801</t>
        </is>
      </c>
      <c r="Q875" s="6" t="n"/>
      <c r="R875" s="6" t="inlineStr">
        <is>
          <t>LT040</t>
        </is>
      </c>
      <c r="S875" s="6" t="n">
        <v>98</v>
      </c>
    </row>
    <row r="876">
      <c r="C876" t="inlineStr">
        <is>
          <t>Price_BOM_VL_VLS_Imp_74</t>
        </is>
      </c>
      <c r="E876" s="123" t="inlineStr">
        <is>
          <t>:3070-7_VL:3070-7_VLS:</t>
        </is>
      </c>
      <c r="F876" s="123" t="n"/>
      <c r="G876" s="123" t="inlineStr">
        <is>
          <t>X3</t>
        </is>
      </c>
      <c r="H876" s="123" t="inlineStr">
        <is>
          <t>ImpMatl_NiAl-Bronze_B-148_C95800</t>
        </is>
      </c>
      <c r="I876" s="6" t="inlineStr">
        <is>
          <t>Ni-Aluminum -Bronze, ASTM-B148, C95800</t>
        </is>
      </c>
      <c r="J876" s="6" t="inlineStr">
        <is>
          <t>B23</t>
        </is>
      </c>
      <c r="K876" s="6" t="inlineStr">
        <is>
          <t>Coating_Standard</t>
        </is>
      </c>
      <c r="L876" s="6" t="inlineStr">
        <is>
          <t>Stainless Steel, AISI-303</t>
        </is>
      </c>
      <c r="M876" s="6" t="inlineStr">
        <is>
          <t>Steel, Cold Drawn C1018</t>
        </is>
      </c>
      <c r="N876" s="6" t="inlineStr">
        <is>
          <t>RTF</t>
        </is>
      </c>
      <c r="O876" s="6" t="n"/>
      <c r="P876" s="6" t="inlineStr">
        <is>
          <t>A101808</t>
        </is>
      </c>
      <c r="Q876" s="6" t="n"/>
      <c r="R876" s="6" t="inlineStr">
        <is>
          <t>LT040</t>
        </is>
      </c>
      <c r="S876" s="6" t="n">
        <v>98</v>
      </c>
    </row>
    <row r="877">
      <c r="C877" t="inlineStr">
        <is>
          <t>Price_BOM_VL_VLS_Imp_79</t>
        </is>
      </c>
      <c r="E877" s="123" t="inlineStr">
        <is>
          <t>:3070-7_VL:3070-7_VLS:</t>
        </is>
      </c>
      <c r="F877" s="123" t="n"/>
      <c r="G877" s="123" t="inlineStr">
        <is>
          <t>X4</t>
        </is>
      </c>
      <c r="H877" s="123" t="inlineStr">
        <is>
          <t>ImpMatl_NiAl-Bronze_B-148_C95800</t>
        </is>
      </c>
      <c r="I877" s="6" t="inlineStr">
        <is>
          <t>Ni-Aluminum -Bronze, ASTM-B148, C95800</t>
        </is>
      </c>
      <c r="J877" s="6" t="inlineStr">
        <is>
          <t>B23</t>
        </is>
      </c>
      <c r="K877" s="6" t="inlineStr">
        <is>
          <t>Coating_Standard</t>
        </is>
      </c>
      <c r="L877" s="6" t="inlineStr">
        <is>
          <t>Stainless Steel, AISI-303</t>
        </is>
      </c>
      <c r="M877" s="6" t="inlineStr">
        <is>
          <t>Steel, Cold Drawn C1018</t>
        </is>
      </c>
      <c r="N877" s="6" t="inlineStr">
        <is>
          <t>RTF</t>
        </is>
      </c>
      <c r="O877" s="6" t="n"/>
      <c r="P877" s="6" t="inlineStr">
        <is>
          <t>A101815</t>
        </is>
      </c>
      <c r="Q877" s="6" t="n"/>
      <c r="R877" s="6" t="inlineStr">
        <is>
          <t>LT040</t>
        </is>
      </c>
      <c r="S877" s="6" t="n">
        <v>98</v>
      </c>
    </row>
    <row r="878">
      <c r="C878" t="inlineStr">
        <is>
          <t>Price_BOM_VL_VLS_Imp_84</t>
        </is>
      </c>
      <c r="E878" s="123" t="inlineStr">
        <is>
          <t>:3095-7_VL:3095-7_VLS:</t>
        </is>
      </c>
      <c r="F878" s="123" t="n"/>
      <c r="G878" s="123" t="inlineStr">
        <is>
          <t>X3</t>
        </is>
      </c>
      <c r="H878" s="123" t="inlineStr">
        <is>
          <t>ImpMatl_NiAl-Bronze_B-148_C95800</t>
        </is>
      </c>
      <c r="I878" s="6" t="inlineStr">
        <is>
          <t>Ni-Aluminum -Bronze, ASTM-B148, C95800</t>
        </is>
      </c>
      <c r="J878" s="6" t="inlineStr">
        <is>
          <t>B23</t>
        </is>
      </c>
      <c r="K878" s="6" t="inlineStr">
        <is>
          <t>Coating_Standard</t>
        </is>
      </c>
      <c r="L878" s="6" t="inlineStr">
        <is>
          <t>Stainless Steel, AISI-303</t>
        </is>
      </c>
      <c r="M878" s="6" t="inlineStr">
        <is>
          <t>Steel, Cold Drawn C1018</t>
        </is>
      </c>
      <c r="N878" s="6" t="inlineStr">
        <is>
          <t>RTF</t>
        </is>
      </c>
      <c r="O878" s="6" t="n"/>
      <c r="P878" s="6" t="inlineStr">
        <is>
          <t>A101822</t>
        </is>
      </c>
      <c r="Q878" s="6" t="n"/>
      <c r="R878" s="6" t="inlineStr">
        <is>
          <t>LT040</t>
        </is>
      </c>
      <c r="S878" s="6" t="n">
        <v>98</v>
      </c>
    </row>
    <row r="879">
      <c r="C879" t="inlineStr">
        <is>
          <t>Price_BOM_VL_VLS_Imp_89</t>
        </is>
      </c>
      <c r="E879" s="123" t="inlineStr">
        <is>
          <t>:3095-7_VL:3095-7_VLS:</t>
        </is>
      </c>
      <c r="F879" s="123" t="n"/>
      <c r="G879" s="123" t="inlineStr">
        <is>
          <t>X4</t>
        </is>
      </c>
      <c r="H879" s="123" t="inlineStr">
        <is>
          <t>ImpMatl_NiAl-Bronze_B-148_C95800</t>
        </is>
      </c>
      <c r="I879" s="6" t="inlineStr">
        <is>
          <t>Ni-Aluminum -Bronze, ASTM-B148, C95800</t>
        </is>
      </c>
      <c r="J879" s="6" t="inlineStr">
        <is>
          <t>B23</t>
        </is>
      </c>
      <c r="K879" s="6" t="inlineStr">
        <is>
          <t>Coating_Standard</t>
        </is>
      </c>
      <c r="L879" s="6" t="inlineStr">
        <is>
          <t>Stainless Steel, AISI-303</t>
        </is>
      </c>
      <c r="M879" s="6" t="inlineStr">
        <is>
          <t>Steel, Cold Drawn C1018</t>
        </is>
      </c>
      <c r="N879" s="6" t="inlineStr">
        <is>
          <t>RTF</t>
        </is>
      </c>
      <c r="O879" s="6" t="n"/>
      <c r="P879" s="6" t="inlineStr">
        <is>
          <t>A101829</t>
        </is>
      </c>
      <c r="Q879" s="6" t="n"/>
      <c r="R879" s="6" t="inlineStr">
        <is>
          <t>LT040</t>
        </is>
      </c>
      <c r="S879" s="6" t="n">
        <v>98</v>
      </c>
    </row>
    <row r="880">
      <c r="C880" t="inlineStr">
        <is>
          <t>Price_BOM_VL_VLS_Imp_94</t>
        </is>
      </c>
      <c r="E880" s="123" t="inlineStr">
        <is>
          <t>:3012-5_VL:3012-3_VL:3012-5_VLS:3012-3_VLS:</t>
        </is>
      </c>
      <c r="F880" s="123" t="n"/>
      <c r="G880" s="123" t="inlineStr">
        <is>
          <t>X3</t>
        </is>
      </c>
      <c r="H880" s="123" t="inlineStr">
        <is>
          <t>ImpMatl_NiAl-Bronze_B-148_C95800</t>
        </is>
      </c>
      <c r="I880" s="6" t="inlineStr">
        <is>
          <t>Ni-Aluminum -Bronze, ASTM-B148, C95800</t>
        </is>
      </c>
      <c r="J880" s="6" t="inlineStr">
        <is>
          <t>B23</t>
        </is>
      </c>
      <c r="K880" s="6" t="inlineStr">
        <is>
          <t>Coating_Standard</t>
        </is>
      </c>
      <c r="L880" s="6" t="inlineStr">
        <is>
          <t>Stainless Steel, AISI-303</t>
        </is>
      </c>
      <c r="M880" s="6" t="inlineStr">
        <is>
          <t>Steel, Cold Drawn C1018</t>
        </is>
      </c>
      <c r="N880" s="6" t="inlineStr">
        <is>
          <t>RTF</t>
        </is>
      </c>
      <c r="O880" s="6" t="n"/>
      <c r="P880" s="6" t="inlineStr">
        <is>
          <t>A101836</t>
        </is>
      </c>
      <c r="Q880" s="6" t="n"/>
      <c r="R880" s="6" t="inlineStr">
        <is>
          <t>LT040</t>
        </is>
      </c>
      <c r="S880" s="6" t="n">
        <v>98</v>
      </c>
    </row>
    <row r="881">
      <c r="C881" t="inlineStr">
        <is>
          <t>Price_BOM_VL_VLS_Imp_99</t>
        </is>
      </c>
      <c r="E881" s="123" t="inlineStr">
        <is>
          <t>:3012-5_VL:3012-3_VL:3012-5_VLS:3012-3_VLS:</t>
        </is>
      </c>
      <c r="F881" s="123" t="n"/>
      <c r="G881" s="123" t="inlineStr">
        <is>
          <t>XA</t>
        </is>
      </c>
      <c r="H881" s="123" t="inlineStr">
        <is>
          <t>ImpMatl_NiAl-Bronze_B-148_C95800</t>
        </is>
      </c>
      <c r="I881" s="6" t="inlineStr">
        <is>
          <t>Ni-Aluminum -Bronze, ASTM-B148, C95800</t>
        </is>
      </c>
      <c r="J881" s="6" t="inlineStr">
        <is>
          <t>B23</t>
        </is>
      </c>
      <c r="K881" s="6" t="inlineStr">
        <is>
          <t>Coating_Standard</t>
        </is>
      </c>
      <c r="L881" s="6" t="inlineStr">
        <is>
          <t>Stainless Steel, AISI-303</t>
        </is>
      </c>
      <c r="M881" s="6" t="inlineStr">
        <is>
          <t>Steel, Cold Drawn C1018</t>
        </is>
      </c>
      <c r="N881" s="6" t="inlineStr">
        <is>
          <t>RTF</t>
        </is>
      </c>
      <c r="O881" s="6" t="n"/>
      <c r="P881" s="6" t="inlineStr">
        <is>
          <t>A101843</t>
        </is>
      </c>
      <c r="Q881" s="6" t="n"/>
      <c r="R881" s="6" t="inlineStr">
        <is>
          <t>LT040</t>
        </is>
      </c>
      <c r="S881" s="6" t="n">
        <v>98</v>
      </c>
    </row>
    <row r="882">
      <c r="C882" t="inlineStr">
        <is>
          <t>Price_BOM_VL_VLS_Imp_104</t>
        </is>
      </c>
      <c r="E882" s="123" t="inlineStr">
        <is>
          <t>:4070-7_VL:4070-7_VLS:</t>
        </is>
      </c>
      <c r="F882" s="123" t="n"/>
      <c r="G882" s="123" t="inlineStr">
        <is>
          <t>X3</t>
        </is>
      </c>
      <c r="H882" s="123" t="inlineStr">
        <is>
          <t>ImpMatl_NiAl-Bronze_B-148_C95800</t>
        </is>
      </c>
      <c r="I882" s="6" t="inlineStr">
        <is>
          <t>Ni-Aluminum -Bronze, ASTM-B148, C95800</t>
        </is>
      </c>
      <c r="J882" s="6" t="inlineStr">
        <is>
          <t>B23</t>
        </is>
      </c>
      <c r="K882" s="6" t="inlineStr">
        <is>
          <t>Coating_Standard</t>
        </is>
      </c>
      <c r="L882" s="6" t="inlineStr">
        <is>
          <t>Stainless Steel, AISI-303</t>
        </is>
      </c>
      <c r="M882" s="6" t="inlineStr">
        <is>
          <t>Steel, Cold Drawn C1018</t>
        </is>
      </c>
      <c r="N882" s="6" t="inlineStr">
        <is>
          <t>RTF</t>
        </is>
      </c>
      <c r="O882" s="6" t="n"/>
      <c r="P882" s="6" t="inlineStr">
        <is>
          <t>A101857</t>
        </is>
      </c>
      <c r="Q882" s="6" t="n"/>
      <c r="R882" s="6" t="inlineStr">
        <is>
          <t>LT040</t>
        </is>
      </c>
      <c r="S882" s="6" t="n">
        <v>98</v>
      </c>
    </row>
    <row r="883">
      <c r="C883" t="inlineStr">
        <is>
          <t>Price_BOM_VL_VLS_Imp_109</t>
        </is>
      </c>
      <c r="E883" s="123" t="inlineStr">
        <is>
          <t>:4070-7_VL:4070-7_VLS:</t>
        </is>
      </c>
      <c r="F883" s="123" t="n"/>
      <c r="G883" s="123" t="inlineStr">
        <is>
          <t>X4</t>
        </is>
      </c>
      <c r="H883" s="123" t="inlineStr">
        <is>
          <t>ImpMatl_NiAl-Bronze_B-148_C95800</t>
        </is>
      </c>
      <c r="I883" s="6" t="inlineStr">
        <is>
          <t>Ni-Aluminum -Bronze, ASTM-B148, C95800</t>
        </is>
      </c>
      <c r="J883" s="6" t="inlineStr">
        <is>
          <t>B23</t>
        </is>
      </c>
      <c r="K883" s="6" t="inlineStr">
        <is>
          <t>Coating_Standard</t>
        </is>
      </c>
      <c r="L883" s="6" t="inlineStr">
        <is>
          <t>Stainless Steel, AISI-303</t>
        </is>
      </c>
      <c r="M883" s="6" t="inlineStr">
        <is>
          <t>Steel, Cold Drawn C1018</t>
        </is>
      </c>
      <c r="N883" s="6" t="inlineStr">
        <is>
          <t>RTF</t>
        </is>
      </c>
      <c r="O883" s="6" t="n"/>
      <c r="P883" s="6" t="inlineStr">
        <is>
          <t>A101864</t>
        </is>
      </c>
      <c r="Q883" s="6" t="n"/>
      <c r="R883" s="6" t="inlineStr">
        <is>
          <t>LT040</t>
        </is>
      </c>
      <c r="S883" s="6" t="n">
        <v>98</v>
      </c>
    </row>
    <row r="884">
      <c r="C884" t="inlineStr">
        <is>
          <t>Price_BOM_VL_VLS_Imp_114</t>
        </is>
      </c>
      <c r="E884" s="123" t="inlineStr">
        <is>
          <t>:4095-9_VL:4095-7_VL:4095-9_VLS:4095-7_VLS:</t>
        </is>
      </c>
      <c r="F884" s="123" t="n"/>
      <c r="G884" s="123" t="inlineStr">
        <is>
          <t>X3</t>
        </is>
      </c>
      <c r="H884" s="123" t="inlineStr">
        <is>
          <t>ImpMatl_NiAl-Bronze_B-148_C95800</t>
        </is>
      </c>
      <c r="I884" s="6" t="inlineStr">
        <is>
          <t>Ni-Aluminum -Bronze, ASTM-B148, C95800</t>
        </is>
      </c>
      <c r="J884" s="6" t="inlineStr">
        <is>
          <t>B23</t>
        </is>
      </c>
      <c r="K884" s="6" t="inlineStr">
        <is>
          <t>Coating_Standard</t>
        </is>
      </c>
      <c r="L884" s="6" t="inlineStr">
        <is>
          <t>Stainless Steel, AISI-303</t>
        </is>
      </c>
      <c r="M884" s="6" t="inlineStr">
        <is>
          <t>Steel, Cold Drawn C1018</t>
        </is>
      </c>
      <c r="N884" s="6" t="inlineStr">
        <is>
          <t>RTF</t>
        </is>
      </c>
      <c r="O884" s="6" t="n"/>
      <c r="P884" s="6" t="inlineStr">
        <is>
          <t>A101871</t>
        </is>
      </c>
      <c r="Q884" s="6" t="n"/>
      <c r="R884" s="6" t="inlineStr">
        <is>
          <t>LT040</t>
        </is>
      </c>
      <c r="S884" s="6" t="n">
        <v>98</v>
      </c>
    </row>
    <row r="885">
      <c r="C885" t="inlineStr">
        <is>
          <t>Price_BOM_VL_VLS_Imp_119</t>
        </is>
      </c>
      <c r="E885" s="123" t="inlineStr">
        <is>
          <t>:4095-9_VL:4095-7_VL:4095-9_VLS:4095-7_VLS:</t>
        </is>
      </c>
      <c r="F885" s="123" t="n"/>
      <c r="G885" s="123" t="inlineStr">
        <is>
          <t>XA</t>
        </is>
      </c>
      <c r="H885" s="123" t="inlineStr">
        <is>
          <t>ImpMatl_NiAl-Bronze_B-148_C95800</t>
        </is>
      </c>
      <c r="I885" s="6" t="inlineStr">
        <is>
          <t>Ni-Aluminum -Bronze, ASTM-B148, C95800</t>
        </is>
      </c>
      <c r="J885" s="6" t="inlineStr">
        <is>
          <t>B23</t>
        </is>
      </c>
      <c r="K885" s="6" t="inlineStr">
        <is>
          <t>Coating_Standard</t>
        </is>
      </c>
      <c r="L885" s="6" t="inlineStr">
        <is>
          <t>Stainless Steel, AISI-303</t>
        </is>
      </c>
      <c r="M885" s="6" t="inlineStr">
        <is>
          <t>Steel, Cold Drawn C1018</t>
        </is>
      </c>
      <c r="N885" s="6" t="inlineStr">
        <is>
          <t>RTF</t>
        </is>
      </c>
      <c r="O885" s="6" t="n"/>
      <c r="P885" s="6" t="inlineStr">
        <is>
          <t>A101878</t>
        </is>
      </c>
      <c r="Q885" s="6" t="n"/>
      <c r="R885" s="6" t="inlineStr">
        <is>
          <t>LT040</t>
        </is>
      </c>
      <c r="S885" s="6" t="n">
        <v>98</v>
      </c>
    </row>
    <row r="886">
      <c r="C886" t="inlineStr">
        <is>
          <t>Price_BOM_VL_VLS_Imp_124</t>
        </is>
      </c>
      <c r="E886" s="123" t="inlineStr">
        <is>
          <t>:4012-1_VL:4012-1_VLS:</t>
        </is>
      </c>
      <c r="F886" s="123" t="n"/>
      <c r="G886" s="123" t="inlineStr">
        <is>
          <t>XA</t>
        </is>
      </c>
      <c r="H886" s="123" t="inlineStr">
        <is>
          <t>ImpMatl_NiAl-Bronze_B-148_C95800</t>
        </is>
      </c>
      <c r="I886" s="6" t="inlineStr">
        <is>
          <t>Ni-Aluminum -Bronze, ASTM-B148, C95800</t>
        </is>
      </c>
      <c r="J886" s="6" t="inlineStr">
        <is>
          <t>B23</t>
        </is>
      </c>
      <c r="K886" s="6" t="inlineStr">
        <is>
          <t>Coating_Standard</t>
        </is>
      </c>
      <c r="L886" s="6" t="inlineStr">
        <is>
          <t>Stainless Steel, AISI-303</t>
        </is>
      </c>
      <c r="M886" s="6" t="inlineStr">
        <is>
          <t>Steel, Cold Drawn C1018</t>
        </is>
      </c>
      <c r="N886" s="6" t="inlineStr">
        <is>
          <t>RTF</t>
        </is>
      </c>
      <c r="O886" s="6" t="n"/>
      <c r="P886" s="6" t="inlineStr">
        <is>
          <t>A101885</t>
        </is>
      </c>
      <c r="Q886" s="6" t="n"/>
      <c r="R886" s="6" t="inlineStr">
        <is>
          <t>LT040</t>
        </is>
      </c>
      <c r="S886" s="6" t="n">
        <v>98</v>
      </c>
    </row>
    <row r="887">
      <c r="C887" t="inlineStr">
        <is>
          <t>Price_BOM_VL_VLS_Imp_129</t>
        </is>
      </c>
      <c r="E887" s="123" t="inlineStr">
        <is>
          <t>:4012-9_VL:4012-7_VL:4012-9_VLS:4012-7_VLS:</t>
        </is>
      </c>
      <c r="F887" s="123" t="n"/>
      <c r="G887" s="123" t="inlineStr">
        <is>
          <t>XA</t>
        </is>
      </c>
      <c r="H887" s="123" t="inlineStr">
        <is>
          <t>ImpMatl_NiAl-Bronze_B-148_C95800</t>
        </is>
      </c>
      <c r="I887" s="6" t="inlineStr">
        <is>
          <t>Ni-Aluminum -Bronze, ASTM-B148, C95800</t>
        </is>
      </c>
      <c r="J887" s="6" t="inlineStr">
        <is>
          <t>B23</t>
        </is>
      </c>
      <c r="K887" s="6" t="inlineStr">
        <is>
          <t>Coating_Standard</t>
        </is>
      </c>
      <c r="L887" s="6" t="inlineStr">
        <is>
          <t>Stainless Steel, AISI-303</t>
        </is>
      </c>
      <c r="M887" s="6" t="inlineStr">
        <is>
          <t>Steel, Cold Drawn C1018</t>
        </is>
      </c>
      <c r="N887" s="6" t="inlineStr">
        <is>
          <t>RTF</t>
        </is>
      </c>
      <c r="O887" s="6" t="n"/>
      <c r="P887" s="6" t="inlineStr">
        <is>
          <t>A101892</t>
        </is>
      </c>
      <c r="Q887" s="6" t="n"/>
      <c r="R887" s="6" t="inlineStr">
        <is>
          <t>LT040</t>
        </is>
      </c>
      <c r="S887" s="6" t="n">
        <v>98</v>
      </c>
    </row>
    <row r="888">
      <c r="C888" t="inlineStr">
        <is>
          <t>Price_BOM_VL_VLS_Imp_134</t>
        </is>
      </c>
      <c r="E888" s="123" t="inlineStr">
        <is>
          <t>:5070-7_VL:5070-7_VLS:</t>
        </is>
      </c>
      <c r="F888" s="123" t="n"/>
      <c r="G888" s="123" t="inlineStr">
        <is>
          <t>X3</t>
        </is>
      </c>
      <c r="H888" s="123" t="inlineStr">
        <is>
          <t>ImpMatl_NiAl-Bronze_B-148_C95800</t>
        </is>
      </c>
      <c r="I888" s="6" t="inlineStr">
        <is>
          <t>Ni-Aluminum -Bronze, ASTM-B148, C95800</t>
        </is>
      </c>
      <c r="J888" s="6" t="inlineStr">
        <is>
          <t>B23</t>
        </is>
      </c>
      <c r="K888" s="6" t="inlineStr">
        <is>
          <t>Coating_Standard</t>
        </is>
      </c>
      <c r="L888" s="6" t="inlineStr">
        <is>
          <t>Stainless Steel, AISI-303</t>
        </is>
      </c>
      <c r="M888" s="6" t="inlineStr">
        <is>
          <t>Steel, Cold Drawn C1018</t>
        </is>
      </c>
      <c r="N888" s="6" t="inlineStr">
        <is>
          <t>RTF</t>
        </is>
      </c>
      <c r="O888" s="6" t="n"/>
      <c r="P888" s="6" t="inlineStr">
        <is>
          <t>A101906</t>
        </is>
      </c>
      <c r="Q888" s="6" t="n"/>
      <c r="R888" s="6" t="inlineStr">
        <is>
          <t>LT040</t>
        </is>
      </c>
      <c r="S888" s="6" t="n">
        <v>98</v>
      </c>
    </row>
    <row r="889">
      <c r="C889" t="inlineStr">
        <is>
          <t>Price_BOM_VL_VLS_Imp_142</t>
        </is>
      </c>
      <c r="E889" s="123" t="inlineStr">
        <is>
          <t>:5070-7_VL:</t>
        </is>
      </c>
      <c r="F889" s="123" t="n"/>
      <c r="G889" s="123" t="inlineStr">
        <is>
          <t>X4</t>
        </is>
      </c>
      <c r="H889" s="123" t="inlineStr">
        <is>
          <t>ImpMatl_NiAl-Bronze_B-148_C95800</t>
        </is>
      </c>
      <c r="I889" s="6" t="inlineStr">
        <is>
          <t>Ni-Aluminum -Bronze, ASTM-B148, C95800</t>
        </is>
      </c>
      <c r="J889" s="6" t="inlineStr">
        <is>
          <t>B23</t>
        </is>
      </c>
      <c r="K889" s="6" t="inlineStr">
        <is>
          <t>Coating_Standard</t>
        </is>
      </c>
      <c r="L889" s="6" t="inlineStr">
        <is>
          <t>Stainless Steel, AISI-303</t>
        </is>
      </c>
      <c r="M889" s="6" t="inlineStr">
        <is>
          <t>Steel, Cold Drawn C1018</t>
        </is>
      </c>
      <c r="N889" s="6" t="inlineStr">
        <is>
          <t>RTF</t>
        </is>
      </c>
      <c r="O889" s="6" t="n"/>
      <c r="P889" s="6" t="inlineStr">
        <is>
          <t>A101913</t>
        </is>
      </c>
      <c r="Q889" s="6" t="n"/>
      <c r="R889" s="6" t="inlineStr">
        <is>
          <t>LT040</t>
        </is>
      </c>
      <c r="S889" s="6" t="n">
        <v>98</v>
      </c>
    </row>
    <row r="890">
      <c r="C890" t="inlineStr">
        <is>
          <t>Price_BOM_VL_VLS_Imp_143</t>
        </is>
      </c>
      <c r="E890" s="123" t="inlineStr">
        <is>
          <t>:5070-7_VLS:</t>
        </is>
      </c>
      <c r="F890" s="123" t="n"/>
      <c r="G890" s="123" t="inlineStr">
        <is>
          <t>X4</t>
        </is>
      </c>
      <c r="H890" s="123" t="inlineStr">
        <is>
          <t>ImpMatl_NiAl-Bronze_B-148_C95800</t>
        </is>
      </c>
      <c r="I890" s="6" t="inlineStr">
        <is>
          <t>Ni-Aluminum -Bronze, ASTM-B148, C95800</t>
        </is>
      </c>
      <c r="J890" s="6" t="inlineStr">
        <is>
          <t>B23</t>
        </is>
      </c>
      <c r="K890" s="6" t="inlineStr">
        <is>
          <t>Coating_Standard</t>
        </is>
      </c>
      <c r="L890" s="6" t="inlineStr">
        <is>
          <t>Stainless Steel, AISI-303</t>
        </is>
      </c>
      <c r="M890" s="6" t="inlineStr">
        <is>
          <t>Steel, Cold Drawn C1018</t>
        </is>
      </c>
      <c r="N890" s="6" t="inlineStr">
        <is>
          <t>RTF</t>
        </is>
      </c>
      <c r="O890" s="6" t="n"/>
      <c r="P890" s="6" t="inlineStr">
        <is>
          <t>A101913</t>
        </is>
      </c>
      <c r="Q890" s="6" t="n"/>
      <c r="R890" s="6" t="inlineStr">
        <is>
          <t>LT040</t>
        </is>
      </c>
      <c r="S890" s="6" t="n">
        <v>98</v>
      </c>
    </row>
    <row r="891">
      <c r="C891" t="inlineStr">
        <is>
          <t>Price_BOM_VL_VLS_Imp_149</t>
        </is>
      </c>
      <c r="E891" s="123" t="inlineStr">
        <is>
          <t>:5095-A_VL:5095-7_VL:5095-A_VLS:5095-7_VLS:</t>
        </is>
      </c>
      <c r="F891" s="123" t="n"/>
      <c r="G891" s="123" t="inlineStr">
        <is>
          <t>X3</t>
        </is>
      </c>
      <c r="H891" s="123" t="inlineStr">
        <is>
          <t>ImpMatl_NiAl-Bronze_B-148_C95800</t>
        </is>
      </c>
      <c r="I891" s="6" t="inlineStr">
        <is>
          <t>Ni-Aluminum -Bronze, ASTM-B148, C95800</t>
        </is>
      </c>
      <c r="J891" s="6" t="inlineStr">
        <is>
          <t>B23</t>
        </is>
      </c>
      <c r="K891" s="6" t="inlineStr">
        <is>
          <t>Coating_Standard</t>
        </is>
      </c>
      <c r="L891" s="6" t="inlineStr">
        <is>
          <t>Stainless Steel, AISI-303</t>
        </is>
      </c>
      <c r="M891" s="6" t="inlineStr">
        <is>
          <t>Steel, Cold Drawn C1018</t>
        </is>
      </c>
      <c r="N891" s="6" t="inlineStr">
        <is>
          <t>RTF</t>
        </is>
      </c>
      <c r="O891" s="6" t="n"/>
      <c r="P891" s="6" t="inlineStr">
        <is>
          <t>A101920</t>
        </is>
      </c>
      <c r="Q891" s="6" t="n"/>
      <c r="R891" s="6" t="inlineStr">
        <is>
          <t>LT040</t>
        </is>
      </c>
      <c r="S891" s="6" t="n">
        <v>98</v>
      </c>
    </row>
    <row r="892">
      <c r="C892" t="inlineStr">
        <is>
          <t>Price_BOM_VL_VLS_Imp_154</t>
        </is>
      </c>
      <c r="E892" s="123" t="inlineStr">
        <is>
          <t>:5095-A_VL:5095-7_VL:5095-A_VLS:5095-7_VLS:</t>
        </is>
      </c>
      <c r="F892" s="123" t="n"/>
      <c r="G892" s="123" t="inlineStr">
        <is>
          <t>X4</t>
        </is>
      </c>
      <c r="H892" s="123" t="inlineStr">
        <is>
          <t>ImpMatl_NiAl-Bronze_B-148_C95800</t>
        </is>
      </c>
      <c r="I892" s="6" t="inlineStr">
        <is>
          <t>Ni-Aluminum -Bronze, ASTM-B148, C95800</t>
        </is>
      </c>
      <c r="J892" s="6" t="inlineStr">
        <is>
          <t>B23</t>
        </is>
      </c>
      <c r="K892" s="6" t="inlineStr">
        <is>
          <t>Coating_Standard</t>
        </is>
      </c>
      <c r="L892" s="6" t="inlineStr">
        <is>
          <t>Stainless Steel, AISI-303</t>
        </is>
      </c>
      <c r="M892" s="6" t="inlineStr">
        <is>
          <t>Steel, Cold Drawn C1018</t>
        </is>
      </c>
      <c r="N892" s="6" t="inlineStr">
        <is>
          <t>RTF</t>
        </is>
      </c>
      <c r="O892" s="6" t="n"/>
      <c r="P892" s="6" t="inlineStr">
        <is>
          <t>A101927</t>
        </is>
      </c>
      <c r="Q892" s="6" t="n"/>
      <c r="R892" s="6" t="inlineStr">
        <is>
          <t>LT040</t>
        </is>
      </c>
      <c r="S892" s="6" t="n">
        <v>98</v>
      </c>
    </row>
    <row r="893">
      <c r="C893" t="inlineStr">
        <is>
          <t>Price_BOM_VL_VLS_Imp_159</t>
        </is>
      </c>
      <c r="E893" s="123" t="inlineStr">
        <is>
          <t>:5095-9_VL:5095-9_VLS:</t>
        </is>
      </c>
      <c r="F893" s="123" t="n"/>
      <c r="G893" s="123" t="inlineStr">
        <is>
          <t>XA</t>
        </is>
      </c>
      <c r="H893" s="123" t="inlineStr">
        <is>
          <t>ImpMatl_NiAl-Bronze_B-148_C95800</t>
        </is>
      </c>
      <c r="I893" s="6" t="inlineStr">
        <is>
          <t>Ni-Aluminum -Bronze, ASTM-B148, C95800</t>
        </is>
      </c>
      <c r="J893" s="6" t="inlineStr">
        <is>
          <t>B23</t>
        </is>
      </c>
      <c r="K893" s="6" t="inlineStr">
        <is>
          <t>Coating_Standard</t>
        </is>
      </c>
      <c r="L893" s="6" t="inlineStr">
        <is>
          <t>Stainless Steel, AISI-303</t>
        </is>
      </c>
      <c r="M893" s="6" t="inlineStr">
        <is>
          <t>Steel, Cold Drawn C1018</t>
        </is>
      </c>
      <c r="N893" s="6" t="inlineStr">
        <is>
          <t>RTF</t>
        </is>
      </c>
      <c r="O893" s="6" t="n"/>
      <c r="P893" s="6" t="inlineStr">
        <is>
          <t>A101934</t>
        </is>
      </c>
      <c r="Q893" s="6" t="n"/>
      <c r="R893" s="6" t="inlineStr">
        <is>
          <t>LT040</t>
        </is>
      </c>
      <c r="S893" s="6" t="n">
        <v>98</v>
      </c>
    </row>
    <row r="894">
      <c r="C894" t="inlineStr">
        <is>
          <t>Price_BOM_VL_VLS_Imp_164</t>
        </is>
      </c>
      <c r="E894" s="123" t="inlineStr">
        <is>
          <t>:5012-9_VL:5012-9_VLS:</t>
        </is>
      </c>
      <c r="F894" s="123" t="n"/>
      <c r="G894" s="123" t="inlineStr">
        <is>
          <t>XA</t>
        </is>
      </c>
      <c r="H894" s="123" t="inlineStr">
        <is>
          <t>ImpMatl_NiAl-Bronze_B-148_C95800</t>
        </is>
      </c>
      <c r="I894" s="6" t="inlineStr">
        <is>
          <t>Ni-Aluminum -Bronze, ASTM-B148, C95800</t>
        </is>
      </c>
      <c r="J894" s="6" t="inlineStr">
        <is>
          <t>B23</t>
        </is>
      </c>
      <c r="K894" s="6" t="inlineStr">
        <is>
          <t>Coating_Standard</t>
        </is>
      </c>
      <c r="L894" s="6" t="inlineStr">
        <is>
          <t>Stainless Steel, AISI-303</t>
        </is>
      </c>
      <c r="M894" s="6" t="inlineStr">
        <is>
          <t>Steel, Cold Drawn C1018</t>
        </is>
      </c>
      <c r="N894" s="6" t="inlineStr">
        <is>
          <t>RTF</t>
        </is>
      </c>
      <c r="O894" s="6" t="n"/>
      <c r="P894" s="6" t="inlineStr">
        <is>
          <t>A101941</t>
        </is>
      </c>
      <c r="Q894" s="6" t="n"/>
      <c r="R894" s="6" t="inlineStr">
        <is>
          <t>LT040</t>
        </is>
      </c>
      <c r="S894" s="6" t="n">
        <v>98</v>
      </c>
    </row>
    <row r="895">
      <c r="C895" t="inlineStr">
        <is>
          <t>Price_BOM_VL_VLS_Imp_169</t>
        </is>
      </c>
      <c r="E895" s="123" t="inlineStr">
        <is>
          <t>:5012-C_VL:5012-A_VL:5012-C_VLS:5012-A_VLS:</t>
        </is>
      </c>
      <c r="F895" s="123" t="n"/>
      <c r="G895" s="123" t="inlineStr">
        <is>
          <t>XA</t>
        </is>
      </c>
      <c r="H895" s="123" t="inlineStr">
        <is>
          <t>ImpMatl_NiAl-Bronze_B-148_C95800</t>
        </is>
      </c>
      <c r="I895" s="6" t="inlineStr">
        <is>
          <t>Ni-Aluminum -Bronze, ASTM-B148, C95800</t>
        </is>
      </c>
      <c r="J895" s="6" t="inlineStr">
        <is>
          <t>B23</t>
        </is>
      </c>
      <c r="K895" s="6" t="inlineStr">
        <is>
          <t>Coating_Standard</t>
        </is>
      </c>
      <c r="L895" s="6" t="inlineStr">
        <is>
          <t>Stainless Steel, AISI-303</t>
        </is>
      </c>
      <c r="M895" s="6" t="inlineStr">
        <is>
          <t>Steel, Cold Drawn C1018</t>
        </is>
      </c>
      <c r="N895" s="6" t="inlineStr">
        <is>
          <t>RTF</t>
        </is>
      </c>
      <c r="O895" s="6" t="n"/>
      <c r="P895" s="6" t="inlineStr">
        <is>
          <t>A101948</t>
        </is>
      </c>
      <c r="Q895" s="6" t="n"/>
      <c r="R895" s="6" t="inlineStr">
        <is>
          <t>LT040</t>
        </is>
      </c>
      <c r="S895" s="6" t="n">
        <v>98</v>
      </c>
    </row>
    <row r="896">
      <c r="C896" t="inlineStr">
        <is>
          <t>Price_BOM_VL_VLS_Imp_174</t>
        </is>
      </c>
      <c r="E896" s="123" t="inlineStr">
        <is>
          <t>:6095-7_VL:6095-7_VLS:</t>
        </is>
      </c>
      <c r="F896" s="123" t="n"/>
      <c r="G896" s="123" t="inlineStr">
        <is>
          <t>X4</t>
        </is>
      </c>
      <c r="H896" s="123" t="inlineStr">
        <is>
          <t>ImpMatl_NiAl-Bronze_B-148_C95800</t>
        </is>
      </c>
      <c r="I896" s="6" t="inlineStr">
        <is>
          <t>Ni-Aluminum -Bronze, ASTM-B148, C95800</t>
        </is>
      </c>
      <c r="J896" s="6" t="inlineStr">
        <is>
          <t>B23</t>
        </is>
      </c>
      <c r="K896" s="6" t="inlineStr">
        <is>
          <t>Coating_Standard</t>
        </is>
      </c>
      <c r="L896" s="6" t="inlineStr">
        <is>
          <t>Stainless Steel, AISI-303</t>
        </is>
      </c>
      <c r="M896" s="6" t="inlineStr">
        <is>
          <t>Steel, Cold Drawn C1018</t>
        </is>
      </c>
      <c r="N896" s="6" t="inlineStr">
        <is>
          <t>RTF</t>
        </is>
      </c>
      <c r="O896" s="6" t="n"/>
      <c r="P896" s="6" t="inlineStr">
        <is>
          <t>A101969</t>
        </is>
      </c>
      <c r="Q896" s="6" t="n"/>
      <c r="R896" s="6" t="inlineStr">
        <is>
          <t>LT040</t>
        </is>
      </c>
      <c r="S896" s="6" t="n">
        <v>98</v>
      </c>
    </row>
    <row r="897">
      <c r="C897" t="inlineStr">
        <is>
          <t>Price_BOM_VL_VLS_Imp_179</t>
        </is>
      </c>
      <c r="E897" s="123" t="inlineStr">
        <is>
          <t>:6012-5_VL:6012-5_VLS:</t>
        </is>
      </c>
      <c r="F897" s="123" t="n"/>
      <c r="G897" s="123" t="inlineStr">
        <is>
          <t>XA</t>
        </is>
      </c>
      <c r="H897" s="123" t="inlineStr">
        <is>
          <t>ImpMatl_NiAl-Bronze_B-148_C95800</t>
        </is>
      </c>
      <c r="I897" s="6" t="inlineStr">
        <is>
          <t>Ni-Aluminum -Bronze, ASTM-B148, C95800</t>
        </is>
      </c>
      <c r="J897" s="6" t="inlineStr">
        <is>
          <t>B23</t>
        </is>
      </c>
      <c r="K897" s="6" t="inlineStr">
        <is>
          <t>Coating_Standard</t>
        </is>
      </c>
      <c r="L897" s="6" t="inlineStr">
        <is>
          <t>Stainless Steel, AISI-303</t>
        </is>
      </c>
      <c r="M897" s="6" t="inlineStr">
        <is>
          <t>Steel, Cold Drawn C1018</t>
        </is>
      </c>
      <c r="N897" s="6" t="inlineStr">
        <is>
          <t>RTF</t>
        </is>
      </c>
      <c r="O897" s="6" t="n"/>
      <c r="P897" s="6" t="inlineStr">
        <is>
          <t>A101976</t>
        </is>
      </c>
      <c r="Q897" s="6" t="n"/>
      <c r="R897" s="6" t="inlineStr">
        <is>
          <t>LT040</t>
        </is>
      </c>
      <c r="S897" s="6" t="n">
        <v>98</v>
      </c>
    </row>
    <row r="898">
      <c r="C898" t="inlineStr">
        <is>
          <t>Price_BOM_VL_VLS_Imp_184</t>
        </is>
      </c>
      <c r="E898" s="123" t="inlineStr">
        <is>
          <t>:6012-5_VL:6012-5_VLS:</t>
        </is>
      </c>
      <c r="F898" s="123" t="n"/>
      <c r="G898" s="123" t="inlineStr">
        <is>
          <t>X5</t>
        </is>
      </c>
      <c r="H898" s="123" t="inlineStr">
        <is>
          <t>ImpMatl_NiAl-Bronze_B-148_C95800</t>
        </is>
      </c>
      <c r="I898" s="6" t="inlineStr">
        <is>
          <t>Ni-Aluminum -Bronze, ASTM-B148, C95800</t>
        </is>
      </c>
      <c r="J898" s="6" t="inlineStr">
        <is>
          <t>B23</t>
        </is>
      </c>
      <c r="K898" s="6" t="inlineStr">
        <is>
          <t>Coating_Standard</t>
        </is>
      </c>
      <c r="L898" s="6" t="inlineStr">
        <is>
          <t>Anodized Steel</t>
        </is>
      </c>
      <c r="M898" s="6" t="inlineStr">
        <is>
          <t>Steel, Cold Drawn C1018</t>
        </is>
      </c>
      <c r="N898" s="6" t="inlineStr">
        <is>
          <t>RTF</t>
        </is>
      </c>
      <c r="O898" s="6" t="n"/>
      <c r="P898" s="6" t="inlineStr">
        <is>
          <t>A101983</t>
        </is>
      </c>
      <c r="Q898" s="6" t="n"/>
      <c r="R898" s="6" t="inlineStr">
        <is>
          <t>LT040</t>
        </is>
      </c>
      <c r="S898" s="6" t="n">
        <v>98</v>
      </c>
    </row>
    <row r="899">
      <c r="C899" t="inlineStr">
        <is>
          <t>Price_BOM_VL_VLS_Imp_189</t>
        </is>
      </c>
      <c r="E899" s="123" t="inlineStr">
        <is>
          <t>:8095-1_VL:8095-1_VLS:</t>
        </is>
      </c>
      <c r="F899" s="123" t="n"/>
      <c r="G899" s="123" t="inlineStr">
        <is>
          <t>XA</t>
        </is>
      </c>
      <c r="H899" s="123" t="inlineStr">
        <is>
          <t>ImpMatl_NiAl-Bronze_B-148_C95800</t>
        </is>
      </c>
      <c r="I899" s="6" t="inlineStr">
        <is>
          <t>Ni-Aluminum -Bronze, ASTM-B148, C95800</t>
        </is>
      </c>
      <c r="J899" s="6" t="inlineStr">
        <is>
          <t>B23</t>
        </is>
      </c>
      <c r="K899" s="6" t="inlineStr">
        <is>
          <t>Coating_Standard</t>
        </is>
      </c>
      <c r="L899" s="6" t="inlineStr">
        <is>
          <t>Stainless Steel, AISI-303</t>
        </is>
      </c>
      <c r="M899" s="6" t="inlineStr">
        <is>
          <t>Steel, Cold Drawn C1018</t>
        </is>
      </c>
      <c r="N899" s="6" t="inlineStr">
        <is>
          <t>RTF</t>
        </is>
      </c>
      <c r="O899" s="6" t="n"/>
      <c r="P899" s="6" t="inlineStr">
        <is>
          <t>A101997</t>
        </is>
      </c>
      <c r="Q899" s="6" t="n"/>
      <c r="R899" s="6" t="inlineStr">
        <is>
          <t>LT040</t>
        </is>
      </c>
      <c r="S899" s="6" t="n">
        <v>98</v>
      </c>
    </row>
    <row r="900">
      <c r="C900" t="inlineStr">
        <is>
          <t>Price_BOM_VL_VLS_Imp_194</t>
        </is>
      </c>
      <c r="E900" s="123" t="inlineStr">
        <is>
          <t>:8012-3_VL:8012-3_VLS:</t>
        </is>
      </c>
      <c r="F900" s="123" t="n"/>
      <c r="G900" s="123" t="inlineStr">
        <is>
          <t>XA</t>
        </is>
      </c>
      <c r="H900" s="123" t="inlineStr">
        <is>
          <t>ImpMatl_NiAl-Bronze_B-148_C95800</t>
        </is>
      </c>
      <c r="I900" s="6" t="inlineStr">
        <is>
          <t>Ni-Aluminum -Bronze, ASTM-B148, C95800</t>
        </is>
      </c>
      <c r="J900" s="6" t="inlineStr">
        <is>
          <t>B23</t>
        </is>
      </c>
      <c r="K900" s="6" t="inlineStr">
        <is>
          <t>Coating_Standard</t>
        </is>
      </c>
      <c r="L900" s="6" t="inlineStr">
        <is>
          <t>Stainless Steel, AISI-303</t>
        </is>
      </c>
      <c r="M900" s="6" t="inlineStr">
        <is>
          <t>Steel, Cold Drawn C1018</t>
        </is>
      </c>
      <c r="N900" s="6" t="inlineStr">
        <is>
          <t>RTF</t>
        </is>
      </c>
      <c r="O900" s="6" t="n"/>
      <c r="P900" s="6" t="inlineStr">
        <is>
          <t>A102004</t>
        </is>
      </c>
      <c r="Q900" s="6" t="n"/>
      <c r="R900" s="6" t="inlineStr">
        <is>
          <t>LT040</t>
        </is>
      </c>
      <c r="S900" s="6" t="n">
        <v>98</v>
      </c>
    </row>
    <row r="901">
      <c r="C901" t="inlineStr">
        <is>
          <t>Price_BOM_VL_VLS_Imp_199</t>
        </is>
      </c>
      <c r="E901" s="123" t="inlineStr">
        <is>
          <t>:8012-3_VL:8012-3_VLS:</t>
        </is>
      </c>
      <c r="F901" s="123" t="n"/>
      <c r="G901" s="123" t="inlineStr">
        <is>
          <t>X5</t>
        </is>
      </c>
      <c r="H901" s="123" t="inlineStr">
        <is>
          <t>ImpMatl_NiAl-Bronze_B-148_C95800</t>
        </is>
      </c>
      <c r="I901" s="6" t="inlineStr">
        <is>
          <t>Ni-Aluminum -Bronze, ASTM-B148, C95800</t>
        </is>
      </c>
      <c r="J901" s="6" t="inlineStr">
        <is>
          <t>B23</t>
        </is>
      </c>
      <c r="K901" s="6" t="inlineStr">
        <is>
          <t>Coating_Standard</t>
        </is>
      </c>
      <c r="L901" s="6" t="inlineStr">
        <is>
          <t>Anodized Steel</t>
        </is>
      </c>
      <c r="M901" s="6" t="inlineStr">
        <is>
          <t>Steel, Cold Drawn C1018</t>
        </is>
      </c>
      <c r="N901" s="6" t="inlineStr">
        <is>
          <t>RTF</t>
        </is>
      </c>
      <c r="O901" s="6" t="n"/>
      <c r="P901" s="6" t="inlineStr">
        <is>
          <t>A102011</t>
        </is>
      </c>
      <c r="Q901" s="6" t="n"/>
      <c r="R901" s="6" t="inlineStr">
        <is>
          <t>LT040</t>
        </is>
      </c>
      <c r="S901" s="6" t="n">
        <v>98</v>
      </c>
    </row>
    <row r="902">
      <c r="C902" t="inlineStr">
        <is>
          <t>Price_BOM_VL_VLS_Imp_204</t>
        </is>
      </c>
      <c r="E902" s="123" t="inlineStr">
        <is>
          <t>:1012-3_VL:1012-3_VLS:</t>
        </is>
      </c>
      <c r="F902" s="123" t="n"/>
      <c r="G902" s="123" t="inlineStr">
        <is>
          <t>X5</t>
        </is>
      </c>
      <c r="H902" s="123" t="inlineStr">
        <is>
          <t>ImpMatl_NiAl-Bronze_B-148_C95800</t>
        </is>
      </c>
      <c r="I902" s="6" t="inlineStr">
        <is>
          <t>Ni-Aluminum -Bronze, ASTM-B148, C95800</t>
        </is>
      </c>
      <c r="J902" s="6" t="inlineStr">
        <is>
          <t>B23</t>
        </is>
      </c>
      <c r="K902" s="6" t="inlineStr">
        <is>
          <t>Coating_Standard</t>
        </is>
      </c>
      <c r="L902" s="6" t="inlineStr">
        <is>
          <t>Anodized Steel</t>
        </is>
      </c>
      <c r="M902" s="6" t="inlineStr">
        <is>
          <t>Steel, Cold Drawn C1018</t>
        </is>
      </c>
      <c r="N902" s="65" t="inlineStr">
        <is>
          <t>RTF</t>
        </is>
      </c>
      <c r="O902" s="6" t="n"/>
      <c r="P902" s="6" t="inlineStr">
        <is>
          <t>A102032</t>
        </is>
      </c>
      <c r="Q902" s="6" t="n"/>
      <c r="R902" s="6" t="inlineStr">
        <is>
          <t>LT040</t>
        </is>
      </c>
      <c r="S902" s="6" t="n">
        <v>98</v>
      </c>
    </row>
    <row r="903">
      <c r="C903" t="inlineStr">
        <is>
          <t>Price_BOM_VL_VLS_Imp_296</t>
        </is>
      </c>
      <c r="E903" s="123" t="inlineStr">
        <is>
          <t>:1570-9_VL:</t>
        </is>
      </c>
      <c r="F903" s="123" t="n"/>
      <c r="G903" s="123" t="inlineStr">
        <is>
          <t>X0</t>
        </is>
      </c>
      <c r="H903" s="123" t="inlineStr">
        <is>
          <t>ImpMatl_NiAl-Bronze_B-148_C95800</t>
        </is>
      </c>
      <c r="I903" s="6" t="inlineStr">
        <is>
          <t>Ni-Aluminum -Bronze, ASTM-B148, C95800</t>
        </is>
      </c>
      <c r="J903" s="6" t="inlineStr">
        <is>
          <t>B23</t>
        </is>
      </c>
      <c r="K903" s="6" t="inlineStr">
        <is>
          <t>Coating_Standard</t>
        </is>
      </c>
      <c r="L903" s="6" t="inlineStr">
        <is>
          <t>ImpellerCapscrew_X0_None</t>
        </is>
      </c>
      <c r="M903" s="6" t="inlineStr">
        <is>
          <t>ImpellerKey_None</t>
        </is>
      </c>
      <c r="N903" s="6" t="inlineStr">
        <is>
          <t>RTF</t>
        </is>
      </c>
      <c r="O903" s="6" t="n"/>
      <c r="P903" t="inlineStr">
        <is>
          <t>A102073</t>
        </is>
      </c>
      <c r="R903" s="6" t="inlineStr">
        <is>
          <t>LT040</t>
        </is>
      </c>
      <c r="S903" s="80" t="n">
        <v>98</v>
      </c>
    </row>
    <row r="904">
      <c r="C904" t="inlineStr">
        <is>
          <t>Price_BOM_VL_VLS_Imp_302</t>
        </is>
      </c>
      <c r="E904" s="123" t="inlineStr">
        <is>
          <t>:2070-5_VL:</t>
        </is>
      </c>
      <c r="F904" s="123" t="n"/>
      <c r="G904" s="123" t="inlineStr">
        <is>
          <t>X0</t>
        </is>
      </c>
      <c r="H904" s="123" t="inlineStr">
        <is>
          <t>ImpMatl_NiAl-Bronze_B-148_C95800</t>
        </is>
      </c>
      <c r="I904" s="6" t="inlineStr">
        <is>
          <t>Ni-Aluminum -Bronze, ASTM-B148, C95800</t>
        </is>
      </c>
      <c r="J904" s="6" t="inlineStr">
        <is>
          <t>B23</t>
        </is>
      </c>
      <c r="K904" s="6" t="inlineStr">
        <is>
          <t>Coating_Standard</t>
        </is>
      </c>
      <c r="L904" s="6" t="inlineStr">
        <is>
          <t>ImpellerCapscrew_X0_None</t>
        </is>
      </c>
      <c r="M904" s="6" t="inlineStr">
        <is>
          <t>ImpellerKey_None</t>
        </is>
      </c>
      <c r="N904" s="6" t="inlineStr">
        <is>
          <t>RTF</t>
        </is>
      </c>
      <c r="O904" s="6" t="n"/>
      <c r="P904" t="inlineStr">
        <is>
          <t>A102079</t>
        </is>
      </c>
      <c r="R904" s="6" t="inlineStr">
        <is>
          <t>LT040</t>
        </is>
      </c>
      <c r="S904" s="80" t="n">
        <v>98</v>
      </c>
    </row>
  </sheetData>
  <autoFilter ref="A6:Y773"/>
  <dataValidations count="4">
    <dataValidation sqref="S4 O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P4:R4 H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E4:G4 I4:N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ageMargins left="0.7479166666666667" right="0.7479166666666667" top="0.9840277777777777" bottom="0.9840277777777777" header="0.5118055555555555" footer="0.5118055555555555"/>
  <pageSetup orientation="portrait" scale="16" firstPageNumber="0" horizontalDpi="300" verticalDpi="300"/>
</worksheet>
</file>

<file path=xl/worksheets/sheet6.xml><?xml version="1.0" encoding="utf-8"?>
<worksheet xmlns="http://schemas.openxmlformats.org/spreadsheetml/2006/main">
  <sheetPr codeName="Sheet8">
    <outlinePr summaryBelow="1" summaryRight="1"/>
    <pageSetUpPr fitToPage="1"/>
  </sheetPr>
  <dimension ref="A1:Y268"/>
  <sheetViews>
    <sheetView topLeftCell="I1" zoomScaleNormal="108" workbookViewId="0">
      <pane ySplit="6" topLeftCell="A77" activePane="bottomLeft" state="frozen"/>
      <selection pane="bottomLeft" activeCell="S6" sqref="S6:S112"/>
      <selection activeCell="E476" sqref="E476"/>
    </sheetView>
  </sheetViews>
  <sheetFormatPr baseColWidth="8" defaultColWidth="9.140625" defaultRowHeight="13.15" outlineLevelRow="1"/>
  <cols>
    <col width="31" bestFit="1" customWidth="1" style="24" min="1" max="1"/>
    <col width="11.42578125" customWidth="1" min="2" max="2"/>
    <col width="33.28515625" bestFit="1" customWidth="1" min="3" max="3"/>
    <col width="33.28515625" customWidth="1" min="4" max="4"/>
    <col width="22.85546875" customWidth="1" min="5" max="6"/>
    <col width="26.42578125" customWidth="1" min="8" max="8"/>
    <col width="19.28515625" customWidth="1" min="9" max="9"/>
    <col width="36.7109375" bestFit="1" customWidth="1" min="10" max="10"/>
    <col width="25.28515625" customWidth="1" min="11" max="11"/>
    <col width="11.7109375" bestFit="1" customWidth="1" min="12" max="12"/>
    <col width="10.140625" bestFit="1" customWidth="1" min="13" max="13"/>
    <col width="47.7109375" bestFit="1" customWidth="1" min="14" max="14"/>
    <col width="12.28515625" bestFit="1" customWidth="1" min="15" max="15"/>
    <col width="12.42578125" bestFit="1" customWidth="1" min="17" max="17"/>
    <col width="13.28515625" bestFit="1" customWidth="1" min="18" max="18"/>
    <col width="15.85546875" bestFit="1" customWidth="1" min="19" max="19"/>
  </cols>
  <sheetData>
    <row r="1" ht="13.9" customFormat="1" customHeight="1" s="18" thickBot="1">
      <c r="A1" s="15" t="inlineStr">
        <is>
          <t>Export Set-up</t>
        </is>
      </c>
      <c r="B1" s="48" t="inlineStr">
        <is>
          <t>Z:\DOE PSD Exports\005_VL-VLSbom_WearRings_DOE.xml</t>
        </is>
      </c>
      <c r="C1" s="48" t="inlineStr">
        <is>
          <t>Z:\VL_wearringexport.xml</t>
        </is>
      </c>
      <c r="D1" s="48" t="n"/>
      <c r="E1" s="17" t="n"/>
      <c r="F1" s="17" t="n"/>
      <c r="G1" s="17" t="n"/>
      <c r="H1" s="17" t="n"/>
      <c r="I1" s="17" t="n"/>
      <c r="J1" s="17" t="n"/>
      <c r="K1" s="17" t="n"/>
      <c r="L1" s="17" t="n"/>
      <c r="M1" s="17" t="n"/>
      <c r="N1" s="17" t="n"/>
      <c r="O1" s="17" t="n"/>
      <c r="P1" s="17" t="n"/>
      <c r="Q1" s="17" t="n"/>
      <c r="R1" s="17" t="n"/>
      <c r="S1" s="17" t="n"/>
      <c r="Y1" s="18" t="inlineStr">
        <is>
          <t>PSD v1.1</t>
        </is>
      </c>
    </row>
    <row r="2" outlineLevel="1" ht="13.9" customHeight="1" thickTop="1">
      <c r="A2" s="19" t="inlineStr">
        <is>
          <t>Price_BOM_VL_VLS_WearRings</t>
        </is>
      </c>
      <c r="B2" s="57" t="n"/>
      <c r="C2" s="31">
        <f>IF($A$6="Full Data","ID","")</f>
        <v/>
      </c>
      <c r="D2" s="31">
        <f>IF($A$6="Quick Price","ID","")</f>
        <v/>
      </c>
      <c r="E2" s="31">
        <f>IF($A$6="Full Data","Model","")</f>
        <v/>
      </c>
      <c r="F2" s="31">
        <f>IF($A$6="Quick Price","Model","")</f>
        <v/>
      </c>
      <c r="G2" s="31" t="inlineStr">
        <is>
          <t>CodeX</t>
        </is>
      </c>
      <c r="H2" s="31">
        <f>IF($A$6="Full Data","CaseMaterialCode","")</f>
        <v/>
      </c>
      <c r="I2" s="31" t="n"/>
      <c r="J2" s="31" t="n"/>
      <c r="K2" s="31">
        <f>IF($A$6="Full Data","WearRingMaterial","")</f>
        <v/>
      </c>
      <c r="L2" s="31">
        <f>IF($A$6="Full Data","PacoMatlCode","")</f>
        <v/>
      </c>
      <c r="M2" s="31">
        <f>IF($A$6="Full Data","BOM","")</f>
        <v/>
      </c>
      <c r="N2" s="31" t="n"/>
      <c r="O2" s="31" t="inlineStr">
        <is>
          <t>PriceID</t>
        </is>
      </c>
      <c r="P2" s="31" t="n"/>
      <c r="Q2" s="31" t="n"/>
      <c r="R2" s="31">
        <f>IF($A$6="Full Data","LeadtimeID","")</f>
        <v/>
      </c>
      <c r="S2" s="31" t="n"/>
    </row>
    <row r="3" outlineLevel="1">
      <c r="A3" s="19">
        <f>IF($A$6="Full Data", "PumpOptions", "BasicOptionsDynamicDesc")</f>
        <v/>
      </c>
      <c r="B3" s="57" t="n"/>
      <c r="C3" s="31">
        <f>IF($A$6="Full Data","PriceList","")</f>
        <v/>
      </c>
      <c r="D3" s="31">
        <f>IF($A$6="Quick Price","PriceList","")</f>
        <v/>
      </c>
      <c r="E3" s="31" t="n"/>
      <c r="F3" s="31" t="n"/>
      <c r="G3" s="31" t="n"/>
      <c r="H3" s="31" t="n"/>
      <c r="I3" s="31" t="n"/>
      <c r="J3" s="31" t="inlineStr">
        <is>
          <t>ID</t>
        </is>
      </c>
      <c r="K3" s="31" t="n"/>
      <c r="L3" s="31" t="n"/>
      <c r="M3" s="31" t="n"/>
      <c r="N3" s="31" t="n"/>
      <c r="O3" s="31" t="n"/>
      <c r="P3" s="31" t="n"/>
      <c r="Q3" s="31" t="n"/>
      <c r="R3" s="31" t="n"/>
      <c r="S3" s="31" t="n"/>
    </row>
    <row r="4" outlineLevel="1" customFormat="1" s="22">
      <c r="A4" s="20" t="inlineStr">
        <is>
          <t>[Attribute type]</t>
        </is>
      </c>
      <c r="B4" s="58" t="n"/>
      <c r="C4" s="54" t="inlineStr">
        <is>
          <t>pointer-merge</t>
        </is>
      </c>
      <c r="D4" s="54">
        <f>IF($A$6="Quick Price","pointer-merge","")</f>
        <v/>
      </c>
      <c r="E4" s="54">
        <f>IF($A$6="Full Data","text","")</f>
        <v/>
      </c>
      <c r="F4" s="54">
        <f>IF($A$6="Quick Price","text","")</f>
        <v/>
      </c>
      <c r="G4" s="54" t="inlineStr">
        <is>
          <t>text</t>
        </is>
      </c>
      <c r="H4" s="54">
        <f>IF($A$6="Full Data","text","")</f>
        <v/>
      </c>
      <c r="I4" s="54" t="n"/>
      <c r="J4" s="54" t="inlineStr">
        <is>
          <t>pointer-merge</t>
        </is>
      </c>
      <c r="K4" s="54">
        <f>IF($A$6="Full Data","text","")</f>
        <v/>
      </c>
      <c r="L4" s="54">
        <f>IF($A$6="Full Data","text","")</f>
        <v/>
      </c>
      <c r="M4" s="54">
        <f>IF($A$6="Full Data","text","")</f>
        <v/>
      </c>
      <c r="N4" s="54" t="n"/>
      <c r="O4" s="54" t="inlineStr">
        <is>
          <t>pointer-merge</t>
        </is>
      </c>
      <c r="P4" s="54" t="n"/>
      <c r="Q4" s="54" t="n"/>
      <c r="R4" s="54" t="inlineStr">
        <is>
          <t>pointer-merge</t>
        </is>
      </c>
      <c r="S4" s="54" t="n"/>
      <c r="T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55" t="n"/>
    </row>
    <row r="6" ht="13.9" customHeight="1" thickTop="1">
      <c r="A6" s="24" t="inlineStr">
        <is>
          <t>Full Data</t>
        </is>
      </c>
      <c r="B6" t="inlineStr">
        <is>
          <t>QP</t>
        </is>
      </c>
      <c r="C6" s="7" t="inlineStr">
        <is>
          <t>ID</t>
        </is>
      </c>
      <c r="D6" s="7" t="n"/>
      <c r="E6" s="7" t="inlineStr">
        <is>
          <t>Model</t>
        </is>
      </c>
      <c r="F6" s="7" t="inlineStr">
        <is>
          <t>Model</t>
        </is>
      </c>
      <c r="G6" s="7" t="inlineStr">
        <is>
          <t>CodeX</t>
        </is>
      </c>
      <c r="H6" s="7" t="inlineStr">
        <is>
          <t>Case MaterialCode</t>
        </is>
      </c>
      <c r="I6" s="7" t="inlineStr">
        <is>
          <t>Case Material</t>
        </is>
      </c>
      <c r="J6" s="124" t="inlineStr">
        <is>
          <t>OptionID</t>
        </is>
      </c>
      <c r="K6" s="7" t="inlineStr">
        <is>
          <t>Wear Ring Material</t>
        </is>
      </c>
      <c r="L6" s="7" t="inlineStr">
        <is>
          <t>MatlCode</t>
        </is>
      </c>
      <c r="M6" s="7" t="inlineStr">
        <is>
          <t>BOM</t>
        </is>
      </c>
      <c r="N6" s="8" t="inlineStr">
        <is>
          <t>Description</t>
        </is>
      </c>
      <c r="O6" s="4" t="inlineStr">
        <is>
          <t>Price ID</t>
        </is>
      </c>
      <c r="P6" s="14" t="inlineStr">
        <is>
          <t>Price</t>
        </is>
      </c>
      <c r="Q6" s="14" t="inlineStr">
        <is>
          <t>PriceType</t>
        </is>
      </c>
      <c r="R6" s="4" t="inlineStr">
        <is>
          <t>LeadtimeID</t>
        </is>
      </c>
      <c r="S6" s="14" t="inlineStr">
        <is>
          <t>2020 LT (Wks)</t>
        </is>
      </c>
    </row>
    <row r="7">
      <c r="A7" s="25" t="inlineStr">
        <is>
          <t>[START]</t>
        </is>
      </c>
      <c r="B7" s="13">
        <f>IF(J7="WRMatl_Bronze_CDA90500","Y","N")</f>
        <v/>
      </c>
      <c r="C7" t="inlineStr">
        <is>
          <t>Price_BOM_VL_VLS_WearRings_003</t>
        </is>
      </c>
      <c r="D7">
        <f>IF(B7="Y", C7,"")</f>
        <v/>
      </c>
      <c r="E7" t="inlineStr">
        <is>
          <t>:1270-7_VL:1270-7_VLS:</t>
        </is>
      </c>
      <c r="F7" t="inlineStr">
        <is>
          <t>:1270-7 VL:1270-7 VLS:</t>
        </is>
      </c>
      <c r="G7" s="123" t="n"/>
      <c r="H7" s="123" t="inlineStr">
        <is>
          <t>:C30:C35:J:</t>
        </is>
      </c>
      <c r="I7" s="123" t="inlineStr">
        <is>
          <t>any</t>
        </is>
      </c>
      <c r="J7" s="123" t="inlineStr">
        <is>
          <t>WRMatl_Al_Bronze_ASTM-B148_C95200</t>
        </is>
      </c>
      <c r="K7" s="6" t="inlineStr">
        <is>
          <t>Aluminum Bronze, ASTM-B148, C95200</t>
        </is>
      </c>
      <c r="L7" s="6" t="inlineStr">
        <is>
          <t>B20</t>
        </is>
      </c>
      <c r="M7" s="6" t="inlineStr">
        <is>
          <t>RTF</t>
        </is>
      </c>
      <c r="N7" s="6" t="n"/>
      <c r="O7" t="inlineStr">
        <is>
          <t>A100176</t>
        </is>
      </c>
      <c r="R7" t="inlineStr">
        <is>
          <t>LT058</t>
        </is>
      </c>
      <c r="S7" s="13" t="n">
        <v>10</v>
      </c>
    </row>
    <row r="8">
      <c r="B8" s="13">
        <f>IF(J8="WRMatl_Bronze_CDA90500","Y","N")</f>
        <v/>
      </c>
      <c r="C8" t="inlineStr">
        <is>
          <t>Price_BOM_VL_VLS_WearRings_008</t>
        </is>
      </c>
      <c r="D8">
        <f>IF(B8="Y", C8,"")</f>
        <v/>
      </c>
      <c r="E8" t="inlineStr">
        <is>
          <t>:1570-9_VL:1570-9_VLS:</t>
        </is>
      </c>
      <c r="F8" t="inlineStr">
        <is>
          <t>:1570-9 VL:1570-9 VLS:</t>
        </is>
      </c>
      <c r="G8" s="123" t="n"/>
      <c r="H8" s="123" t="inlineStr">
        <is>
          <t>:C30:C35:J:</t>
        </is>
      </c>
      <c r="I8" s="123" t="inlineStr">
        <is>
          <t>any</t>
        </is>
      </c>
      <c r="J8" s="123" t="inlineStr">
        <is>
          <t>WRMatl_Al_Bronze_ASTM-B148_C95200</t>
        </is>
      </c>
      <c r="K8" s="6" t="inlineStr">
        <is>
          <t>Aluminum Bronze, ASTM-B148, C95200</t>
        </is>
      </c>
      <c r="L8" s="6" t="inlineStr">
        <is>
          <t>B20</t>
        </is>
      </c>
      <c r="M8" s="6" t="inlineStr">
        <is>
          <t>RTF</t>
        </is>
      </c>
      <c r="N8" s="6" t="n"/>
      <c r="O8" t="inlineStr">
        <is>
          <t>A100177</t>
        </is>
      </c>
      <c r="R8" t="inlineStr">
        <is>
          <t>LT058</t>
        </is>
      </c>
      <c r="S8" s="13" t="n">
        <v>10</v>
      </c>
    </row>
    <row r="9">
      <c r="B9" s="13">
        <f>IF(J9="WRMatl_Bronze_CDA90500","Y","N")</f>
        <v/>
      </c>
      <c r="C9" t="inlineStr">
        <is>
          <t>Price_BOM_VL_VLS_WearRings_013</t>
        </is>
      </c>
      <c r="D9">
        <f>IF(B9="Y", C9,"")</f>
        <v/>
      </c>
      <c r="E9" t="inlineStr">
        <is>
          <t>:2070-5_VL:2070-5_VLS:</t>
        </is>
      </c>
      <c r="F9" t="inlineStr">
        <is>
          <t>:2070-5 VL:2070-5 VLS:</t>
        </is>
      </c>
      <c r="G9" s="123" t="n"/>
      <c r="H9" s="123" t="inlineStr">
        <is>
          <t>:C30:C35:J:</t>
        </is>
      </c>
      <c r="I9" s="123" t="inlineStr">
        <is>
          <t>any</t>
        </is>
      </c>
      <c r="J9" s="123" t="inlineStr">
        <is>
          <t>WRMatl_Al_Bronze_ASTM-B148_C95200</t>
        </is>
      </c>
      <c r="K9" s="6" t="inlineStr">
        <is>
          <t>Aluminum Bronze, ASTM-B148, C95200</t>
        </is>
      </c>
      <c r="L9" s="6" t="inlineStr">
        <is>
          <t>B20</t>
        </is>
      </c>
      <c r="M9" s="6" t="inlineStr">
        <is>
          <t>RTF</t>
        </is>
      </c>
      <c r="N9" s="6" t="n"/>
      <c r="O9" t="inlineStr">
        <is>
          <t>A100178</t>
        </is>
      </c>
      <c r="R9" t="inlineStr">
        <is>
          <t>LT058</t>
        </is>
      </c>
      <c r="S9" s="13" t="n">
        <v>10</v>
      </c>
      <c r="V9" s="65" t="n"/>
    </row>
    <row r="10">
      <c r="B10" s="13">
        <f>IF(J10="WRMatl_Bronze_CDA90500","Y","N")</f>
        <v/>
      </c>
      <c r="C10" t="inlineStr">
        <is>
          <t>Price_BOM_VL_VLS_WearRings_018</t>
        </is>
      </c>
      <c r="D10">
        <f>IF(B10="Y", C10,"")</f>
        <v/>
      </c>
      <c r="E10" s="6" t="inlineStr">
        <is>
          <t>:2095-A_VL:2095-A_VLS:</t>
        </is>
      </c>
      <c r="F10" t="inlineStr">
        <is>
          <t>:2095-A VL:2095-A VLS:</t>
        </is>
      </c>
      <c r="G10" s="123" t="n"/>
      <c r="H10" s="123" t="inlineStr">
        <is>
          <t>:C30:C35:J:</t>
        </is>
      </c>
      <c r="I10" s="123" t="inlineStr">
        <is>
          <t>any</t>
        </is>
      </c>
      <c r="J10" s="123" t="inlineStr">
        <is>
          <t>WRMatl_Al_Bronze_ASTM-B148_C95200</t>
        </is>
      </c>
      <c r="K10" s="6" t="inlineStr">
        <is>
          <t>Aluminum Bronze, ASTM-B148, C95200</t>
        </is>
      </c>
      <c r="L10" s="6" t="inlineStr">
        <is>
          <t>B20</t>
        </is>
      </c>
      <c r="M10" s="6" t="inlineStr">
        <is>
          <t>RTF</t>
        </is>
      </c>
      <c r="N10" s="6" t="n"/>
      <c r="O10" t="inlineStr">
        <is>
          <t>A100179</t>
        </is>
      </c>
      <c r="R10" t="inlineStr">
        <is>
          <t>LT058</t>
        </is>
      </c>
      <c r="S10" s="13" t="n">
        <v>10</v>
      </c>
    </row>
    <row r="11">
      <c r="B11" s="13">
        <f>IF(J11="WRMatl_Bronze_CDA90500","Y","N")</f>
        <v/>
      </c>
      <c r="C11" t="inlineStr">
        <is>
          <t>Price_BOM_VL_VLS_WearRings_023</t>
        </is>
      </c>
      <c r="D11">
        <f>IF(B11="Y", C11,"")</f>
        <v/>
      </c>
      <c r="E11" t="inlineStr">
        <is>
          <t>:2095-5_VL:2095-5_VLS:</t>
        </is>
      </c>
      <c r="F11" t="inlineStr">
        <is>
          <t>:2095-5 VL:2095-5 VLS:</t>
        </is>
      </c>
      <c r="G11" s="123" t="n"/>
      <c r="H11" s="123" t="inlineStr">
        <is>
          <t>:C30:C35:J:</t>
        </is>
      </c>
      <c r="I11" s="123" t="inlineStr">
        <is>
          <t>any</t>
        </is>
      </c>
      <c r="J11" s="123" t="inlineStr">
        <is>
          <t>WRMatl_Al_Bronze_ASTM-B148_C95200</t>
        </is>
      </c>
      <c r="K11" s="6" t="inlineStr">
        <is>
          <t>Aluminum Bronze, ASTM-B148, C95200</t>
        </is>
      </c>
      <c r="L11" s="6" t="inlineStr">
        <is>
          <t>B20</t>
        </is>
      </c>
      <c r="M11" s="6" t="inlineStr">
        <is>
          <t>RTF</t>
        </is>
      </c>
      <c r="N11" s="6" t="n"/>
      <c r="O11" t="inlineStr">
        <is>
          <t>A100180</t>
        </is>
      </c>
      <c r="R11" t="inlineStr">
        <is>
          <t>LT058</t>
        </is>
      </c>
      <c r="S11" s="13" t="n">
        <v>10</v>
      </c>
    </row>
    <row r="12">
      <c r="B12" s="13">
        <f>IF(J12="WRMatl_Bronze_CDA90500","Y","N")</f>
        <v/>
      </c>
      <c r="C12" t="inlineStr">
        <is>
          <t>Price_BOM_VL_VLS_WearRings_028</t>
        </is>
      </c>
      <c r="D12">
        <f>IF(B12="Y", C12,"")</f>
        <v/>
      </c>
      <c r="E12" t="inlineStr">
        <is>
          <t>:2095-9_VL:2095-9_VLS:</t>
        </is>
      </c>
      <c r="F12" t="inlineStr">
        <is>
          <t>:2095-9 VL:2095-9 VLS:</t>
        </is>
      </c>
      <c r="G12" s="123" t="n"/>
      <c r="H12" s="123" t="inlineStr">
        <is>
          <t>:C30:C35:J:</t>
        </is>
      </c>
      <c r="I12" s="123" t="inlineStr">
        <is>
          <t>any</t>
        </is>
      </c>
      <c r="J12" s="123" t="inlineStr">
        <is>
          <t>WRMatl_Al_Bronze_ASTM-B148_C95200</t>
        </is>
      </c>
      <c r="K12" s="6" t="inlineStr">
        <is>
          <t>Aluminum Bronze, ASTM-B148, C95200</t>
        </is>
      </c>
      <c r="L12" s="6" t="inlineStr">
        <is>
          <t>B20</t>
        </is>
      </c>
      <c r="M12" s="6" t="inlineStr">
        <is>
          <t>RTF</t>
        </is>
      </c>
      <c r="N12" s="6" t="n"/>
      <c r="O12" t="inlineStr">
        <is>
          <t>A100181</t>
        </is>
      </c>
      <c r="R12" t="inlineStr">
        <is>
          <t>LT058</t>
        </is>
      </c>
      <c r="S12" s="13" t="n">
        <v>10</v>
      </c>
    </row>
    <row r="13">
      <c r="B13" s="13">
        <f>IF(J13="WRMatl_Bronze_CDA90500","Y","N")</f>
        <v/>
      </c>
      <c r="C13" t="inlineStr">
        <is>
          <t>Price_BOM_VL_VLS_WearRings_033</t>
        </is>
      </c>
      <c r="D13">
        <f>IF(B13="Y", C13,"")</f>
        <v/>
      </c>
      <c r="E13" t="inlineStr">
        <is>
          <t>:2570-9_VL:2570-9_VLS:</t>
        </is>
      </c>
      <c r="F13" t="inlineStr">
        <is>
          <t>:2570-9 VL:2570-9 VLS:</t>
        </is>
      </c>
      <c r="H13" s="123" t="inlineStr">
        <is>
          <t>:C30:C35:J:</t>
        </is>
      </c>
      <c r="I13" s="123" t="inlineStr">
        <is>
          <t>any</t>
        </is>
      </c>
      <c r="J13" s="123" t="inlineStr">
        <is>
          <t>WRMatl_Al_Bronze_ASTM-B148_C95200</t>
        </is>
      </c>
      <c r="K13" s="6" t="inlineStr">
        <is>
          <t>Aluminum Bronze, ASTM-B148, C95200</t>
        </is>
      </c>
      <c r="L13" s="6" t="inlineStr">
        <is>
          <t>B20</t>
        </is>
      </c>
      <c r="M13" s="6" t="inlineStr">
        <is>
          <t>RTF</t>
        </is>
      </c>
      <c r="N13" s="6" t="n"/>
      <c r="O13" t="inlineStr">
        <is>
          <t>A100182</t>
        </is>
      </c>
      <c r="R13" t="inlineStr">
        <is>
          <t>LT058</t>
        </is>
      </c>
      <c r="S13" s="13" t="n">
        <v>10</v>
      </c>
    </row>
    <row r="14">
      <c r="B14" s="13">
        <f>IF(J14="WRMatl_Bronze_CDA90500","Y","N")</f>
        <v/>
      </c>
      <c r="C14" t="inlineStr">
        <is>
          <t>Price_BOM_VL_VLS_WearRings_038</t>
        </is>
      </c>
      <c r="D14">
        <f>IF(B14="Y", C14,"")</f>
        <v/>
      </c>
      <c r="E14" t="inlineStr">
        <is>
          <t>:2595-3_VL:2595-3_VLS:</t>
        </is>
      </c>
      <c r="F14" t="inlineStr">
        <is>
          <t>:2595-3 VL:2595-3 VLS:</t>
        </is>
      </c>
      <c r="H14" s="123" t="inlineStr">
        <is>
          <t>:C30:C35:J:</t>
        </is>
      </c>
      <c r="I14" s="123" t="inlineStr">
        <is>
          <t>any</t>
        </is>
      </c>
      <c r="J14" s="123" t="inlineStr">
        <is>
          <t>WRMatl_Al_Bronze_ASTM-B148_C95200</t>
        </is>
      </c>
      <c r="K14" s="6" t="inlineStr">
        <is>
          <t>Aluminum Bronze, ASTM-B148, C95200</t>
        </is>
      </c>
      <c r="L14" s="6" t="inlineStr">
        <is>
          <t>B20</t>
        </is>
      </c>
      <c r="M14" s="6" t="inlineStr">
        <is>
          <t>RTF</t>
        </is>
      </c>
      <c r="N14" s="6" t="n"/>
      <c r="O14" t="inlineStr">
        <is>
          <t>A100183</t>
        </is>
      </c>
      <c r="R14" t="inlineStr">
        <is>
          <t>LT058</t>
        </is>
      </c>
      <c r="S14" s="13" t="n">
        <v>10</v>
      </c>
      <c r="V14" s="65" t="n"/>
    </row>
    <row r="15">
      <c r="B15" s="13">
        <f>IF(J15="WRMatl_Bronze_CDA90500","Y","N")</f>
        <v/>
      </c>
      <c r="C15" t="inlineStr">
        <is>
          <t>Price_BOM_VL_VLS_WearRings_043</t>
        </is>
      </c>
      <c r="D15">
        <f>IF(B15="Y", C15,"")</f>
        <v/>
      </c>
      <c r="E15" t="inlineStr">
        <is>
          <t>:2512-1_VL:2512-1_VLS:</t>
        </is>
      </c>
      <c r="F15" t="inlineStr">
        <is>
          <t>:2512-1 VL:2512-1 VLS:</t>
        </is>
      </c>
      <c r="H15" s="123" t="inlineStr">
        <is>
          <t>:C30:C35:J:</t>
        </is>
      </c>
      <c r="I15" s="123" t="inlineStr">
        <is>
          <t>any</t>
        </is>
      </c>
      <c r="J15" s="123" t="inlineStr">
        <is>
          <t>WRMatl_Al_Bronze_ASTM-B148_C95200</t>
        </is>
      </c>
      <c r="K15" s="6" t="inlineStr">
        <is>
          <t>Aluminum Bronze, ASTM-B148, C95200</t>
        </is>
      </c>
      <c r="L15" s="6" t="inlineStr">
        <is>
          <t>B20</t>
        </is>
      </c>
      <c r="M15" s="6" t="inlineStr">
        <is>
          <t>RTF</t>
        </is>
      </c>
      <c r="N15" s="6" t="n"/>
      <c r="O15" t="inlineStr">
        <is>
          <t>A100184</t>
        </is>
      </c>
      <c r="R15" t="inlineStr">
        <is>
          <t>LT058</t>
        </is>
      </c>
      <c r="S15" s="13" t="n">
        <v>10</v>
      </c>
    </row>
    <row r="16">
      <c r="B16" s="13">
        <f>IF(J16="WRMatl_Bronze_CDA90500","Y","N")</f>
        <v/>
      </c>
      <c r="C16" t="inlineStr">
        <is>
          <t>Price_BOM_VL_VLS_WearRings_048</t>
        </is>
      </c>
      <c r="D16">
        <f>IF(B16="Y", C16,"")</f>
        <v/>
      </c>
      <c r="E16" t="inlineStr">
        <is>
          <t>:3070-7_VL:3070-7_VLS:</t>
        </is>
      </c>
      <c r="F16" t="inlineStr">
        <is>
          <t>:3070-7 VL:3070-7 VLS:</t>
        </is>
      </c>
      <c r="H16" s="123" t="inlineStr">
        <is>
          <t>:C30:C35:J:</t>
        </is>
      </c>
      <c r="I16" s="123" t="inlineStr">
        <is>
          <t>any</t>
        </is>
      </c>
      <c r="J16" s="123" t="inlineStr">
        <is>
          <t>WRMatl_Al_Bronze_ASTM-B148_C95200</t>
        </is>
      </c>
      <c r="K16" s="6" t="inlineStr">
        <is>
          <t>Aluminum Bronze, ASTM-B148, C95200</t>
        </is>
      </c>
      <c r="L16" s="6" t="inlineStr">
        <is>
          <t>B20</t>
        </is>
      </c>
      <c r="M16" s="6" t="inlineStr">
        <is>
          <t>RTF</t>
        </is>
      </c>
      <c r="N16" s="6" t="n"/>
      <c r="O16" t="inlineStr">
        <is>
          <t>A100185</t>
        </is>
      </c>
      <c r="R16" t="inlineStr">
        <is>
          <t>LT058</t>
        </is>
      </c>
      <c r="S16" s="13" t="n">
        <v>10</v>
      </c>
    </row>
    <row r="17">
      <c r="B17" s="13">
        <f>IF(J17="WRMatl_Bronze_CDA90500","Y","N")</f>
        <v/>
      </c>
      <c r="C17" t="inlineStr">
        <is>
          <t>Price_BOM_VL_VLS_WearRings_053</t>
        </is>
      </c>
      <c r="D17">
        <f>IF(B17="Y", C17,"")</f>
        <v/>
      </c>
      <c r="E17" t="inlineStr">
        <is>
          <t>:3095-7_VL:3095-7_VLS:</t>
        </is>
      </c>
      <c r="F17" t="inlineStr">
        <is>
          <t>:3095-7 VL:3095-7 VLS:</t>
        </is>
      </c>
      <c r="H17" s="123" t="inlineStr">
        <is>
          <t>:C30:C35:J:</t>
        </is>
      </c>
      <c r="I17" s="123" t="inlineStr">
        <is>
          <t>any</t>
        </is>
      </c>
      <c r="J17" s="123" t="inlineStr">
        <is>
          <t>WRMatl_Al_Bronze_ASTM-B148_C95200</t>
        </is>
      </c>
      <c r="K17" s="6" t="inlineStr">
        <is>
          <t>Aluminum Bronze, ASTM-B148, C95200</t>
        </is>
      </c>
      <c r="L17" s="6" t="inlineStr">
        <is>
          <t>B20</t>
        </is>
      </c>
      <c r="M17" s="6" t="inlineStr">
        <is>
          <t>RTF</t>
        </is>
      </c>
      <c r="N17" s="6" t="n"/>
      <c r="O17" t="inlineStr">
        <is>
          <t>A100186</t>
        </is>
      </c>
      <c r="R17" t="inlineStr">
        <is>
          <t>LT058</t>
        </is>
      </c>
      <c r="S17" s="13" t="n">
        <v>10</v>
      </c>
    </row>
    <row r="18">
      <c r="B18" s="13">
        <f>IF(J18="WRMatl_Bronze_CDA90500","Y","N")</f>
        <v/>
      </c>
      <c r="C18" t="inlineStr">
        <is>
          <t>Price_BOM_VL_VLS_WearRings_058</t>
        </is>
      </c>
      <c r="D18">
        <f>IF(B18="Y", C18,"")</f>
        <v/>
      </c>
      <c r="E18" s="6" t="inlineStr">
        <is>
          <t>:3012-5_VL:3012-5_VLS:</t>
        </is>
      </c>
      <c r="F18" t="inlineStr">
        <is>
          <t>:3012-5 VL:3012-5 VLS:</t>
        </is>
      </c>
      <c r="H18" s="123" t="inlineStr">
        <is>
          <t>:C30:C35:J:</t>
        </is>
      </c>
      <c r="I18" s="123" t="inlineStr">
        <is>
          <t>any</t>
        </is>
      </c>
      <c r="J18" s="123" t="inlineStr">
        <is>
          <t>WRMatl_Al_Bronze_ASTM-B148_C95200</t>
        </is>
      </c>
      <c r="K18" s="6" t="inlineStr">
        <is>
          <t>Aluminum Bronze, ASTM-B148, C95200</t>
        </is>
      </c>
      <c r="L18" s="6" t="inlineStr">
        <is>
          <t>B20</t>
        </is>
      </c>
      <c r="M18" s="6" t="inlineStr">
        <is>
          <t>RTF</t>
        </is>
      </c>
      <c r="N18" s="6" t="n"/>
      <c r="O18" t="inlineStr">
        <is>
          <t>A100187</t>
        </is>
      </c>
      <c r="R18" t="inlineStr">
        <is>
          <t>LT058</t>
        </is>
      </c>
      <c r="S18" s="13" t="n">
        <v>10</v>
      </c>
    </row>
    <row r="19">
      <c r="B19" s="13">
        <f>IF(J19="WRMatl_Bronze_CDA90500","Y","N")</f>
        <v/>
      </c>
      <c r="C19" t="inlineStr">
        <is>
          <t>Price_BOM_VL_VLS_WearRings_063</t>
        </is>
      </c>
      <c r="D19">
        <f>IF(B19="Y", C19,"")</f>
        <v/>
      </c>
      <c r="E19" t="inlineStr">
        <is>
          <t>:4070-7_VL:4070-7_VLS:</t>
        </is>
      </c>
      <c r="F19" t="inlineStr">
        <is>
          <t>:4070-7 VL:4070-7 VLS:</t>
        </is>
      </c>
      <c r="G19" s="123" t="n"/>
      <c r="H19" s="123" t="inlineStr">
        <is>
          <t>:C30:C35:J:</t>
        </is>
      </c>
      <c r="I19" s="123" t="inlineStr">
        <is>
          <t>any</t>
        </is>
      </c>
      <c r="J19" s="123" t="inlineStr">
        <is>
          <t>WRMatl_Al_Bronze_ASTM-B148_C95200</t>
        </is>
      </c>
      <c r="K19" s="6" t="inlineStr">
        <is>
          <t>Aluminum Bronze, ASTM-B148, C95200</t>
        </is>
      </c>
      <c r="L19" s="6" t="inlineStr">
        <is>
          <t>B20</t>
        </is>
      </c>
      <c r="M19" s="6" t="inlineStr">
        <is>
          <t>RTF</t>
        </is>
      </c>
      <c r="N19" s="6" t="n"/>
      <c r="O19" t="inlineStr">
        <is>
          <t>A100188</t>
        </is>
      </c>
      <c r="R19" t="inlineStr">
        <is>
          <t>LT058</t>
        </is>
      </c>
      <c r="S19" s="13" t="n">
        <v>10</v>
      </c>
      <c r="V19" s="65" t="n"/>
    </row>
    <row r="20">
      <c r="B20" s="13">
        <f>IF(J20="WRMatl_Bronze_CDA90500","Y","N")</f>
        <v/>
      </c>
      <c r="C20" t="inlineStr">
        <is>
          <t>Price_BOM_VL_VLS_WearRings_068</t>
        </is>
      </c>
      <c r="D20">
        <f>IF(B20="Y", C20,"")</f>
        <v/>
      </c>
      <c r="E20" s="6" t="inlineStr">
        <is>
          <t>:4095-9_VL:4095-9_VLS:</t>
        </is>
      </c>
      <c r="F20" t="inlineStr">
        <is>
          <t>:4095-9 VL:4095-9 VLS:</t>
        </is>
      </c>
      <c r="G20" s="123" t="inlineStr">
        <is>
          <t>X3</t>
        </is>
      </c>
      <c r="H20" s="123" t="inlineStr">
        <is>
          <t>:C30:C35:J:</t>
        </is>
      </c>
      <c r="I20" s="123" t="inlineStr">
        <is>
          <t>any</t>
        </is>
      </c>
      <c r="J20" s="123" t="inlineStr">
        <is>
          <t>WRMatl_Al_Bronze_ASTM-B148_C95200</t>
        </is>
      </c>
      <c r="K20" s="6" t="inlineStr">
        <is>
          <t>Aluminum Bronze, ASTM-B148, C95200</t>
        </is>
      </c>
      <c r="L20" s="6" t="inlineStr">
        <is>
          <t>B20</t>
        </is>
      </c>
      <c r="M20" s="6" t="inlineStr">
        <is>
          <t>RTF</t>
        </is>
      </c>
      <c r="N20" s="6" t="n"/>
      <c r="O20" t="inlineStr">
        <is>
          <t>A100189</t>
        </is>
      </c>
      <c r="R20" t="inlineStr">
        <is>
          <t>LT058</t>
        </is>
      </c>
      <c r="S20" s="13" t="n">
        <v>10</v>
      </c>
    </row>
    <row r="21">
      <c r="B21" s="13">
        <f>IF(J21="WRMatl_Bronze_CDA90500","Y","N")</f>
        <v/>
      </c>
      <c r="C21" t="inlineStr">
        <is>
          <t>Price_BOM_VL_VLS_WearRings_073</t>
        </is>
      </c>
      <c r="D21">
        <f>IF(B21="Y", C21,"")</f>
        <v/>
      </c>
      <c r="E21" t="inlineStr">
        <is>
          <t>:4095-9_VL:4095-9_VLS:</t>
        </is>
      </c>
      <c r="F21" t="inlineStr">
        <is>
          <t>:4095-9 VL:4095-9 VLS:</t>
        </is>
      </c>
      <c r="G21" s="123" t="inlineStr">
        <is>
          <t>XA</t>
        </is>
      </c>
      <c r="H21" s="123" t="inlineStr">
        <is>
          <t>:C30:C35:J:</t>
        </is>
      </c>
      <c r="I21" s="123" t="inlineStr">
        <is>
          <t>any</t>
        </is>
      </c>
      <c r="J21" s="123" t="inlineStr">
        <is>
          <t>WRMatl_Al_Bronze_ASTM-B148_C95200</t>
        </is>
      </c>
      <c r="K21" s="6" t="inlineStr">
        <is>
          <t>Aluminum Bronze, ASTM-B148, C95200</t>
        </is>
      </c>
      <c r="L21" s="6" t="inlineStr">
        <is>
          <t>B20</t>
        </is>
      </c>
      <c r="M21" s="6" t="inlineStr">
        <is>
          <t>RTF</t>
        </is>
      </c>
      <c r="N21" s="6" t="n"/>
      <c r="O21" t="inlineStr">
        <is>
          <t>A100189</t>
        </is>
      </c>
      <c r="R21" t="inlineStr">
        <is>
          <t>LT058</t>
        </is>
      </c>
      <c r="S21" s="13" t="n">
        <v>10</v>
      </c>
    </row>
    <row r="22">
      <c r="B22" s="13">
        <f>IF(J22="WRMatl_Bronze_CDA90500","Y","N")</f>
        <v/>
      </c>
      <c r="C22" t="inlineStr">
        <is>
          <t>Price_BOM_VL_VLS_WearRings_078</t>
        </is>
      </c>
      <c r="D22">
        <f>IF(B22="Y", C22,"")</f>
        <v/>
      </c>
      <c r="E22" t="inlineStr">
        <is>
          <t>:4012-1_VL:4012-1_VLS:</t>
        </is>
      </c>
      <c r="F22" t="inlineStr">
        <is>
          <t>:4012-1 VL:4012-1 VLS:</t>
        </is>
      </c>
      <c r="G22" s="123" t="n"/>
      <c r="H22" s="123" t="inlineStr">
        <is>
          <t>:C30:C35:J:</t>
        </is>
      </c>
      <c r="I22" s="123" t="inlineStr">
        <is>
          <t>any</t>
        </is>
      </c>
      <c r="J22" s="123" t="inlineStr">
        <is>
          <t>WRMatl_Al_Bronze_ASTM-B148_C95200</t>
        </is>
      </c>
      <c r="K22" s="6" t="inlineStr">
        <is>
          <t>Aluminum Bronze, ASTM-B148, C95200</t>
        </is>
      </c>
      <c r="L22" s="6" t="inlineStr">
        <is>
          <t>B20</t>
        </is>
      </c>
      <c r="M22" s="6" t="inlineStr">
        <is>
          <t>RTF</t>
        </is>
      </c>
      <c r="N22" s="6" t="n"/>
      <c r="O22" t="inlineStr">
        <is>
          <t>A100191</t>
        </is>
      </c>
      <c r="R22" t="inlineStr">
        <is>
          <t>LT058</t>
        </is>
      </c>
      <c r="S22" s="13" t="n">
        <v>10</v>
      </c>
    </row>
    <row r="23">
      <c r="B23" s="13">
        <f>IF(J23="WRMatl_Bronze_CDA90500","Y","N")</f>
        <v/>
      </c>
      <c r="C23" t="inlineStr">
        <is>
          <t>Price_BOM_VL_VLS_WearRings_083</t>
        </is>
      </c>
      <c r="D23">
        <f>IF(B23="Y", C23,"")</f>
        <v/>
      </c>
      <c r="E23" s="6" t="inlineStr">
        <is>
          <t>:4012-9_VL:4012-9_VLS:</t>
        </is>
      </c>
      <c r="F23" t="inlineStr">
        <is>
          <t>:4012-9 VL:4012-9 VLS:</t>
        </is>
      </c>
      <c r="G23" s="123" t="n"/>
      <c r="H23" s="123" t="inlineStr">
        <is>
          <t>:C30:C35:J:</t>
        </is>
      </c>
      <c r="I23" s="123" t="inlineStr">
        <is>
          <t>any</t>
        </is>
      </c>
      <c r="J23" s="123" t="inlineStr">
        <is>
          <t>WRMatl_Al_Bronze_ASTM-B148_C95200</t>
        </is>
      </c>
      <c r="K23" s="6" t="inlineStr">
        <is>
          <t>Aluminum Bronze, ASTM-B148, C95200</t>
        </is>
      </c>
      <c r="L23" s="6" t="inlineStr">
        <is>
          <t>B20</t>
        </is>
      </c>
      <c r="M23" s="6" t="inlineStr">
        <is>
          <t>RTF</t>
        </is>
      </c>
      <c r="N23" s="6" t="n"/>
      <c r="O23" t="inlineStr">
        <is>
          <t>A100192</t>
        </is>
      </c>
      <c r="R23" t="inlineStr">
        <is>
          <t>LT058</t>
        </is>
      </c>
      <c r="S23" s="13" t="n">
        <v>10</v>
      </c>
    </row>
    <row r="24">
      <c r="B24" s="13">
        <f>IF(J24="WRMatl_Bronze_CDA90500","Y","N")</f>
        <v/>
      </c>
      <c r="C24" t="inlineStr">
        <is>
          <t>Price_BOM_VL_VLS_WearRings_088</t>
        </is>
      </c>
      <c r="D24">
        <f>IF(B24="Y", C24,"")</f>
        <v/>
      </c>
      <c r="E24" t="inlineStr">
        <is>
          <t>:5070-7_VL:5070-7_VLS:</t>
        </is>
      </c>
      <c r="F24" t="inlineStr">
        <is>
          <t>:5070-7 VL:5070-7 VLS:</t>
        </is>
      </c>
      <c r="G24" s="123" t="inlineStr">
        <is>
          <t>X3</t>
        </is>
      </c>
      <c r="H24" s="123" t="inlineStr">
        <is>
          <t>:C30:C35:J:</t>
        </is>
      </c>
      <c r="I24" s="123" t="inlineStr">
        <is>
          <t>any</t>
        </is>
      </c>
      <c r="J24" s="123" t="inlineStr">
        <is>
          <t>WRMatl_Al_Bronze_ASTM-B148_C95200</t>
        </is>
      </c>
      <c r="K24" s="6" t="inlineStr">
        <is>
          <t>Aluminum Bronze, ASTM-B148, C95200</t>
        </is>
      </c>
      <c r="L24" s="6" t="inlineStr">
        <is>
          <t>B20</t>
        </is>
      </c>
      <c r="M24" s="6" t="inlineStr">
        <is>
          <t>RTF</t>
        </is>
      </c>
      <c r="N24" s="6" t="n"/>
      <c r="O24" t="inlineStr">
        <is>
          <t>A100194</t>
        </is>
      </c>
      <c r="R24" t="inlineStr">
        <is>
          <t>LT058</t>
        </is>
      </c>
      <c r="S24" s="13" t="n">
        <v>10</v>
      </c>
      <c r="V24" s="65" t="n"/>
    </row>
    <row r="25">
      <c r="B25" s="13">
        <f>IF(J25="WRMatl_Bronze_CDA90500","Y","N")</f>
        <v/>
      </c>
      <c r="C25" t="inlineStr">
        <is>
          <t>Price_BOM_VL_VLS_WearRings_093</t>
        </is>
      </c>
      <c r="D25">
        <f>IF(B25="Y", C25,"")</f>
        <v/>
      </c>
      <c r="E25" t="inlineStr">
        <is>
          <t>:5070-7_VL:5070-7_VLS:</t>
        </is>
      </c>
      <c r="F25" t="inlineStr">
        <is>
          <t>:5070-7 VL:5070-7 VLS:</t>
        </is>
      </c>
      <c r="G25" s="123" t="inlineStr">
        <is>
          <t>X4</t>
        </is>
      </c>
      <c r="H25" s="123" t="inlineStr">
        <is>
          <t>:C30:C35:J:</t>
        </is>
      </c>
      <c r="I25" s="123" t="inlineStr">
        <is>
          <t>any</t>
        </is>
      </c>
      <c r="J25" s="123" t="inlineStr">
        <is>
          <t>WRMatl_Al_Bronze_ASTM-B148_C95200</t>
        </is>
      </c>
      <c r="K25" s="6" t="inlineStr">
        <is>
          <t>Aluminum Bronze, ASTM-B148, C95200</t>
        </is>
      </c>
      <c r="L25" s="6" t="inlineStr">
        <is>
          <t>B20</t>
        </is>
      </c>
      <c r="M25" s="6" t="inlineStr">
        <is>
          <t>RTF</t>
        </is>
      </c>
      <c r="N25" s="6" t="n"/>
      <c r="O25" t="inlineStr">
        <is>
          <t>A100194</t>
        </is>
      </c>
      <c r="R25" t="inlineStr">
        <is>
          <t>LT058</t>
        </is>
      </c>
      <c r="S25" s="13" t="n">
        <v>10</v>
      </c>
    </row>
    <row r="26">
      <c r="B26" s="13">
        <f>IF(J26="WRMatl_Bronze_CDA90500","Y","N")</f>
        <v/>
      </c>
      <c r="C26" t="inlineStr">
        <is>
          <t>Price_BOM_VL_VLS_WearRings_098</t>
        </is>
      </c>
      <c r="D26">
        <f>IF(B26="Y", C26,"")</f>
        <v/>
      </c>
      <c r="E26" t="inlineStr">
        <is>
          <t>:5095-A_VL:5095-A_VLS:5095-9_VL:5095-9_VLS:</t>
        </is>
      </c>
      <c r="F26" t="inlineStr">
        <is>
          <t>:5095-A VL:5095-A VLS:5095-9 VL:5095-9 VLS:</t>
        </is>
      </c>
      <c r="G26" s="123" t="n"/>
      <c r="H26" s="123" t="inlineStr">
        <is>
          <t>:C30:C35:J:</t>
        </is>
      </c>
      <c r="I26" s="123" t="inlineStr">
        <is>
          <t>any</t>
        </is>
      </c>
      <c r="J26" s="123" t="inlineStr">
        <is>
          <t>WRMatl_Al_Bronze_ASTM-B148_C95200</t>
        </is>
      </c>
      <c r="K26" s="6" t="inlineStr">
        <is>
          <t>Aluminum Bronze, ASTM-B148, C95200</t>
        </is>
      </c>
      <c r="L26" s="6" t="inlineStr">
        <is>
          <t>B20</t>
        </is>
      </c>
      <c r="M26" s="6" t="inlineStr">
        <is>
          <t>RTF</t>
        </is>
      </c>
      <c r="N26" s="6" t="n"/>
      <c r="O26" t="inlineStr">
        <is>
          <t>A100196</t>
        </is>
      </c>
      <c r="R26" t="inlineStr">
        <is>
          <t>LT058</t>
        </is>
      </c>
      <c r="S26" s="13" t="n">
        <v>10</v>
      </c>
    </row>
    <row r="27">
      <c r="B27" s="13">
        <f>IF(J27="WRMatl_Bronze_CDA90500","Y","N")</f>
        <v/>
      </c>
      <c r="C27" t="inlineStr">
        <is>
          <t>Price_BOM_VL_VLS_WearRings_103</t>
        </is>
      </c>
      <c r="D27">
        <f>IF(B27="Y", C27,"")</f>
        <v/>
      </c>
      <c r="E27" t="inlineStr">
        <is>
          <t>:5012-9_VL:5012-9_VLS:</t>
        </is>
      </c>
      <c r="F27" t="inlineStr">
        <is>
          <t>:5012-9 VL:5012-9 VLS:</t>
        </is>
      </c>
      <c r="G27" s="123" t="n"/>
      <c r="H27" s="123" t="inlineStr">
        <is>
          <t>:C30:C35:J:</t>
        </is>
      </c>
      <c r="I27" s="123" t="inlineStr">
        <is>
          <t>any</t>
        </is>
      </c>
      <c r="J27" s="123" t="inlineStr">
        <is>
          <t>WRMatl_Al_Bronze_ASTM-B148_C95200</t>
        </is>
      </c>
      <c r="K27" s="6" t="inlineStr">
        <is>
          <t>Aluminum Bronze, ASTM-B148, C95200</t>
        </is>
      </c>
      <c r="L27" s="6" t="inlineStr">
        <is>
          <t>B20</t>
        </is>
      </c>
      <c r="M27" s="6" t="inlineStr">
        <is>
          <t>RTF</t>
        </is>
      </c>
      <c r="N27" s="6" t="n"/>
      <c r="O27" t="inlineStr">
        <is>
          <t>A100197</t>
        </is>
      </c>
      <c r="R27" t="inlineStr">
        <is>
          <t>LT058</t>
        </is>
      </c>
      <c r="S27" s="13" t="n">
        <v>10</v>
      </c>
    </row>
    <row r="28">
      <c r="B28" s="13">
        <f>IF(J28="WRMatl_Bronze_CDA90500","Y","N")</f>
        <v/>
      </c>
      <c r="C28" t="inlineStr">
        <is>
          <t>Price_BOM_VL_VLS_WearRings_108</t>
        </is>
      </c>
      <c r="D28">
        <f>IF(B28="Y", C28,"")</f>
        <v/>
      </c>
      <c r="E28" s="6" t="inlineStr">
        <is>
          <t>:5012-C_VL:5012-C_VLS:</t>
        </is>
      </c>
      <c r="F28" t="inlineStr">
        <is>
          <t>:5012-C VL:5012-C VLS:</t>
        </is>
      </c>
      <c r="G28" s="123" t="n"/>
      <c r="H28" s="123" t="inlineStr">
        <is>
          <t>:C30:C35:J:</t>
        </is>
      </c>
      <c r="I28" s="123" t="inlineStr">
        <is>
          <t>any</t>
        </is>
      </c>
      <c r="J28" s="123" t="inlineStr">
        <is>
          <t>WRMatl_Al_Bronze_ASTM-B148_C95200</t>
        </is>
      </c>
      <c r="K28" s="6" t="inlineStr">
        <is>
          <t>Aluminum Bronze, ASTM-B148, C95200</t>
        </is>
      </c>
      <c r="L28" s="6" t="inlineStr">
        <is>
          <t>B20</t>
        </is>
      </c>
      <c r="M28" s="6" t="inlineStr">
        <is>
          <t>RTF</t>
        </is>
      </c>
      <c r="N28" s="6" t="n"/>
      <c r="O28" t="inlineStr">
        <is>
          <t>A100198</t>
        </is>
      </c>
      <c r="R28" t="inlineStr">
        <is>
          <t>LT058</t>
        </is>
      </c>
      <c r="S28" s="13" t="n">
        <v>10</v>
      </c>
    </row>
    <row r="29">
      <c r="B29" s="13">
        <f>IF(J29="WRMatl_Bronze_CDA90500","Y","N")</f>
        <v/>
      </c>
      <c r="C29" t="inlineStr">
        <is>
          <t>Price_BOM_VL_VLS_WearRings_113</t>
        </is>
      </c>
      <c r="D29">
        <f>IF(B29="Y", C29,"")</f>
        <v/>
      </c>
      <c r="E29" t="inlineStr">
        <is>
          <t>:6095-7_VL:6095-7_VLS:</t>
        </is>
      </c>
      <c r="F29" t="inlineStr">
        <is>
          <t>:6095-7 VL:6095-7 VLS:</t>
        </is>
      </c>
      <c r="G29" s="123" t="n"/>
      <c r="H29" s="123" t="inlineStr">
        <is>
          <t>:C30:C35:J:</t>
        </is>
      </c>
      <c r="I29" s="123" t="inlineStr">
        <is>
          <t>any</t>
        </is>
      </c>
      <c r="J29" s="123" t="inlineStr">
        <is>
          <t>WRMatl_Al_Bronze_ASTM-B148_C95200</t>
        </is>
      </c>
      <c r="K29" s="6" t="inlineStr">
        <is>
          <t>Aluminum Bronze, ASTM-B148, C95200</t>
        </is>
      </c>
      <c r="L29" s="6" t="inlineStr">
        <is>
          <t>B20</t>
        </is>
      </c>
      <c r="M29" s="6" t="inlineStr">
        <is>
          <t>RTF</t>
        </is>
      </c>
      <c r="N29" s="6" t="n"/>
      <c r="O29" t="inlineStr">
        <is>
          <t>A100200</t>
        </is>
      </c>
      <c r="R29" t="inlineStr">
        <is>
          <t>LT058</t>
        </is>
      </c>
      <c r="S29" s="13" t="n">
        <v>10</v>
      </c>
      <c r="V29" s="65" t="n"/>
    </row>
    <row r="30">
      <c r="B30" s="13">
        <f>IF(J30="WRMatl_Bronze_CDA90500","Y","N")</f>
        <v/>
      </c>
      <c r="C30" t="inlineStr">
        <is>
          <t>Price_BOM_VL_VLS_WearRings_118</t>
        </is>
      </c>
      <c r="D30">
        <f>IF(B30="Y", C30,"")</f>
        <v/>
      </c>
      <c r="E30" t="inlineStr">
        <is>
          <t>:6012-5_VL:6012-5_VLS:</t>
        </is>
      </c>
      <c r="F30" t="inlineStr">
        <is>
          <t>:6012-5 VL:6012-5 VLS:</t>
        </is>
      </c>
      <c r="G30" s="123" t="n"/>
      <c r="H30" s="123" t="inlineStr">
        <is>
          <t>:C30:C35:J:</t>
        </is>
      </c>
      <c r="I30" s="123" t="inlineStr">
        <is>
          <t>any</t>
        </is>
      </c>
      <c r="J30" s="123" t="inlineStr">
        <is>
          <t>WRMatl_Al_Bronze_ASTM-B148_C95200</t>
        </is>
      </c>
      <c r="K30" s="6" t="inlineStr">
        <is>
          <t>Aluminum Bronze, ASTM-B148, C95200</t>
        </is>
      </c>
      <c r="L30" s="6" t="inlineStr">
        <is>
          <t>B20</t>
        </is>
      </c>
      <c r="M30" s="6" t="inlineStr">
        <is>
          <t>RTF</t>
        </is>
      </c>
      <c r="N30" s="6" t="n"/>
      <c r="O30" t="inlineStr">
        <is>
          <t>A100201</t>
        </is>
      </c>
      <c r="R30" t="inlineStr">
        <is>
          <t>LT058</t>
        </is>
      </c>
      <c r="S30" s="13" t="n">
        <v>10</v>
      </c>
    </row>
    <row r="31">
      <c r="B31" s="13">
        <f>IF(J31="WRMatl_Bronze_CDA90500","Y","N")</f>
        <v/>
      </c>
      <c r="C31" t="inlineStr">
        <is>
          <t>Price_BOM_VL_VLS_WearRings_123</t>
        </is>
      </c>
      <c r="D31">
        <f>IF(B31="Y", C31,"")</f>
        <v/>
      </c>
      <c r="E31" t="inlineStr">
        <is>
          <t>:8095-1_VL:8095-1_VLS:</t>
        </is>
      </c>
      <c r="F31" t="inlineStr">
        <is>
          <t>:8095-1 VL:8095-1 VLS:</t>
        </is>
      </c>
      <c r="G31" s="123" t="n"/>
      <c r="H31" s="123" t="inlineStr">
        <is>
          <t>:C30:C35:J:</t>
        </is>
      </c>
      <c r="I31" s="123" t="inlineStr">
        <is>
          <t>any</t>
        </is>
      </c>
      <c r="J31" s="123" t="inlineStr">
        <is>
          <t>WRMatl_Al_Bronze_ASTM-B148_C95200</t>
        </is>
      </c>
      <c r="K31" s="6" t="inlineStr">
        <is>
          <t>Aluminum Bronze, ASTM-B148, C95200</t>
        </is>
      </c>
      <c r="L31" s="6" t="inlineStr">
        <is>
          <t>B20</t>
        </is>
      </c>
      <c r="M31" s="6" t="inlineStr">
        <is>
          <t>RTF</t>
        </is>
      </c>
      <c r="N31" s="6" t="n"/>
      <c r="O31" t="inlineStr">
        <is>
          <t>A100204</t>
        </is>
      </c>
      <c r="R31" t="inlineStr">
        <is>
          <t>LT058</t>
        </is>
      </c>
      <c r="S31" s="13" t="n">
        <v>10</v>
      </c>
    </row>
    <row r="32">
      <c r="B32" s="13">
        <f>IF(J32="WRMatl_Bronze_CDA90500","Y","N")</f>
        <v/>
      </c>
      <c r="C32" t="inlineStr">
        <is>
          <t>Price_BOM_VL_VLS_WearRings_128</t>
        </is>
      </c>
      <c r="D32">
        <f>IF(B32="Y", C32,"")</f>
        <v/>
      </c>
      <c r="E32" t="inlineStr">
        <is>
          <t>:8012-3_VL:8012-3_VLS:</t>
        </is>
      </c>
      <c r="F32" t="inlineStr">
        <is>
          <t>:8012-3 VL:8012-3 VLS:</t>
        </is>
      </c>
      <c r="G32" s="123" t="inlineStr">
        <is>
          <t>XA</t>
        </is>
      </c>
      <c r="H32" s="123" t="inlineStr">
        <is>
          <t>:C30:C35:J:</t>
        </is>
      </c>
      <c r="I32" s="123" t="inlineStr">
        <is>
          <t>any</t>
        </is>
      </c>
      <c r="J32" s="123" t="inlineStr">
        <is>
          <t>WRMatl_Al_Bronze_ASTM-B148_C95200</t>
        </is>
      </c>
      <c r="K32" s="6" t="inlineStr">
        <is>
          <t>Aluminum Bronze, ASTM-B148, C95200</t>
        </is>
      </c>
      <c r="L32" s="6" t="inlineStr">
        <is>
          <t>B20</t>
        </is>
      </c>
      <c r="M32" s="6" t="inlineStr">
        <is>
          <t>RTF</t>
        </is>
      </c>
      <c r="N32" s="6" t="n"/>
      <c r="O32" t="inlineStr">
        <is>
          <t>A100205</t>
        </is>
      </c>
      <c r="R32" t="inlineStr">
        <is>
          <t>LT058</t>
        </is>
      </c>
      <c r="S32" s="13" t="n">
        <v>10</v>
      </c>
    </row>
    <row r="33">
      <c r="B33" s="13">
        <f>IF(J33="WRMatl_Bronze_CDA90500","Y","N")</f>
        <v/>
      </c>
      <c r="C33" t="inlineStr">
        <is>
          <t>Price_BOM_VL_VLS_WearRings_133</t>
        </is>
      </c>
      <c r="D33">
        <f>IF(B33="Y", C33,"")</f>
        <v/>
      </c>
      <c r="E33" t="inlineStr">
        <is>
          <t>:8012-3_VL:8012-3_VLS:</t>
        </is>
      </c>
      <c r="F33" t="inlineStr">
        <is>
          <t>:8012-3 VL:8012-3 VLS:</t>
        </is>
      </c>
      <c r="G33" s="123" t="inlineStr">
        <is>
          <t>X5</t>
        </is>
      </c>
      <c r="H33" s="123" t="inlineStr">
        <is>
          <t>:C30:C35:J:</t>
        </is>
      </c>
      <c r="I33" s="123" t="inlineStr">
        <is>
          <t>any</t>
        </is>
      </c>
      <c r="J33" s="123" t="inlineStr">
        <is>
          <t>WRMatl_Al_Bronze_ASTM-B148_C95200</t>
        </is>
      </c>
      <c r="K33" s="6" t="inlineStr">
        <is>
          <t>Aluminum Bronze, ASTM-B148, C95200</t>
        </is>
      </c>
      <c r="L33" s="6" t="inlineStr">
        <is>
          <t>B20</t>
        </is>
      </c>
      <c r="M33" s="6" t="inlineStr">
        <is>
          <t>RTF</t>
        </is>
      </c>
      <c r="N33" s="6" t="n"/>
      <c r="O33" t="inlineStr">
        <is>
          <t>A100205</t>
        </is>
      </c>
      <c r="R33" t="inlineStr">
        <is>
          <t>LT058</t>
        </is>
      </c>
      <c r="S33" s="13" t="n">
        <v>10</v>
      </c>
    </row>
    <row r="34">
      <c r="B34" s="13">
        <f>IF(J34="WRMatl_Bronze_CDA90500","Y","N")</f>
        <v/>
      </c>
      <c r="C34" t="inlineStr">
        <is>
          <t>Price_BOM_VL_VLS_WearRings_138</t>
        </is>
      </c>
      <c r="D34">
        <f>IF(B34="Y", C34,"")</f>
        <v/>
      </c>
      <c r="E34" t="inlineStr">
        <is>
          <t>:1012-3_VL:1012-3_VLS:</t>
        </is>
      </c>
      <c r="F34" t="inlineStr">
        <is>
          <t>:1012-3 VL:1012-3 VLS:</t>
        </is>
      </c>
      <c r="G34" s="123" t="n"/>
      <c r="H34" s="123" t="inlineStr">
        <is>
          <t>:C30:C35:J:</t>
        </is>
      </c>
      <c r="I34" s="123" t="inlineStr">
        <is>
          <t>any</t>
        </is>
      </c>
      <c r="J34" s="123" t="inlineStr">
        <is>
          <t>WRMatl_Al_Bronze_ASTM-B148_C95200</t>
        </is>
      </c>
      <c r="K34" s="6" t="inlineStr">
        <is>
          <t>Aluminum Bronze, ASTM-B148, C95200</t>
        </is>
      </c>
      <c r="L34" s="6" t="inlineStr">
        <is>
          <t>B20</t>
        </is>
      </c>
      <c r="M34" s="6" t="inlineStr">
        <is>
          <t>RTF</t>
        </is>
      </c>
      <c r="N34" s="6" t="n"/>
      <c r="O34" t="inlineStr">
        <is>
          <t>A100209</t>
        </is>
      </c>
      <c r="R34" t="inlineStr">
        <is>
          <t>LT058</t>
        </is>
      </c>
      <c r="S34" s="13" t="n">
        <v>10</v>
      </c>
    </row>
    <row r="35">
      <c r="B35" s="13">
        <f>IF(J35="WRMatl_Bronze_CDA90500","Y","N")</f>
        <v/>
      </c>
      <c r="C35" t="inlineStr">
        <is>
          <t>Price_BOM_VL_VLS_WearRings_143</t>
        </is>
      </c>
      <c r="D35">
        <f>IF(B35="Y", C35,"")</f>
        <v/>
      </c>
      <c r="E35" s="6" t="inlineStr">
        <is>
          <t>:4015-9_VL:4015-9_VLS:</t>
        </is>
      </c>
      <c r="F35" t="inlineStr">
        <is>
          <t>:4015-9 VL:4015-9 VLS:</t>
        </is>
      </c>
      <c r="G35" s="123" t="n"/>
      <c r="H35" s="123" t="inlineStr">
        <is>
          <t>:J:</t>
        </is>
      </c>
      <c r="I35" s="123" t="inlineStr">
        <is>
          <t>any</t>
        </is>
      </c>
      <c r="J35" s="123" t="inlineStr">
        <is>
          <t>WRMatl_Bronze_CDA90500</t>
        </is>
      </c>
      <c r="K35" s="6" t="inlineStr">
        <is>
          <t>Bronze, ASTM B584, C90500</t>
        </is>
      </c>
      <c r="L35" s="6" t="inlineStr">
        <is>
          <t>B18</t>
        </is>
      </c>
      <c r="M35" s="65" t="n">
        <v>96769314</v>
      </c>
      <c r="N35" s="6" t="inlineStr">
        <is>
          <t>WEAR RING,L,30157,B18</t>
        </is>
      </c>
      <c r="O35" t="inlineStr">
        <is>
          <t>A100117</t>
        </is>
      </c>
      <c r="Q35" s="65" t="n"/>
      <c r="R35" t="inlineStr">
        <is>
          <t>LT027</t>
        </is>
      </c>
      <c r="S35" s="13" t="n">
        <v>0</v>
      </c>
      <c r="V35" s="65" t="n"/>
    </row>
    <row r="36">
      <c r="B36" s="13">
        <f>IF(J36="WRMatl_Bronze_CDA90500","Y","N")</f>
        <v/>
      </c>
      <c r="C36" t="inlineStr">
        <is>
          <t>Price_BOM_VL_VLS_WearRings_145</t>
        </is>
      </c>
      <c r="D36">
        <f>IF(B36="Y", C36,"")</f>
        <v/>
      </c>
      <c r="E36" t="inlineStr">
        <is>
          <t>:5015-7_VL:5015-7_VLS:</t>
        </is>
      </c>
      <c r="F36" t="inlineStr">
        <is>
          <t>:5015-7 VL:5015-7 VLS:</t>
        </is>
      </c>
      <c r="G36" s="123" t="n"/>
      <c r="H36" s="123" t="inlineStr">
        <is>
          <t>:J:</t>
        </is>
      </c>
      <c r="I36" s="123" t="inlineStr">
        <is>
          <t>any</t>
        </is>
      </c>
      <c r="J36" s="123" t="inlineStr">
        <is>
          <t>WRMatl_Bronze_CDA90500</t>
        </is>
      </c>
      <c r="K36" s="6" t="inlineStr">
        <is>
          <t>Bronze, ASTM B584, C90500</t>
        </is>
      </c>
      <c r="L36" s="6" t="inlineStr">
        <is>
          <t>B18</t>
        </is>
      </c>
      <c r="M36" s="65" t="n">
        <v>96769324</v>
      </c>
      <c r="N36" s="6" t="inlineStr">
        <is>
          <t>WEAR RING,L,40157,B18</t>
        </is>
      </c>
      <c r="O36" t="inlineStr">
        <is>
          <t>A100123</t>
        </is>
      </c>
      <c r="Q36" s="65" t="n"/>
      <c r="R36" t="inlineStr">
        <is>
          <t>LT027</t>
        </is>
      </c>
      <c r="S36" s="13" t="n">
        <v>0</v>
      </c>
      <c r="V36" s="65" t="n"/>
    </row>
    <row r="37">
      <c r="B37" s="13">
        <f>IF(J37="WRMatl_Bronze_CDA90500","Y","N")</f>
        <v/>
      </c>
      <c r="C37" t="inlineStr">
        <is>
          <t>Price_BOM_VL_VLS_WearRings_147</t>
        </is>
      </c>
      <c r="D37">
        <f>IF(B37="Y", C37,"")</f>
        <v/>
      </c>
      <c r="E37" t="inlineStr">
        <is>
          <t>:6015-7_VL:6015-7_VLS:</t>
        </is>
      </c>
      <c r="F37" t="inlineStr">
        <is>
          <t>:6015-7 VL:6015-7 VLS:</t>
        </is>
      </c>
      <c r="G37" s="123" t="n"/>
      <c r="H37" s="123" t="inlineStr">
        <is>
          <t>:J:</t>
        </is>
      </c>
      <c r="I37" s="123" t="inlineStr">
        <is>
          <t>any</t>
        </is>
      </c>
      <c r="J37" s="123" t="inlineStr">
        <is>
          <t>WRMatl_Bronze_CDA90500</t>
        </is>
      </c>
      <c r="K37" s="6" t="inlineStr">
        <is>
          <t>Bronze, ASTM B584, C90500</t>
        </is>
      </c>
      <c r="L37" s="6" t="inlineStr">
        <is>
          <t>B18</t>
        </is>
      </c>
      <c r="M37" s="6" t="n">
        <v>96865706</v>
      </c>
      <c r="N37" s="6" t="n"/>
      <c r="O37" t="inlineStr">
        <is>
          <t>A100098</t>
        </is>
      </c>
      <c r="Q37" s="6" t="n"/>
      <c r="R37" t="inlineStr">
        <is>
          <t>LT027</t>
        </is>
      </c>
      <c r="S37" s="13" t="n">
        <v>0</v>
      </c>
      <c r="V37" s="65" t="n"/>
    </row>
    <row r="38">
      <c r="B38" s="13">
        <f>IF(J38="WRMatl_Bronze_CDA90500","Y","N")</f>
        <v/>
      </c>
      <c r="C38" t="inlineStr">
        <is>
          <t>Price_BOM_VL_VLS_WearRings_149</t>
        </is>
      </c>
      <c r="D38">
        <f>IF(B38="Y", C38,"")</f>
        <v/>
      </c>
      <c r="E38" t="inlineStr">
        <is>
          <t>:8015-7_VL:8015-7_VLS:</t>
        </is>
      </c>
      <c r="F38" t="inlineStr">
        <is>
          <t>:8015-7 VL:8015-7 VLS:</t>
        </is>
      </c>
      <c r="G38" s="123" t="n"/>
      <c r="H38" s="123" t="inlineStr">
        <is>
          <t>:J:</t>
        </is>
      </c>
      <c r="I38" s="123" t="inlineStr">
        <is>
          <t>any</t>
        </is>
      </c>
      <c r="J38" s="123" t="inlineStr">
        <is>
          <t>WRMatl_Bronze_CDA90500</t>
        </is>
      </c>
      <c r="K38" s="6" t="inlineStr">
        <is>
          <t>Bronze, ASTM B584, C90500</t>
        </is>
      </c>
      <c r="L38" s="6" t="inlineStr">
        <is>
          <t>B18</t>
        </is>
      </c>
      <c r="M38" s="65" t="n">
        <v>96769336</v>
      </c>
      <c r="N38" s="6" t="inlineStr">
        <is>
          <t>WEAR RING,L,60157,X5,B18</t>
        </is>
      </c>
      <c r="O38" t="inlineStr">
        <is>
          <t>A100131</t>
        </is>
      </c>
      <c r="Q38" s="65" t="n"/>
      <c r="R38" t="inlineStr">
        <is>
          <t>LT027</t>
        </is>
      </c>
      <c r="S38" s="13" t="n">
        <v>0</v>
      </c>
      <c r="V38" s="65" t="n"/>
    </row>
    <row r="39">
      <c r="B39" s="13">
        <f>IF(J39="WRMatl_Bronze_CDA90500","Y","N")</f>
        <v/>
      </c>
      <c r="C39" t="inlineStr">
        <is>
          <t>Price_BOM_VL_VLS_WearRings_150</t>
        </is>
      </c>
      <c r="D39">
        <f>IF(B39="Y", C39,"")</f>
        <v/>
      </c>
      <c r="E39" t="inlineStr">
        <is>
          <t>:1270-7_VL:1270-7_VLS:</t>
        </is>
      </c>
      <c r="F39" t="inlineStr">
        <is>
          <t>:1270-7 VL:1270-7 VLS:</t>
        </is>
      </c>
      <c r="G39" s="123" t="n"/>
      <c r="H39" s="123" t="inlineStr">
        <is>
          <t>:C30:C35:J:</t>
        </is>
      </c>
      <c r="I39" s="123" t="inlineStr">
        <is>
          <t>any</t>
        </is>
      </c>
      <c r="J39" s="123" t="inlineStr">
        <is>
          <t>WRMatl_Bronze_CDA90500</t>
        </is>
      </c>
      <c r="K39" s="6" t="inlineStr">
        <is>
          <t>Bronze, ASTM B584, C90500</t>
        </is>
      </c>
      <c r="L39" s="6" t="inlineStr">
        <is>
          <t>B18</t>
        </is>
      </c>
      <c r="M39" s="85" t="n">
        <v>97526235</v>
      </c>
      <c r="N39" s="6" t="inlineStr">
        <is>
          <t>WEAR RING, 1.62"X 1.88"X0.62" B18</t>
        </is>
      </c>
      <c r="O39" t="inlineStr">
        <is>
          <t>A102194</t>
        </is>
      </c>
      <c r="R39" t="inlineStr">
        <is>
          <t>LT027</t>
        </is>
      </c>
      <c r="S39" s="13" t="n">
        <v>0</v>
      </c>
      <c r="V39" s="65" t="n"/>
    </row>
    <row r="40">
      <c r="B40" s="13">
        <f>IF(J40="WRMatl_Bronze_CDA90500","Y","N")</f>
        <v/>
      </c>
      <c r="C40" t="inlineStr">
        <is>
          <t>Price_BOM_VL_VLS_WearRings_151</t>
        </is>
      </c>
      <c r="D40">
        <f>IF(B40="Y", C40,"")</f>
        <v/>
      </c>
      <c r="E40" t="inlineStr">
        <is>
          <t>:1570-9_VL:1570-9_VLS:</t>
        </is>
      </c>
      <c r="F40" t="inlineStr">
        <is>
          <t>:1570-9 VL:1570-9 VLS:</t>
        </is>
      </c>
      <c r="G40" s="123" t="n"/>
      <c r="H40" s="123" t="inlineStr">
        <is>
          <t>:C30:C35:J:</t>
        </is>
      </c>
      <c r="I40" s="123" t="inlineStr">
        <is>
          <t>any</t>
        </is>
      </c>
      <c r="J40" s="123" t="inlineStr">
        <is>
          <t>WRMatl_Bronze_CDA90500</t>
        </is>
      </c>
      <c r="K40" s="6" t="inlineStr">
        <is>
          <t>Bronze, ASTM B584, C90500</t>
        </is>
      </c>
      <c r="L40" s="6" t="inlineStr">
        <is>
          <t>B18</t>
        </is>
      </c>
      <c r="M40" s="6" t="n">
        <v>96769293</v>
      </c>
      <c r="N40" s="6" t="inlineStr">
        <is>
          <t>WEAR RING,L,12709,B18</t>
        </is>
      </c>
      <c r="O40" t="inlineStr">
        <is>
          <t>A102172</t>
        </is>
      </c>
      <c r="R40" t="inlineStr">
        <is>
          <t>LT027</t>
        </is>
      </c>
      <c r="S40" s="13" t="n">
        <v>0</v>
      </c>
      <c r="V40" s="65" t="n"/>
    </row>
    <row r="41">
      <c r="B41" s="13">
        <f>IF(J41="WRMatl_Bronze_CDA90500","Y","N")</f>
        <v/>
      </c>
      <c r="C41" t="inlineStr">
        <is>
          <t>Price_BOM_VL_VLS_WearRings_152</t>
        </is>
      </c>
      <c r="D41">
        <f>IF(B41="Y", C41,"")</f>
        <v/>
      </c>
      <c r="E41" t="inlineStr">
        <is>
          <t>:2070-5_VL:2070-5_VLS:</t>
        </is>
      </c>
      <c r="F41" t="inlineStr">
        <is>
          <t>:2070-5 VL:2070-5 VLS:</t>
        </is>
      </c>
      <c r="G41" s="123" t="n"/>
      <c r="H41" s="123" t="inlineStr">
        <is>
          <t>:C30:C35:J:</t>
        </is>
      </c>
      <c r="I41" s="123" t="inlineStr">
        <is>
          <t>any</t>
        </is>
      </c>
      <c r="J41" s="123" t="inlineStr">
        <is>
          <t>WRMatl_Bronze_CDA90500</t>
        </is>
      </c>
      <c r="K41" s="6" t="inlineStr">
        <is>
          <t>Bronze, ASTM B584, C90500</t>
        </is>
      </c>
      <c r="L41" s="6" t="inlineStr">
        <is>
          <t>B18</t>
        </is>
      </c>
      <c r="M41" s="6" t="n">
        <v>96769294</v>
      </c>
      <c r="N41" s="6" t="inlineStr">
        <is>
          <t>WEAR RING,L,15705,B18</t>
        </is>
      </c>
      <c r="O41" t="inlineStr">
        <is>
          <t>A102173</t>
        </is>
      </c>
      <c r="R41" t="inlineStr">
        <is>
          <t>LT027</t>
        </is>
      </c>
      <c r="S41" s="13" t="n">
        <v>0</v>
      </c>
      <c r="V41" s="65" t="n"/>
    </row>
    <row r="42">
      <c r="B42" s="13">
        <f>IF(J42="WRMatl_Bronze_CDA90500","Y","N")</f>
        <v/>
      </c>
      <c r="C42" t="inlineStr">
        <is>
          <t>Price_BOM_VL_VLS_WearRings_153</t>
        </is>
      </c>
      <c r="D42">
        <f>IF(B42="Y", C42,"")</f>
        <v/>
      </c>
      <c r="E42" t="inlineStr">
        <is>
          <t>:2095-A_VL:2095-A_VLS:</t>
        </is>
      </c>
      <c r="F42" t="inlineStr">
        <is>
          <t>:2095-A VL:2095-A VLS:</t>
        </is>
      </c>
      <c r="G42" s="123" t="n"/>
      <c r="H42" s="123" t="inlineStr">
        <is>
          <t>:C30:C35:J:</t>
        </is>
      </c>
      <c r="I42" s="123" t="inlineStr">
        <is>
          <t>any</t>
        </is>
      </c>
      <c r="J42" s="123" t="inlineStr">
        <is>
          <t>WRMatl_Bronze_CDA90500</t>
        </is>
      </c>
      <c r="K42" s="6" t="inlineStr">
        <is>
          <t>Bronze, ASTM B584, C90500</t>
        </is>
      </c>
      <c r="L42" s="6" t="inlineStr">
        <is>
          <t>B18</t>
        </is>
      </c>
      <c r="M42" s="6" t="n">
        <v>91842665</v>
      </c>
      <c r="N42" s="6" t="inlineStr">
        <is>
          <t>WEAR RING, 2.50"x 3.00"x0.75"B18</t>
        </is>
      </c>
      <c r="O42" t="inlineStr">
        <is>
          <t>A102171</t>
        </is>
      </c>
      <c r="R42" t="inlineStr">
        <is>
          <t>LT027</t>
        </is>
      </c>
      <c r="S42" s="13" t="n">
        <v>0</v>
      </c>
      <c r="V42" s="65" t="n"/>
    </row>
    <row r="43">
      <c r="B43" s="13">
        <f>IF(J43="WRMatl_Bronze_CDA90500","Y","N")</f>
        <v/>
      </c>
      <c r="C43" t="inlineStr">
        <is>
          <t>Price_BOM_VL_VLS_WearRings_154</t>
        </is>
      </c>
      <c r="D43">
        <f>IF(B43="Y", C43,"")</f>
        <v/>
      </c>
      <c r="E43" t="inlineStr">
        <is>
          <t>:2095-5_VL:2095-5_VLS:</t>
        </is>
      </c>
      <c r="F43" t="inlineStr">
        <is>
          <t>:2095-5 VL:2095-5 VLS:</t>
        </is>
      </c>
      <c r="G43" s="123" t="n"/>
      <c r="H43" s="123" t="inlineStr">
        <is>
          <t>:C30:C35:J:</t>
        </is>
      </c>
      <c r="I43" s="123" t="inlineStr">
        <is>
          <t>any</t>
        </is>
      </c>
      <c r="J43" s="123" t="inlineStr">
        <is>
          <t>WRMatl_Bronze_CDA90500</t>
        </is>
      </c>
      <c r="K43" s="6" t="inlineStr">
        <is>
          <t>Bronze, ASTM B584, C90500</t>
        </is>
      </c>
      <c r="L43" s="6" t="inlineStr">
        <is>
          <t>B18</t>
        </is>
      </c>
      <c r="M43" s="6" t="n">
        <v>91842665</v>
      </c>
      <c r="N43" s="6" t="inlineStr">
        <is>
          <t>WEAR RING, 2.50"x 3.00"x0.75"B18</t>
        </is>
      </c>
      <c r="O43" t="inlineStr">
        <is>
          <t>A102171</t>
        </is>
      </c>
      <c r="R43" t="inlineStr">
        <is>
          <t>LT027</t>
        </is>
      </c>
      <c r="S43" s="13" t="n">
        <v>0</v>
      </c>
      <c r="V43" s="65" t="n"/>
    </row>
    <row r="44">
      <c r="B44" s="13">
        <f>IF(J44="WRMatl_Bronze_CDA90500","Y","N")</f>
        <v/>
      </c>
      <c r="C44" t="inlineStr">
        <is>
          <t>Price_BOM_VL_VLS_WearRings_155</t>
        </is>
      </c>
      <c r="D44">
        <f>IF(B44="Y", C44,"")</f>
        <v/>
      </c>
      <c r="E44" t="inlineStr">
        <is>
          <t>:2095-9_VL:2095-9_VLS:</t>
        </is>
      </c>
      <c r="F44" t="inlineStr">
        <is>
          <t>:2095-9 VL:2095-9 VLS:</t>
        </is>
      </c>
      <c r="G44" s="123" t="n"/>
      <c r="H44" s="123" t="inlineStr">
        <is>
          <t>:C30:C35:J:</t>
        </is>
      </c>
      <c r="I44" s="123" t="inlineStr">
        <is>
          <t>any</t>
        </is>
      </c>
      <c r="J44" s="123" t="inlineStr">
        <is>
          <t>WRMatl_Bronze_CDA90500</t>
        </is>
      </c>
      <c r="K44" s="6" t="inlineStr">
        <is>
          <t>Bronze, ASTM B584, C90500</t>
        </is>
      </c>
      <c r="L44" s="6" t="inlineStr">
        <is>
          <t>B18</t>
        </is>
      </c>
      <c r="M44" s="6" t="n">
        <v>96769297</v>
      </c>
      <c r="N44" s="6" t="inlineStr">
        <is>
          <t>WEAR RING,L,15959,B18</t>
        </is>
      </c>
      <c r="O44" t="inlineStr">
        <is>
          <t>A102174</t>
        </is>
      </c>
      <c r="R44" t="inlineStr">
        <is>
          <t>LT027</t>
        </is>
      </c>
      <c r="S44" s="13" t="n">
        <v>0</v>
      </c>
      <c r="V44" s="65" t="n"/>
    </row>
    <row r="45">
      <c r="B45" s="13">
        <f>IF(J45="WRMatl_Bronze_CDA90500","Y","N")</f>
        <v/>
      </c>
      <c r="C45" t="inlineStr">
        <is>
          <t>Price_BOM_VL_VLS_WearRings_156</t>
        </is>
      </c>
      <c r="D45">
        <f>IF(B45="Y", C45,"")</f>
        <v/>
      </c>
      <c r="E45" t="inlineStr">
        <is>
          <t>:2570-9_VL:2570-9_VLS:</t>
        </is>
      </c>
      <c r="F45" t="inlineStr">
        <is>
          <t>:2570-9 VL:2570-9 VLS:</t>
        </is>
      </c>
      <c r="H45" s="123" t="inlineStr">
        <is>
          <t>:C30:C35:J:</t>
        </is>
      </c>
      <c r="I45" s="123" t="inlineStr">
        <is>
          <t>any</t>
        </is>
      </c>
      <c r="J45" s="123" t="inlineStr">
        <is>
          <t>WRMatl_Bronze_CDA90500</t>
        </is>
      </c>
      <c r="K45" s="6" t="inlineStr">
        <is>
          <t>Bronze, ASTM B584, C90500</t>
        </is>
      </c>
      <c r="L45" s="6" t="inlineStr">
        <is>
          <t>B18</t>
        </is>
      </c>
      <c r="M45" s="6" t="n">
        <v>97526231</v>
      </c>
      <c r="N45" s="6" t="inlineStr">
        <is>
          <t>WEAR RING, 3.00"x 3.50"x0.75" B18</t>
        </is>
      </c>
      <c r="O45" t="inlineStr">
        <is>
          <t>A102193</t>
        </is>
      </c>
      <c r="R45" t="inlineStr">
        <is>
          <t>LT027</t>
        </is>
      </c>
      <c r="S45" s="13" t="n">
        <v>0</v>
      </c>
      <c r="V45" s="65" t="n"/>
    </row>
    <row r="46">
      <c r="B46" s="13">
        <f>IF(J46="WRMatl_Bronze_CDA90500","Y","N")</f>
        <v/>
      </c>
      <c r="C46" t="inlineStr">
        <is>
          <t>Price_BOM_VL_VLS_WearRings_157</t>
        </is>
      </c>
      <c r="D46">
        <f>IF(B46="Y", C46,"")</f>
        <v/>
      </c>
      <c r="E46" t="inlineStr">
        <is>
          <t>:2595-3_VL:2595-3_VLS:</t>
        </is>
      </c>
      <c r="F46" t="inlineStr">
        <is>
          <t>:2595-3 VL:2595-3 VLS:</t>
        </is>
      </c>
      <c r="H46" s="123" t="inlineStr">
        <is>
          <t>:C30:C35:J:</t>
        </is>
      </c>
      <c r="I46" s="123" t="inlineStr">
        <is>
          <t>any</t>
        </is>
      </c>
      <c r="J46" s="123" t="inlineStr">
        <is>
          <t>WRMatl_Bronze_CDA90500</t>
        </is>
      </c>
      <c r="K46" s="6" t="inlineStr">
        <is>
          <t>Bronze, ASTM B584, C90500</t>
        </is>
      </c>
      <c r="L46" s="6" t="inlineStr">
        <is>
          <t>B18</t>
        </is>
      </c>
      <c r="M46" s="6" t="n">
        <v>97526231</v>
      </c>
      <c r="N46" s="6" t="inlineStr">
        <is>
          <t>WEAR RING, 3.00"x 3.50"x0.75" B18</t>
        </is>
      </c>
      <c r="O46" t="inlineStr">
        <is>
          <t>A102193</t>
        </is>
      </c>
      <c r="R46" t="inlineStr">
        <is>
          <t>LT027</t>
        </is>
      </c>
      <c r="S46" s="13" t="n">
        <v>0</v>
      </c>
      <c r="V46" s="65" t="n"/>
    </row>
    <row r="47">
      <c r="B47" s="13">
        <f>IF(J47="WRMatl_Bronze_CDA90500","Y","N")</f>
        <v/>
      </c>
      <c r="C47" t="inlineStr">
        <is>
          <t>Price_BOM_VL_VLS_WearRings_158</t>
        </is>
      </c>
      <c r="D47">
        <f>IF(B47="Y", C47,"")</f>
        <v/>
      </c>
      <c r="E47" t="inlineStr">
        <is>
          <t>:2512-1_VL:2512-1_VLS:</t>
        </is>
      </c>
      <c r="F47" t="inlineStr">
        <is>
          <t>:2512-1 VL:2512-1 VLS:</t>
        </is>
      </c>
      <c r="H47" s="123" t="inlineStr">
        <is>
          <t>:C30:C35:J:</t>
        </is>
      </c>
      <c r="I47" s="123" t="inlineStr">
        <is>
          <t>any</t>
        </is>
      </c>
      <c r="J47" s="123" t="inlineStr">
        <is>
          <t>WRMatl_Bronze_CDA90500</t>
        </is>
      </c>
      <c r="K47" s="6" t="inlineStr">
        <is>
          <t>Bronze, ASTM B584, C90500</t>
        </is>
      </c>
      <c r="L47" s="6" t="inlineStr">
        <is>
          <t>B18</t>
        </is>
      </c>
      <c r="M47" s="6" t="n">
        <v>97526231</v>
      </c>
      <c r="N47" s="6" t="inlineStr">
        <is>
          <t>WEAR RING, 3.00"x 3.50"x0.75" B18</t>
        </is>
      </c>
      <c r="O47" t="inlineStr">
        <is>
          <t>A102193</t>
        </is>
      </c>
      <c r="R47" t="inlineStr">
        <is>
          <t>LT027</t>
        </is>
      </c>
      <c r="S47" s="13" t="n">
        <v>0</v>
      </c>
      <c r="V47" s="65" t="n"/>
    </row>
    <row r="48">
      <c r="B48" s="13">
        <f>IF(J48="WRMatl_Bronze_CDA90500","Y","N")</f>
        <v/>
      </c>
      <c r="C48" t="inlineStr">
        <is>
          <t>Price_BOM_VL_VLS_WearRings_159</t>
        </is>
      </c>
      <c r="D48">
        <f>IF(B48="Y", C48,"")</f>
        <v/>
      </c>
      <c r="E48" t="inlineStr">
        <is>
          <t>:3070-7_VL:3070-7_VLS:</t>
        </is>
      </c>
      <c r="F48" t="inlineStr">
        <is>
          <t>:3070-7 VL:3070-7 VLS:</t>
        </is>
      </c>
      <c r="H48" s="123" t="inlineStr">
        <is>
          <t>:C30:C35:J:</t>
        </is>
      </c>
      <c r="I48" s="123" t="inlineStr">
        <is>
          <t>any</t>
        </is>
      </c>
      <c r="J48" s="123" t="inlineStr">
        <is>
          <t>WRMatl_Bronze_CDA90500</t>
        </is>
      </c>
      <c r="K48" s="6" t="inlineStr">
        <is>
          <t>Bronze, ASTM B584, C90500</t>
        </is>
      </c>
      <c r="L48" s="6" t="inlineStr">
        <is>
          <t>B18</t>
        </is>
      </c>
      <c r="M48" s="6" t="n">
        <v>91842656</v>
      </c>
      <c r="N48" s="6" t="inlineStr">
        <is>
          <t>WEAR RING, 3.50"x 4.00"x0.69"B18</t>
        </is>
      </c>
      <c r="O48" t="inlineStr">
        <is>
          <t>A102170</t>
        </is>
      </c>
      <c r="R48" t="inlineStr">
        <is>
          <t>LT027</t>
        </is>
      </c>
      <c r="S48" s="13" t="n">
        <v>0</v>
      </c>
      <c r="V48" s="65" t="n"/>
    </row>
    <row r="49">
      <c r="B49" s="13">
        <f>IF(J49="WRMatl_Bronze_CDA90500","Y","N")</f>
        <v/>
      </c>
      <c r="C49" t="inlineStr">
        <is>
          <t>Price_BOM_VL_VLS_WearRings_160</t>
        </is>
      </c>
      <c r="D49">
        <f>IF(B49="Y", C49,"")</f>
        <v/>
      </c>
      <c r="E49" t="inlineStr">
        <is>
          <t>:3095-7_VL:3095-7_VLS:</t>
        </is>
      </c>
      <c r="F49" t="inlineStr">
        <is>
          <t>:3095-7 VL:3095-7 VLS:</t>
        </is>
      </c>
      <c r="H49" s="123" t="inlineStr">
        <is>
          <t>:C30:C35:J:</t>
        </is>
      </c>
      <c r="I49" s="123" t="inlineStr">
        <is>
          <t>any</t>
        </is>
      </c>
      <c r="J49" s="123" t="inlineStr">
        <is>
          <t>WRMatl_Bronze_CDA90500</t>
        </is>
      </c>
      <c r="K49" s="6" t="inlineStr">
        <is>
          <t>Bronze, ASTM B584, C90500</t>
        </is>
      </c>
      <c r="L49" s="6" t="inlineStr">
        <is>
          <t>B18</t>
        </is>
      </c>
      <c r="M49" s="6" t="n">
        <v>91842656</v>
      </c>
      <c r="N49" s="6" t="inlineStr">
        <is>
          <t>WEAR RING, 3.50"x 4.00"x0.69"B18</t>
        </is>
      </c>
      <c r="O49" t="inlineStr">
        <is>
          <t>A102170</t>
        </is>
      </c>
      <c r="R49" t="inlineStr">
        <is>
          <t>LT027</t>
        </is>
      </c>
      <c r="S49" s="13" t="n">
        <v>0</v>
      </c>
      <c r="V49" s="65" t="n"/>
    </row>
    <row r="50">
      <c r="B50" s="13">
        <f>IF(J50="WRMatl_Bronze_CDA90500","Y","N")</f>
        <v/>
      </c>
      <c r="C50" t="inlineStr">
        <is>
          <t>Price_BOM_VL_VLS_WearRings_161</t>
        </is>
      </c>
      <c r="D50">
        <f>IF(B50="Y", C50,"")</f>
        <v/>
      </c>
      <c r="E50" t="inlineStr">
        <is>
          <t>:3012-5_VL:3012-5_VLS:</t>
        </is>
      </c>
      <c r="F50" t="inlineStr">
        <is>
          <t>:3012-5 VL:3012-5 VLS:</t>
        </is>
      </c>
      <c r="H50" s="123" t="inlineStr">
        <is>
          <t>:C30:C35:J:</t>
        </is>
      </c>
      <c r="I50" s="123" t="inlineStr">
        <is>
          <t>any</t>
        </is>
      </c>
      <c r="J50" s="123" t="inlineStr">
        <is>
          <t>WRMatl_Bronze_CDA90500</t>
        </is>
      </c>
      <c r="K50" s="6" t="inlineStr">
        <is>
          <t>Bronze, ASTM B584, C90500</t>
        </is>
      </c>
      <c r="L50" s="6" t="inlineStr">
        <is>
          <t>B18</t>
        </is>
      </c>
      <c r="M50" s="6" t="n">
        <v>91842656</v>
      </c>
      <c r="N50" s="6" t="inlineStr">
        <is>
          <t>WEAR RING, 3.50"x 4.00"x0.69"B18</t>
        </is>
      </c>
      <c r="O50" t="inlineStr">
        <is>
          <t>A102170</t>
        </is>
      </c>
      <c r="R50" t="inlineStr">
        <is>
          <t>LT027</t>
        </is>
      </c>
      <c r="S50" s="13" t="n">
        <v>0</v>
      </c>
      <c r="V50" s="65" t="n"/>
    </row>
    <row r="51">
      <c r="B51" s="13">
        <f>IF(J51="WRMatl_Bronze_CDA90500","Y","N")</f>
        <v/>
      </c>
      <c r="C51" t="inlineStr">
        <is>
          <t>Price_BOM_VL_VLS_WearRings_162</t>
        </is>
      </c>
      <c r="D51">
        <f>IF(B51="Y", C51,"")</f>
        <v/>
      </c>
      <c r="E51" t="inlineStr">
        <is>
          <t>:4070-7_VL:4070-7_VLS:</t>
        </is>
      </c>
      <c r="F51" t="inlineStr">
        <is>
          <t>:4070-7 VL:4070-7 VLS:</t>
        </is>
      </c>
      <c r="G51" s="123" t="n"/>
      <c r="H51" s="123" t="inlineStr">
        <is>
          <t>:C30:C35:J:</t>
        </is>
      </c>
      <c r="I51" s="123" t="inlineStr">
        <is>
          <t>any</t>
        </is>
      </c>
      <c r="J51" s="123" t="inlineStr">
        <is>
          <t>WRMatl_Bronze_CDA90500</t>
        </is>
      </c>
      <c r="K51" s="6" t="inlineStr">
        <is>
          <t>Bronze, ASTM B584, C90500</t>
        </is>
      </c>
      <c r="L51" s="6" t="inlineStr">
        <is>
          <t>B18</t>
        </is>
      </c>
      <c r="M51" s="6" t="n">
        <v>96921179</v>
      </c>
      <c r="N51" s="6" t="inlineStr">
        <is>
          <t>WEAR RING, 4.25"x 4.75"x0.75" B18</t>
        </is>
      </c>
      <c r="O51" t="inlineStr">
        <is>
          <t>A102192</t>
        </is>
      </c>
      <c r="R51" t="inlineStr">
        <is>
          <t>LT027</t>
        </is>
      </c>
      <c r="S51" s="13" t="n">
        <v>0</v>
      </c>
      <c r="V51" s="65" t="n"/>
    </row>
    <row r="52">
      <c r="B52" s="13">
        <f>IF(J52="WRMatl_Bronze_CDA90500","Y","N")</f>
        <v/>
      </c>
      <c r="C52" t="inlineStr">
        <is>
          <t>Price_BOM_VL_VLS_WearRings_163</t>
        </is>
      </c>
      <c r="D52">
        <f>IF(B52="Y", C52,"")</f>
        <v/>
      </c>
      <c r="E52" t="inlineStr">
        <is>
          <t>:4095-9_VL:4095-9_VLS:</t>
        </is>
      </c>
      <c r="F52" t="inlineStr">
        <is>
          <t>:4095-9 VL:4095-9 VLS:</t>
        </is>
      </c>
      <c r="G52" s="123" t="inlineStr">
        <is>
          <t>X3</t>
        </is>
      </c>
      <c r="H52" s="123" t="inlineStr">
        <is>
          <t>:C30:C35:J:</t>
        </is>
      </c>
      <c r="I52" s="123" t="inlineStr">
        <is>
          <t>any</t>
        </is>
      </c>
      <c r="J52" s="123" t="inlineStr">
        <is>
          <t>WRMatl_Bronze_CDA90500</t>
        </is>
      </c>
      <c r="K52" s="6" t="inlineStr">
        <is>
          <t>Bronze, ASTM B584, C90500</t>
        </is>
      </c>
      <c r="L52" s="6" t="inlineStr">
        <is>
          <t>B18</t>
        </is>
      </c>
      <c r="M52" s="6" t="n">
        <v>96769307</v>
      </c>
      <c r="N52" s="6" t="inlineStr">
        <is>
          <t>WEAR RING,L,30957,X3,B18</t>
        </is>
      </c>
      <c r="O52" t="inlineStr">
        <is>
          <t>A102175</t>
        </is>
      </c>
      <c r="R52" t="inlineStr">
        <is>
          <t>LT027</t>
        </is>
      </c>
      <c r="S52" s="13" t="n">
        <v>0</v>
      </c>
      <c r="V52" s="65" t="n"/>
    </row>
    <row r="53">
      <c r="B53" s="13">
        <f>IF(J53="WRMatl_Bronze_CDA90500","Y","N")</f>
        <v/>
      </c>
      <c r="C53" t="inlineStr">
        <is>
          <t>Price_BOM_VL_VLS_WearRings_164</t>
        </is>
      </c>
      <c r="D53">
        <f>IF(B53="Y", C53,"")</f>
        <v/>
      </c>
      <c r="E53" t="inlineStr">
        <is>
          <t>:4095-9_VL:4095-9_VLS:</t>
        </is>
      </c>
      <c r="F53" t="inlineStr">
        <is>
          <t>:4095-9 VL:4095-9 VLS:</t>
        </is>
      </c>
      <c r="G53" s="123" t="inlineStr">
        <is>
          <t>XA</t>
        </is>
      </c>
      <c r="H53" s="123" t="inlineStr">
        <is>
          <t>:C30:C35:J:</t>
        </is>
      </c>
      <c r="I53" s="123" t="inlineStr">
        <is>
          <t>any</t>
        </is>
      </c>
      <c r="J53" s="123" t="inlineStr">
        <is>
          <t>WRMatl_Bronze_CDA90500</t>
        </is>
      </c>
      <c r="K53" s="6" t="inlineStr">
        <is>
          <t>Bronze, ASTM B584, C90500</t>
        </is>
      </c>
      <c r="L53" s="6" t="inlineStr">
        <is>
          <t>B18</t>
        </is>
      </c>
      <c r="M53" s="6" t="n">
        <v>97746562</v>
      </c>
      <c r="N53" s="6" t="inlineStr">
        <is>
          <t>WEAR RING,L,30957,XA,B18</t>
        </is>
      </c>
      <c r="O53" t="inlineStr">
        <is>
          <t>A102196</t>
        </is>
      </c>
      <c r="R53" t="inlineStr">
        <is>
          <t>LT027</t>
        </is>
      </c>
      <c r="S53" s="13" t="n">
        <v>0</v>
      </c>
      <c r="V53" s="65" t="n"/>
    </row>
    <row r="54">
      <c r="B54" s="13">
        <f>IF(J54="WRMatl_Bronze_CDA90500","Y","N")</f>
        <v/>
      </c>
      <c r="C54" t="inlineStr">
        <is>
          <t>Price_BOM_VL_VLS_WearRings_165</t>
        </is>
      </c>
      <c r="D54">
        <f>IF(B54="Y", C54,"")</f>
        <v/>
      </c>
      <c r="E54" t="inlineStr">
        <is>
          <t>:4012-1_VL:4012-1_VLS:</t>
        </is>
      </c>
      <c r="F54" t="inlineStr">
        <is>
          <t>:4012-1 VL:4012-1 VLS:</t>
        </is>
      </c>
      <c r="G54" s="123" t="n"/>
      <c r="H54" s="123" t="inlineStr">
        <is>
          <t>:C30:C35:J:</t>
        </is>
      </c>
      <c r="I54" s="123" t="inlineStr">
        <is>
          <t>any</t>
        </is>
      </c>
      <c r="J54" s="123" t="inlineStr">
        <is>
          <t>WRMatl_Bronze_CDA90500</t>
        </is>
      </c>
      <c r="K54" s="6" t="inlineStr">
        <is>
          <t>Bronze, ASTM B584, C90500</t>
        </is>
      </c>
      <c r="L54" s="6" t="inlineStr">
        <is>
          <t>B18</t>
        </is>
      </c>
      <c r="M54" s="6" t="n">
        <v>96769311</v>
      </c>
      <c r="N54" s="6" t="inlineStr">
        <is>
          <t>WEAR RING,L,30121,B18</t>
        </is>
      </c>
      <c r="O54" t="inlineStr">
        <is>
          <t>A102176</t>
        </is>
      </c>
      <c r="R54" t="inlineStr">
        <is>
          <t>LT027</t>
        </is>
      </c>
      <c r="S54" s="13" t="n">
        <v>0</v>
      </c>
      <c r="V54" s="65" t="n"/>
    </row>
    <row r="55">
      <c r="B55" s="13">
        <f>IF(J55="WRMatl_Bronze_CDA90500","Y","N")</f>
        <v/>
      </c>
      <c r="C55" t="inlineStr">
        <is>
          <t>Price_BOM_VL_VLS_WearRings_166</t>
        </is>
      </c>
      <c r="D55">
        <f>IF(B55="Y", C55,"")</f>
        <v/>
      </c>
      <c r="E55" t="inlineStr">
        <is>
          <t>:4012-9_VL:4012-9_VLS:</t>
        </is>
      </c>
      <c r="F55" t="inlineStr">
        <is>
          <t>:4012-9 VL:4012-9 VLS:</t>
        </is>
      </c>
      <c r="G55" s="123" t="n"/>
      <c r="H55" s="123" t="inlineStr">
        <is>
          <t>:C30:C35:J:</t>
        </is>
      </c>
      <c r="I55" s="123" t="inlineStr">
        <is>
          <t>any</t>
        </is>
      </c>
      <c r="J55" s="123" t="inlineStr">
        <is>
          <t>WRMatl_Bronze_CDA90500</t>
        </is>
      </c>
      <c r="K55" s="6" t="inlineStr">
        <is>
          <t>Bronze, ASTM B584, C90500</t>
        </is>
      </c>
      <c r="L55" s="6" t="inlineStr">
        <is>
          <t>B18</t>
        </is>
      </c>
      <c r="M55" s="61" t="n">
        <v>96769335</v>
      </c>
      <c r="N55" s="6" t="inlineStr">
        <is>
          <t>WEAR RING,L,30127,B18</t>
        </is>
      </c>
      <c r="O55" t="inlineStr">
        <is>
          <t>A102186</t>
        </is>
      </c>
      <c r="R55" t="inlineStr">
        <is>
          <t>LT027</t>
        </is>
      </c>
      <c r="S55" s="13" t="n">
        <v>0</v>
      </c>
      <c r="V55" s="65" t="n"/>
    </row>
    <row r="56">
      <c r="B56" s="13">
        <f>IF(J56="WRMatl_Bronze_CDA90500","Y","N")</f>
        <v/>
      </c>
      <c r="C56" t="inlineStr">
        <is>
          <t>Price_BOM_VL_VLS_WearRings_167</t>
        </is>
      </c>
      <c r="D56">
        <f>IF(B56="Y", C56,"")</f>
        <v/>
      </c>
      <c r="E56" t="inlineStr">
        <is>
          <t>:5070-7_VL:5070-7_VLS:</t>
        </is>
      </c>
      <c r="F56" t="inlineStr">
        <is>
          <t>:5070-7 VL:5070-7 VLS:</t>
        </is>
      </c>
      <c r="G56" s="123" t="inlineStr">
        <is>
          <t>X3</t>
        </is>
      </c>
      <c r="H56" s="123" t="inlineStr">
        <is>
          <t>:C30:C35:J:</t>
        </is>
      </c>
      <c r="I56" s="123" t="inlineStr">
        <is>
          <t>any</t>
        </is>
      </c>
      <c r="J56" s="123" t="inlineStr">
        <is>
          <t>WRMatl_Bronze_CDA90500</t>
        </is>
      </c>
      <c r="K56" s="6" t="inlineStr">
        <is>
          <t>Bronze, ASTM B584, C90500</t>
        </is>
      </c>
      <c r="L56" s="6" t="inlineStr">
        <is>
          <t>B18</t>
        </is>
      </c>
      <c r="M56" s="65" t="n">
        <v>97526557</v>
      </c>
      <c r="N56" s="6" t="inlineStr">
        <is>
          <t>WEAR RING, 5.38"x 6.25"x1.00" B18</t>
        </is>
      </c>
      <c r="O56" t="inlineStr">
        <is>
          <t>A102177</t>
        </is>
      </c>
      <c r="R56" t="inlineStr">
        <is>
          <t>LT027</t>
        </is>
      </c>
      <c r="S56" s="13" t="n">
        <v>0</v>
      </c>
      <c r="V56" s="6" t="n"/>
    </row>
    <row r="57">
      <c r="B57" s="13">
        <f>IF(J57="WRMatl_Bronze_CDA90500","Y","N")</f>
        <v/>
      </c>
      <c r="C57" t="inlineStr">
        <is>
          <t>Price_BOM_VL_VLS_WearRings_168</t>
        </is>
      </c>
      <c r="D57">
        <f>IF(B57="Y", C57,"")</f>
        <v/>
      </c>
      <c r="E57" t="inlineStr">
        <is>
          <t>:5070-7_VL:5070-7_VLS:</t>
        </is>
      </c>
      <c r="F57" t="inlineStr">
        <is>
          <t>:5070-7 VL:5070-7 VLS:</t>
        </is>
      </c>
      <c r="G57" s="123" t="inlineStr">
        <is>
          <t>X4</t>
        </is>
      </c>
      <c r="H57" s="123" t="inlineStr">
        <is>
          <t>:C30:C35:J:</t>
        </is>
      </c>
      <c r="I57" s="123" t="inlineStr">
        <is>
          <t>any</t>
        </is>
      </c>
      <c r="J57" s="123" t="inlineStr">
        <is>
          <t>WRMatl_Bronze_CDA90500</t>
        </is>
      </c>
      <c r="K57" s="6" t="inlineStr">
        <is>
          <t>Bronze, ASTM B584, C90500</t>
        </is>
      </c>
      <c r="L57" s="6" t="inlineStr">
        <is>
          <t>B18</t>
        </is>
      </c>
      <c r="M57" s="65" t="n">
        <v>96865702</v>
      </c>
      <c r="N57" s="6" t="inlineStr">
        <is>
          <t>WEAR RING, 4.83"x 5.50"x1.50" B18</t>
        </is>
      </c>
      <c r="O57" t="inlineStr">
        <is>
          <t>A102197</t>
        </is>
      </c>
      <c r="R57" t="inlineStr">
        <is>
          <t>LT027</t>
        </is>
      </c>
      <c r="S57" s="13" t="n">
        <v>0</v>
      </c>
      <c r="V57" s="65" t="n"/>
    </row>
    <row r="58">
      <c r="B58" s="13">
        <f>IF(J58="WRMatl_Bronze_CDA90500","Y","N")</f>
        <v/>
      </c>
      <c r="C58" t="inlineStr">
        <is>
          <t>Price_BOM_VL_VLS_WearRings_169</t>
        </is>
      </c>
      <c r="D58">
        <f>IF(B58="Y", C58,"")</f>
        <v/>
      </c>
      <c r="E58" t="inlineStr">
        <is>
          <t>:5095-A_VL:5095-A_VLS:5095-9_VL:5095-9_VLS:</t>
        </is>
      </c>
      <c r="F58" t="inlineStr">
        <is>
          <t>:5095-A VL:5095-A VLS:5095-9 VL:5095-9 VLS:</t>
        </is>
      </c>
      <c r="G58" s="123" t="n"/>
      <c r="H58" s="123" t="inlineStr">
        <is>
          <t>:C30:C35:J:</t>
        </is>
      </c>
      <c r="I58" s="123" t="inlineStr">
        <is>
          <t>any</t>
        </is>
      </c>
      <c r="J58" s="123" t="inlineStr">
        <is>
          <t>WRMatl_Bronze_CDA90500</t>
        </is>
      </c>
      <c r="K58" s="6" t="inlineStr">
        <is>
          <t>Bronze, ASTM B584, C90500</t>
        </is>
      </c>
      <c r="L58" s="6" t="inlineStr">
        <is>
          <t>B18</t>
        </is>
      </c>
      <c r="M58" s="6" t="n">
        <v>96769321</v>
      </c>
      <c r="N58" s="6" t="inlineStr">
        <is>
          <t>WEAR RING,L,4095,X4,B18</t>
        </is>
      </c>
      <c r="O58" t="inlineStr">
        <is>
          <t>A102179</t>
        </is>
      </c>
      <c r="R58" t="inlineStr">
        <is>
          <t>LT027</t>
        </is>
      </c>
      <c r="S58" s="13" t="n">
        <v>0</v>
      </c>
      <c r="V58" s="65" t="n"/>
    </row>
    <row r="59">
      <c r="B59" s="13">
        <f>IF(J59="WRMatl_Bronze_CDA90500","Y","N")</f>
        <v/>
      </c>
      <c r="C59" t="inlineStr">
        <is>
          <t>Price_BOM_VL_VLS_WearRings_170</t>
        </is>
      </c>
      <c r="D59">
        <f>IF(B59="Y", C59,"")</f>
        <v/>
      </c>
      <c r="E59" t="inlineStr">
        <is>
          <t>:5012-9_VL:5012-9_VLS:</t>
        </is>
      </c>
      <c r="F59" t="inlineStr">
        <is>
          <t>:5012-9 VL:5012-9 VLS:</t>
        </is>
      </c>
      <c r="G59" s="123" t="n"/>
      <c r="H59" s="123" t="inlineStr">
        <is>
          <t>:C30:C35:J:</t>
        </is>
      </c>
      <c r="I59" s="123" t="inlineStr">
        <is>
          <t>any</t>
        </is>
      </c>
      <c r="J59" s="123" t="inlineStr">
        <is>
          <t>WRMatl_Bronze_CDA90500</t>
        </is>
      </c>
      <c r="K59" s="6" t="inlineStr">
        <is>
          <t>Bronze, ASTM B584, C90500</t>
        </is>
      </c>
      <c r="L59" s="6" t="inlineStr">
        <is>
          <t>B18</t>
        </is>
      </c>
      <c r="M59" s="6" t="n">
        <v>96769323</v>
      </c>
      <c r="N59" s="6" t="inlineStr">
        <is>
          <t>WEAR RING,L,4012,B18</t>
        </is>
      </c>
      <c r="O59" t="inlineStr">
        <is>
          <t>A102180</t>
        </is>
      </c>
      <c r="R59" t="inlineStr">
        <is>
          <t>LT027</t>
        </is>
      </c>
      <c r="S59" s="13" t="n">
        <v>0</v>
      </c>
      <c r="V59" s="65" t="n"/>
    </row>
    <row r="60">
      <c r="B60" s="13">
        <f>IF(J60="WRMatl_Bronze_CDA90500","Y","N")</f>
        <v/>
      </c>
      <c r="C60" t="inlineStr">
        <is>
          <t>Price_BOM_VL_VLS_WearRings_171</t>
        </is>
      </c>
      <c r="D60">
        <f>IF(B60="Y", C60,"")</f>
        <v/>
      </c>
      <c r="E60" t="inlineStr">
        <is>
          <t>:5012-C_VL:5012-C_VLS:</t>
        </is>
      </c>
      <c r="F60" t="inlineStr">
        <is>
          <t>:5012-C VL:5012-C VLS:</t>
        </is>
      </c>
      <c r="G60" s="123" t="n"/>
      <c r="H60" s="123" t="inlineStr">
        <is>
          <t>:C30:C35:J:</t>
        </is>
      </c>
      <c r="I60" s="123" t="inlineStr">
        <is>
          <t>any</t>
        </is>
      </c>
      <c r="J60" s="123" t="inlineStr">
        <is>
          <t>WRMatl_Bronze_CDA90500</t>
        </is>
      </c>
      <c r="K60" s="6" t="inlineStr">
        <is>
          <t>Bronze, ASTM B584, C90500</t>
        </is>
      </c>
      <c r="L60" s="6" t="inlineStr">
        <is>
          <t>B18</t>
        </is>
      </c>
      <c r="M60" s="6" t="n">
        <v>96769323</v>
      </c>
      <c r="N60" s="6" t="inlineStr">
        <is>
          <t>WEAR RING,L,4012,B18</t>
        </is>
      </c>
      <c r="O60" t="inlineStr">
        <is>
          <t>A102180</t>
        </is>
      </c>
      <c r="R60" t="inlineStr">
        <is>
          <t>LT027</t>
        </is>
      </c>
      <c r="S60" s="13" t="n">
        <v>0</v>
      </c>
    </row>
    <row r="61">
      <c r="B61" s="13">
        <f>IF(J61="WRMatl_Bronze_CDA90500","Y","N")</f>
        <v/>
      </c>
      <c r="C61" t="inlineStr">
        <is>
          <t>Price_BOM_VL_VLS_WearRings_172</t>
        </is>
      </c>
      <c r="D61">
        <f>IF(B61="Y", C61,"")</f>
        <v/>
      </c>
      <c r="E61" t="inlineStr">
        <is>
          <t>:6095-7_VL:6095-7_VLS:</t>
        </is>
      </c>
      <c r="F61" t="inlineStr">
        <is>
          <t>:6095-7 VL:6095-7 VLS:</t>
        </is>
      </c>
      <c r="G61" s="123" t="n"/>
      <c r="H61" s="123" t="inlineStr">
        <is>
          <t>:C30:C35:J:</t>
        </is>
      </c>
      <c r="I61" s="123" t="inlineStr">
        <is>
          <t>any</t>
        </is>
      </c>
      <c r="J61" s="123" t="inlineStr">
        <is>
          <t>WRMatl_Bronze_CDA90500</t>
        </is>
      </c>
      <c r="K61" s="6" t="inlineStr">
        <is>
          <t>Bronze, ASTM B584, C90500</t>
        </is>
      </c>
      <c r="L61" s="6" t="inlineStr">
        <is>
          <t>B18</t>
        </is>
      </c>
      <c r="M61" s="6" t="n">
        <v>96769300</v>
      </c>
      <c r="N61" s="6" t="n"/>
      <c r="O61" t="inlineStr">
        <is>
          <t>A102182</t>
        </is>
      </c>
      <c r="R61" t="inlineStr">
        <is>
          <t>LT027</t>
        </is>
      </c>
      <c r="S61" s="13" t="n">
        <v>0</v>
      </c>
      <c r="V61" s="6" t="n"/>
    </row>
    <row r="62">
      <c r="B62" s="13">
        <f>IF(J62="WRMatl_Bronze_CDA90500","Y","N")</f>
        <v/>
      </c>
      <c r="C62" t="inlineStr">
        <is>
          <t>Price_BOM_VL_VLS_WearRings_173</t>
        </is>
      </c>
      <c r="D62">
        <f>IF(B62="Y", C62,"")</f>
        <v/>
      </c>
      <c r="E62" t="inlineStr">
        <is>
          <t>:6012-5_VL:6012-5_VLS:</t>
        </is>
      </c>
      <c r="F62" t="inlineStr">
        <is>
          <t>:6012-5 VL:6012-5 VLS:</t>
        </is>
      </c>
      <c r="G62" s="123" t="n"/>
      <c r="H62" s="123" t="inlineStr">
        <is>
          <t>:C30:C35:J:</t>
        </is>
      </c>
      <c r="I62" s="123" t="inlineStr">
        <is>
          <t>any</t>
        </is>
      </c>
      <c r="J62" s="123" t="inlineStr">
        <is>
          <t>WRMatl_Bronze_CDA90500</t>
        </is>
      </c>
      <c r="K62" s="6" t="inlineStr">
        <is>
          <t>Bronze, ASTM B584, C90500</t>
        </is>
      </c>
      <c r="L62" s="6" t="inlineStr">
        <is>
          <t>B18</t>
        </is>
      </c>
      <c r="M62" s="6" t="n">
        <v>97746565</v>
      </c>
      <c r="N62" s="6" t="inlineStr">
        <is>
          <t>WEAR RING,L,50123,XA,B18</t>
        </is>
      </c>
      <c r="O62" t="inlineStr">
        <is>
          <t>A102198</t>
        </is>
      </c>
      <c r="R62" t="inlineStr">
        <is>
          <t>LT027</t>
        </is>
      </c>
      <c r="S62" s="13" t="n">
        <v>0</v>
      </c>
      <c r="V62" s="65" t="n"/>
    </row>
    <row r="63">
      <c r="B63" s="13">
        <f>IF(J63="WRMatl_Bronze_CDA90500","Y","N")</f>
        <v/>
      </c>
      <c r="C63" t="inlineStr">
        <is>
          <t>Price_BOM_VL_VLS_WearRings_174</t>
        </is>
      </c>
      <c r="D63">
        <f>IF(B63="Y", C63,"")</f>
        <v/>
      </c>
      <c r="E63" t="inlineStr">
        <is>
          <t>:8095-1_VL:8095-1_VLS:</t>
        </is>
      </c>
      <c r="F63" t="inlineStr">
        <is>
          <t>:8095-1 VL:8095-1 VLS:</t>
        </is>
      </c>
      <c r="G63" s="123" t="n"/>
      <c r="H63" s="123" t="inlineStr">
        <is>
          <t>:C30:C35:J:</t>
        </is>
      </c>
      <c r="I63" s="123" t="inlineStr">
        <is>
          <t>any</t>
        </is>
      </c>
      <c r="J63" s="123" t="inlineStr">
        <is>
          <t>WRMatl_Bronze_CDA90500</t>
        </is>
      </c>
      <c r="K63" s="6" t="inlineStr">
        <is>
          <t>Bronze, ASTM B584, C90500</t>
        </is>
      </c>
      <c r="L63" s="6" t="inlineStr">
        <is>
          <t>B18</t>
        </is>
      </c>
      <c r="M63" s="6" t="n">
        <v>97746568</v>
      </c>
      <c r="N63" s="6" t="inlineStr">
        <is>
          <t>WEAR RING,L,60951,B18</t>
        </is>
      </c>
      <c r="O63" t="inlineStr">
        <is>
          <t>A102201</t>
        </is>
      </c>
      <c r="R63" t="inlineStr">
        <is>
          <t>LT027</t>
        </is>
      </c>
      <c r="S63" s="13" t="n">
        <v>0</v>
      </c>
      <c r="V63" s="65" t="n"/>
    </row>
    <row r="64">
      <c r="B64" s="13">
        <f>IF(J64="WRMatl_Bronze_CDA90500","Y","N")</f>
        <v/>
      </c>
      <c r="C64" t="inlineStr">
        <is>
          <t>Price_BOM_VL_VLS_WearRings_175</t>
        </is>
      </c>
      <c r="D64">
        <f>IF(B64="Y", C64,"")</f>
        <v/>
      </c>
      <c r="E64" t="inlineStr">
        <is>
          <t>:8012-3_VL:8012-3_VLS:</t>
        </is>
      </c>
      <c r="F64" t="inlineStr">
        <is>
          <t>:8012-3 VL:8012-3 VLS:</t>
        </is>
      </c>
      <c r="G64" s="123" t="inlineStr">
        <is>
          <t>XA</t>
        </is>
      </c>
      <c r="H64" s="123" t="inlineStr">
        <is>
          <t>:C30:C35:J:</t>
        </is>
      </c>
      <c r="I64" s="123" t="inlineStr">
        <is>
          <t>any</t>
        </is>
      </c>
      <c r="J64" s="123" t="inlineStr">
        <is>
          <t>WRMatl_Bronze_CDA90500</t>
        </is>
      </c>
      <c r="K64" s="6" t="inlineStr">
        <is>
          <t>Bronze, ASTM B584, C90500</t>
        </is>
      </c>
      <c r="L64" s="6" t="inlineStr">
        <is>
          <t>B18</t>
        </is>
      </c>
      <c r="M64" s="6" t="n">
        <v>96769320</v>
      </c>
      <c r="N64" s="6" t="inlineStr">
        <is>
          <t>WEAR RING,L,60123,XA,B18</t>
        </is>
      </c>
      <c r="O64" t="inlineStr">
        <is>
          <t>A102178</t>
        </is>
      </c>
      <c r="R64" t="inlineStr">
        <is>
          <t>LT027</t>
        </is>
      </c>
      <c r="S64" s="13" t="n">
        <v>0</v>
      </c>
      <c r="V64" s="65" t="n"/>
    </row>
    <row r="65">
      <c r="B65" s="13">
        <f>IF(J65="WRMatl_Bronze_CDA90500","Y","N")</f>
        <v/>
      </c>
      <c r="C65" t="inlineStr">
        <is>
          <t>Price_BOM_VL_VLS_WearRings_176</t>
        </is>
      </c>
      <c r="D65">
        <f>IF(B65="Y", C65,"")</f>
        <v/>
      </c>
      <c r="E65" t="inlineStr">
        <is>
          <t>:8012-3_VL:8012-3_VLS:</t>
        </is>
      </c>
      <c r="F65" t="inlineStr">
        <is>
          <t>:8012-3 VL:8012-3 VLS:</t>
        </is>
      </c>
      <c r="G65" s="123" t="inlineStr">
        <is>
          <t>X5</t>
        </is>
      </c>
      <c r="H65" s="123" t="inlineStr">
        <is>
          <t>:C30:C35:J:</t>
        </is>
      </c>
      <c r="I65" s="123" t="inlineStr">
        <is>
          <t>any</t>
        </is>
      </c>
      <c r="J65" s="123" t="inlineStr">
        <is>
          <t>WRMatl_Bronze_CDA90500</t>
        </is>
      </c>
      <c r="K65" s="6" t="inlineStr">
        <is>
          <t>Bronze, ASTM B584, C90500</t>
        </is>
      </c>
      <c r="L65" s="6" t="inlineStr">
        <is>
          <t>B18</t>
        </is>
      </c>
      <c r="M65" s="6" t="n">
        <v>97746570</v>
      </c>
      <c r="N65" s="6" t="inlineStr">
        <is>
          <t>WEAR RING,L,60123,X5,B18</t>
        </is>
      </c>
      <c r="O65" t="inlineStr">
        <is>
          <t>A102203</t>
        </is>
      </c>
      <c r="R65" t="inlineStr">
        <is>
          <t>LT027</t>
        </is>
      </c>
      <c r="S65" s="13" t="n">
        <v>0</v>
      </c>
    </row>
    <row r="66">
      <c r="B66" s="13">
        <f>IF(J66="WRMatl_Bronze_CDA90500","Y","N")</f>
        <v/>
      </c>
      <c r="C66" t="inlineStr">
        <is>
          <t>Price_BOM_VL_VLS_WearRings_177</t>
        </is>
      </c>
      <c r="D66">
        <f>IF(B66="Y", C66,"")</f>
        <v/>
      </c>
      <c r="E66" t="inlineStr">
        <is>
          <t>:1012-3_VL:1012-3_VLS:</t>
        </is>
      </c>
      <c r="F66" t="inlineStr">
        <is>
          <t>:1012-3 VL:1012-3 VLS:</t>
        </is>
      </c>
      <c r="G66" s="123" t="n"/>
      <c r="H66" s="123" t="inlineStr">
        <is>
          <t>:C30:C35:J:</t>
        </is>
      </c>
      <c r="I66" s="123" t="inlineStr">
        <is>
          <t>any</t>
        </is>
      </c>
      <c r="J66" s="123" t="inlineStr">
        <is>
          <t>WRMatl_Bronze_CDA90500</t>
        </is>
      </c>
      <c r="K66" s="6" t="inlineStr">
        <is>
          <t>Bronze, ASTM B584, C90500</t>
        </is>
      </c>
      <c r="L66" s="6" t="inlineStr">
        <is>
          <t>B18</t>
        </is>
      </c>
      <c r="M66" s="6" t="n">
        <v>97746574</v>
      </c>
      <c r="N66" s="6" t="inlineStr">
        <is>
          <t>WEAR RING,L,80123,B18</t>
        </is>
      </c>
      <c r="O66" t="inlineStr">
        <is>
          <t>A102205</t>
        </is>
      </c>
      <c r="R66" t="inlineStr">
        <is>
          <t>LT027</t>
        </is>
      </c>
      <c r="S66" s="13" t="n">
        <v>0</v>
      </c>
      <c r="V66" s="65" t="n"/>
    </row>
    <row r="67">
      <c r="B67" s="13">
        <f>IF(J67="WRMatl_Bronze_CDA90500","Y","N")</f>
        <v/>
      </c>
      <c r="C67" t="inlineStr">
        <is>
          <t>Price_BOM_VL_VLS_WearRings_178</t>
        </is>
      </c>
      <c r="E67" t="inlineStr">
        <is>
          <t>:1270-7_VL:1270-7_VLS:</t>
        </is>
      </c>
      <c r="F67" t="inlineStr">
        <is>
          <t>:1270-7 VL:1270-7 VLS:</t>
        </is>
      </c>
      <c r="H67" s="123" t="inlineStr">
        <is>
          <t>:C30:C35:J:</t>
        </is>
      </c>
      <c r="I67" s="123" t="inlineStr">
        <is>
          <t>any</t>
        </is>
      </c>
      <c r="J67" t="inlineStr">
        <is>
          <t>WRMatl_Vesconite</t>
        </is>
      </c>
      <c r="K67" t="inlineStr">
        <is>
          <t>Vesconite</t>
        </is>
      </c>
      <c r="L67" s="6" t="inlineStr">
        <is>
          <t>M4</t>
        </is>
      </c>
      <c r="M67" s="6" t="n">
        <v>98567016</v>
      </c>
      <c r="N67" s="6" t="inlineStr">
        <is>
          <t>WEAR RING, 1.62"x1.88"x0.62", M4</t>
        </is>
      </c>
      <c r="O67" t="inlineStr">
        <is>
          <t>A102197</t>
        </is>
      </c>
      <c r="R67" s="6" t="inlineStr">
        <is>
          <t>LT027</t>
        </is>
      </c>
      <c r="S67" s="13" t="n">
        <v>0</v>
      </c>
    </row>
    <row r="68">
      <c r="B68" s="13">
        <f>IF(J68="WRMatl_Bronze_CDA90500","Y","N")</f>
        <v/>
      </c>
      <c r="C68" t="inlineStr">
        <is>
          <t>Price_BOM_VL_VLS_WearRings_179</t>
        </is>
      </c>
      <c r="E68" t="inlineStr">
        <is>
          <t>:1570-9_VL:1570-9_VLS:</t>
        </is>
      </c>
      <c r="F68" t="inlineStr">
        <is>
          <t>:1570-9 VL:1570-9 VLS:</t>
        </is>
      </c>
      <c r="H68" s="123" t="inlineStr">
        <is>
          <t>:C30:C35:J:</t>
        </is>
      </c>
      <c r="I68" s="123" t="inlineStr">
        <is>
          <t>any</t>
        </is>
      </c>
      <c r="J68" t="inlineStr">
        <is>
          <t>WRMatl_Vesconite</t>
        </is>
      </c>
      <c r="K68" t="inlineStr">
        <is>
          <t>Vesconite</t>
        </is>
      </c>
      <c r="L68" s="6" t="inlineStr">
        <is>
          <t>M4</t>
        </is>
      </c>
      <c r="M68" s="6" t="n">
        <v>98567018</v>
      </c>
      <c r="N68" s="6" t="inlineStr">
        <is>
          <t>WEAR RING, 2.12"x2.63"x0.62", M4</t>
        </is>
      </c>
      <c r="O68" t="inlineStr">
        <is>
          <t>A102197</t>
        </is>
      </c>
      <c r="R68" t="inlineStr">
        <is>
          <t>LT027</t>
        </is>
      </c>
      <c r="S68" s="13" t="n">
        <v>0</v>
      </c>
      <c r="V68" s="65" t="n"/>
    </row>
    <row r="69">
      <c r="B69" s="13">
        <f>IF(J69="WRMatl_Bronze_CDA90500","Y","N")</f>
        <v/>
      </c>
      <c r="C69" t="inlineStr">
        <is>
          <t>Price_BOM_VL_VLS_WearRings_180</t>
        </is>
      </c>
      <c r="E69" t="inlineStr">
        <is>
          <t>:2070-5_VL:2070-5_VLS:</t>
        </is>
      </c>
      <c r="F69" t="inlineStr">
        <is>
          <t>:2070-5 VL:2070-5 VLS:</t>
        </is>
      </c>
      <c r="H69" s="123" t="inlineStr">
        <is>
          <t>:C30:C35:J:</t>
        </is>
      </c>
      <c r="I69" s="123" t="inlineStr">
        <is>
          <t>any</t>
        </is>
      </c>
      <c r="J69" t="inlineStr">
        <is>
          <t>WRMatl_Vesconite</t>
        </is>
      </c>
      <c r="K69" t="inlineStr">
        <is>
          <t>Vesconite</t>
        </is>
      </c>
      <c r="L69" s="6" t="inlineStr">
        <is>
          <t>M4</t>
        </is>
      </c>
      <c r="M69" s="6" t="n">
        <v>98567019</v>
      </c>
      <c r="N69" s="6" t="inlineStr">
        <is>
          <t>WEAR RING, 2.50"x3.00"x0.75", M4</t>
        </is>
      </c>
      <c r="O69" t="inlineStr">
        <is>
          <t>A102197</t>
        </is>
      </c>
      <c r="R69" t="inlineStr">
        <is>
          <t>LT027</t>
        </is>
      </c>
      <c r="S69" s="13" t="n">
        <v>0</v>
      </c>
      <c r="V69" s="65" t="n"/>
    </row>
    <row r="70">
      <c r="B70" s="13">
        <f>IF(J70="WRMatl_Bronze_CDA90500","Y","N")</f>
        <v/>
      </c>
      <c r="C70" t="inlineStr">
        <is>
          <t>Price_BOM_VL_VLS_WearRings_181</t>
        </is>
      </c>
      <c r="E70" t="inlineStr">
        <is>
          <t>:2095-A_VL:2095-A_VLS:</t>
        </is>
      </c>
      <c r="F70" t="inlineStr">
        <is>
          <t>:2095-A VL:2095-A VLS:</t>
        </is>
      </c>
      <c r="H70" s="123" t="inlineStr">
        <is>
          <t>:C30:C35:J:</t>
        </is>
      </c>
      <c r="I70" s="123" t="inlineStr">
        <is>
          <t>any</t>
        </is>
      </c>
      <c r="J70" t="inlineStr">
        <is>
          <t>WRMatl_Vesconite</t>
        </is>
      </c>
      <c r="K70" t="inlineStr">
        <is>
          <t>Vesconite</t>
        </is>
      </c>
      <c r="L70" s="6" t="inlineStr">
        <is>
          <t>M4</t>
        </is>
      </c>
      <c r="M70" s="6" t="n">
        <v>98567019</v>
      </c>
      <c r="N70" s="6" t="inlineStr">
        <is>
          <t>WEAR RING, 2.50"x3.00"x0.75", M4</t>
        </is>
      </c>
      <c r="O70" t="inlineStr">
        <is>
          <t>A102197</t>
        </is>
      </c>
      <c r="R70" t="inlineStr">
        <is>
          <t>LT027</t>
        </is>
      </c>
      <c r="S70" s="13" t="n">
        <v>0</v>
      </c>
    </row>
    <row r="71">
      <c r="B71" s="13">
        <f>IF(J71="WRMatl_Bronze_CDA90500","Y","N")</f>
        <v/>
      </c>
      <c r="C71" t="inlineStr">
        <is>
          <t>Price_BOM_VL_VLS_WearRings_182</t>
        </is>
      </c>
      <c r="E71" t="inlineStr">
        <is>
          <t>:2095-5_VL:2095-5_VLS:</t>
        </is>
      </c>
      <c r="F71" t="inlineStr">
        <is>
          <t>:2095-5 VL:2095-5 VLS:</t>
        </is>
      </c>
      <c r="H71" s="123" t="inlineStr">
        <is>
          <t>:C30:C35:J:</t>
        </is>
      </c>
      <c r="I71" s="123" t="inlineStr">
        <is>
          <t>any</t>
        </is>
      </c>
      <c r="J71" t="inlineStr">
        <is>
          <t>WRMatl_Vesconite</t>
        </is>
      </c>
      <c r="K71" t="inlineStr">
        <is>
          <t>Vesconite</t>
        </is>
      </c>
      <c r="L71" s="6" t="inlineStr">
        <is>
          <t>M4</t>
        </is>
      </c>
      <c r="M71" s="6" t="n">
        <v>98567019</v>
      </c>
      <c r="N71" s="6" t="inlineStr">
        <is>
          <t>WEAR RING, 2.50"x3.00"x0.75", M4</t>
        </is>
      </c>
      <c r="O71" t="inlineStr">
        <is>
          <t>A102197</t>
        </is>
      </c>
      <c r="R71" t="inlineStr">
        <is>
          <t>LT027</t>
        </is>
      </c>
      <c r="S71" s="13" t="n">
        <v>0</v>
      </c>
      <c r="V71" s="65" t="n"/>
    </row>
    <row r="72">
      <c r="B72" s="13">
        <f>IF(J72="WRMatl_Bronze_CDA90500","Y","N")</f>
        <v/>
      </c>
      <c r="C72" t="inlineStr">
        <is>
          <t>Price_BOM_VL_VLS_WearRings_183</t>
        </is>
      </c>
      <c r="E72" t="inlineStr">
        <is>
          <t>:2095-9_VL:2095-9_VLS:</t>
        </is>
      </c>
      <c r="F72" t="inlineStr">
        <is>
          <t>:2095-9 VL:2095-9 VLS:</t>
        </is>
      </c>
      <c r="H72" s="123" t="inlineStr">
        <is>
          <t>:C30:C35:J:</t>
        </is>
      </c>
      <c r="I72" s="123" t="inlineStr">
        <is>
          <t>any</t>
        </is>
      </c>
      <c r="J72" t="inlineStr">
        <is>
          <t>WRMatl_Vesconite</t>
        </is>
      </c>
      <c r="K72" t="inlineStr">
        <is>
          <t>Vesconite</t>
        </is>
      </c>
      <c r="L72" s="6" t="inlineStr">
        <is>
          <t>M4</t>
        </is>
      </c>
      <c r="M72" s="6" t="n">
        <v>98567031</v>
      </c>
      <c r="N72" s="6" t="inlineStr">
        <is>
          <t>WEAR RING, 2.50"x 3.00"x0.88" M4</t>
        </is>
      </c>
      <c r="O72" t="inlineStr">
        <is>
          <t>A102197</t>
        </is>
      </c>
      <c r="R72" t="inlineStr">
        <is>
          <t>LT027</t>
        </is>
      </c>
      <c r="S72" s="13" t="n">
        <v>0</v>
      </c>
      <c r="V72" s="65" t="n"/>
    </row>
    <row r="73">
      <c r="B73" s="13">
        <f>IF(J73="WRMatl_Bronze_CDA90500","Y","N")</f>
        <v/>
      </c>
      <c r="C73" t="inlineStr">
        <is>
          <t>Price_BOM_VL_VLS_WearRings_184</t>
        </is>
      </c>
      <c r="E73" t="inlineStr">
        <is>
          <t>:2570-9_VL:2570-9_VLS:</t>
        </is>
      </c>
      <c r="F73" t="inlineStr">
        <is>
          <t>:2570-9 VL:2570-9 VLS:</t>
        </is>
      </c>
      <c r="H73" s="123" t="inlineStr">
        <is>
          <t>:C30:C35:J:</t>
        </is>
      </c>
      <c r="I73" s="123" t="inlineStr">
        <is>
          <t>any</t>
        </is>
      </c>
      <c r="J73" t="inlineStr">
        <is>
          <t>WRMatl_Vesconite</t>
        </is>
      </c>
      <c r="K73" t="inlineStr">
        <is>
          <t>Vesconite</t>
        </is>
      </c>
      <c r="L73" s="6" t="inlineStr">
        <is>
          <t>M4</t>
        </is>
      </c>
      <c r="M73" s="6" t="n">
        <v>98567032</v>
      </c>
      <c r="N73" s="6" t="inlineStr">
        <is>
          <t>WEAR RING, 3.00"x3.50"x0.75", M4</t>
        </is>
      </c>
      <c r="O73" t="inlineStr">
        <is>
          <t>A102197</t>
        </is>
      </c>
      <c r="R73" s="6" t="inlineStr">
        <is>
          <t>LT027</t>
        </is>
      </c>
      <c r="S73" s="13" t="n">
        <v>0</v>
      </c>
      <c r="V73" s="65" t="n"/>
    </row>
    <row r="74">
      <c r="B74" s="13">
        <f>IF(J74="WRMatl_Bronze_CDA90500","Y","N")</f>
        <v/>
      </c>
      <c r="C74" t="inlineStr">
        <is>
          <t>Price_BOM_VL_VLS_WearRings_185</t>
        </is>
      </c>
      <c r="E74" t="inlineStr">
        <is>
          <t>:2595-3_VL:2595-3_VLS:</t>
        </is>
      </c>
      <c r="F74" t="inlineStr">
        <is>
          <t>:2595-3 VL:2595-3 VLS:</t>
        </is>
      </c>
      <c r="H74" s="123" t="inlineStr">
        <is>
          <t>:C30:C35:J:</t>
        </is>
      </c>
      <c r="I74" s="123" t="inlineStr">
        <is>
          <t>any</t>
        </is>
      </c>
      <c r="J74" t="inlineStr">
        <is>
          <t>WRMatl_Vesconite</t>
        </is>
      </c>
      <c r="K74" t="inlineStr">
        <is>
          <t>Vesconite</t>
        </is>
      </c>
      <c r="L74" s="6" t="inlineStr">
        <is>
          <t>M4</t>
        </is>
      </c>
      <c r="M74" s="6" t="n">
        <v>98567032</v>
      </c>
      <c r="N74" s="6" t="inlineStr">
        <is>
          <t>WEAR RING, 3.00"x3.50"x0.75", M4</t>
        </is>
      </c>
      <c r="O74" t="inlineStr">
        <is>
          <t>A102197</t>
        </is>
      </c>
      <c r="R74" t="inlineStr">
        <is>
          <t>LT027</t>
        </is>
      </c>
      <c r="S74" s="13" t="n">
        <v>0</v>
      </c>
    </row>
    <row r="75">
      <c r="B75" s="13">
        <f>IF(J75="WRMatl_Bronze_CDA90500","Y","N")</f>
        <v/>
      </c>
      <c r="C75" t="inlineStr">
        <is>
          <t>Price_BOM_VL_VLS_WearRings_186</t>
        </is>
      </c>
      <c r="E75" t="inlineStr">
        <is>
          <t>:2512-1_VL:2512-1_VLS:</t>
        </is>
      </c>
      <c r="F75" t="inlineStr">
        <is>
          <t>:2512-1 VL:2512-1 VLS:</t>
        </is>
      </c>
      <c r="H75" s="123" t="inlineStr">
        <is>
          <t>:C30:C35:J:</t>
        </is>
      </c>
      <c r="I75" s="123" t="inlineStr">
        <is>
          <t>any</t>
        </is>
      </c>
      <c r="J75" t="inlineStr">
        <is>
          <t>WRMatl_Vesconite</t>
        </is>
      </c>
      <c r="K75" t="inlineStr">
        <is>
          <t>Vesconite</t>
        </is>
      </c>
      <c r="L75" s="6" t="inlineStr">
        <is>
          <t>M4</t>
        </is>
      </c>
      <c r="M75" s="6" t="n">
        <v>98567032</v>
      </c>
      <c r="N75" s="6" t="inlineStr">
        <is>
          <t>WEAR RING, 3.00"x3.50"x0.75", M4</t>
        </is>
      </c>
      <c r="O75" t="inlineStr">
        <is>
          <t>A102197</t>
        </is>
      </c>
      <c r="R75" t="inlineStr">
        <is>
          <t>LT027</t>
        </is>
      </c>
      <c r="S75" s="13" t="n">
        <v>0</v>
      </c>
      <c r="V75" s="65" t="n"/>
    </row>
    <row r="76">
      <c r="B76" s="13">
        <f>IF(J76="WRMatl_Bronze_CDA90500","Y","N")</f>
        <v/>
      </c>
      <c r="C76" t="inlineStr">
        <is>
          <t>Price_BOM_VL_VLS_WearRings_187</t>
        </is>
      </c>
      <c r="E76" t="inlineStr">
        <is>
          <t>:3070-7_VL:3070-7_VLS:</t>
        </is>
      </c>
      <c r="F76" t="inlineStr">
        <is>
          <t>:3070-7 VL:3070-7 VLS:</t>
        </is>
      </c>
      <c r="H76" s="123" t="inlineStr">
        <is>
          <t>:C30:C35:J:</t>
        </is>
      </c>
      <c r="I76" s="123" t="inlineStr">
        <is>
          <t>any</t>
        </is>
      </c>
      <c r="J76" t="inlineStr">
        <is>
          <t>WRMatl_Vesconite</t>
        </is>
      </c>
      <c r="K76" t="inlineStr">
        <is>
          <t>Vesconite</t>
        </is>
      </c>
      <c r="L76" s="6" t="inlineStr">
        <is>
          <t>M4</t>
        </is>
      </c>
      <c r="M76" s="6" t="n">
        <v>98567033</v>
      </c>
      <c r="N76" s="6" t="inlineStr">
        <is>
          <t>WEAR RING, 3.50"x4.00"x0.69", M4</t>
        </is>
      </c>
      <c r="O76" t="inlineStr">
        <is>
          <t>A102197</t>
        </is>
      </c>
      <c r="R76" t="inlineStr">
        <is>
          <t>LT027</t>
        </is>
      </c>
      <c r="S76" s="13" t="n">
        <v>0</v>
      </c>
      <c r="V76" s="6" t="n"/>
    </row>
    <row r="77">
      <c r="B77" s="13">
        <f>IF(J77="WRMatl_Bronze_CDA90500","Y","N")</f>
        <v/>
      </c>
      <c r="C77" t="inlineStr">
        <is>
          <t>Price_BOM_VL_VLS_WearRings_188</t>
        </is>
      </c>
      <c r="E77" t="inlineStr">
        <is>
          <t>:3095-7_VL:3095-7_VLS:</t>
        </is>
      </c>
      <c r="F77" t="inlineStr">
        <is>
          <t>:3095-7 VL:3095-7 VLS:</t>
        </is>
      </c>
      <c r="H77" s="123" t="inlineStr">
        <is>
          <t>:C30:C35:J:</t>
        </is>
      </c>
      <c r="I77" s="123" t="inlineStr">
        <is>
          <t>any</t>
        </is>
      </c>
      <c r="J77" t="inlineStr">
        <is>
          <t>WRMatl_Vesconite</t>
        </is>
      </c>
      <c r="K77" t="inlineStr">
        <is>
          <t>Vesconite</t>
        </is>
      </c>
      <c r="L77" s="6" t="inlineStr">
        <is>
          <t>M4</t>
        </is>
      </c>
      <c r="M77" s="6" t="n">
        <v>98567033</v>
      </c>
      <c r="N77" s="6" t="inlineStr">
        <is>
          <t>WEAR RING, 3.50"x4.00"x0.69", M4</t>
        </is>
      </c>
      <c r="O77" t="inlineStr">
        <is>
          <t>A102197</t>
        </is>
      </c>
      <c r="R77" t="inlineStr">
        <is>
          <t>LT027</t>
        </is>
      </c>
      <c r="S77" s="13" t="n">
        <v>0</v>
      </c>
      <c r="V77" s="65" t="n"/>
    </row>
    <row r="78">
      <c r="B78" s="13">
        <f>IF(J78="WRMatl_Bronze_CDA90500","Y","N")</f>
        <v/>
      </c>
      <c r="C78" t="inlineStr">
        <is>
          <t>Price_BOM_VL_VLS_WearRings_189</t>
        </is>
      </c>
      <c r="E78" t="inlineStr">
        <is>
          <t>:3012-5_VL:3012-5_VLS:</t>
        </is>
      </c>
      <c r="F78" t="inlineStr">
        <is>
          <t>:3012-5 VL:3012-5 VLS:</t>
        </is>
      </c>
      <c r="H78" s="123" t="inlineStr">
        <is>
          <t>:C30:C35:J:</t>
        </is>
      </c>
      <c r="I78" s="123" t="inlineStr">
        <is>
          <t>any</t>
        </is>
      </c>
      <c r="J78" t="inlineStr">
        <is>
          <t>WRMatl_Vesconite</t>
        </is>
      </c>
      <c r="K78" t="inlineStr">
        <is>
          <t>Vesconite</t>
        </is>
      </c>
      <c r="L78" s="6" t="inlineStr">
        <is>
          <t>M4</t>
        </is>
      </c>
      <c r="M78" s="6" t="n">
        <v>98567033</v>
      </c>
      <c r="N78" s="6" t="inlineStr">
        <is>
          <t>WEAR RING, 3.50"x4.00"x0.69", M4</t>
        </is>
      </c>
      <c r="O78" t="inlineStr">
        <is>
          <t>A102197</t>
        </is>
      </c>
      <c r="R78" t="inlineStr">
        <is>
          <t>LT027</t>
        </is>
      </c>
      <c r="S78" s="13" t="n">
        <v>0</v>
      </c>
    </row>
    <row r="79">
      <c r="B79" s="13">
        <f>IF(J79="WRMatl_Bronze_CDA90500","Y","N")</f>
        <v/>
      </c>
      <c r="C79" t="inlineStr">
        <is>
          <t>Price_BOM_VL_VLS_WearRings_190</t>
        </is>
      </c>
      <c r="E79" t="inlineStr">
        <is>
          <t>:4070-7_VL:4070-7_VLS:</t>
        </is>
      </c>
      <c r="F79" t="inlineStr">
        <is>
          <t>:4070-7 VL:4070-7 VLS:</t>
        </is>
      </c>
      <c r="H79" s="123" t="inlineStr">
        <is>
          <t>:C30:C35:J:</t>
        </is>
      </c>
      <c r="I79" s="123" t="inlineStr">
        <is>
          <t>any</t>
        </is>
      </c>
      <c r="J79" t="inlineStr">
        <is>
          <t>WRMatl_Vesconite</t>
        </is>
      </c>
      <c r="K79" t="inlineStr">
        <is>
          <t>Vesconite</t>
        </is>
      </c>
      <c r="L79" s="6" t="inlineStr">
        <is>
          <t>M4</t>
        </is>
      </c>
      <c r="M79" s="6" t="n">
        <v>98567035</v>
      </c>
      <c r="N79" s="6" t="inlineStr">
        <is>
          <t>WEAR RING, 4.25"x4.75"x0.75", M4</t>
        </is>
      </c>
      <c r="O79" t="inlineStr">
        <is>
          <t>A102197</t>
        </is>
      </c>
      <c r="R79" t="inlineStr">
        <is>
          <t>LT027</t>
        </is>
      </c>
      <c r="S79" s="13" t="n">
        <v>0</v>
      </c>
      <c r="V79" s="65" t="n"/>
    </row>
    <row r="80">
      <c r="B80" s="13">
        <f>IF(J80="WRMatl_Bronze_CDA90500","Y","N")</f>
        <v/>
      </c>
      <c r="C80" t="inlineStr">
        <is>
          <t>Price_BOM_VL_VLS_WearRings_191</t>
        </is>
      </c>
      <c r="E80" t="inlineStr">
        <is>
          <t>:4095-9_VL:4095-9_VLS:</t>
        </is>
      </c>
      <c r="F80" t="inlineStr">
        <is>
          <t>:4095-9 VL:4095-9 VLS:</t>
        </is>
      </c>
      <c r="G80" s="123" t="inlineStr">
        <is>
          <t>X3</t>
        </is>
      </c>
      <c r="H80" s="123" t="inlineStr">
        <is>
          <t>:C30:C35:J:</t>
        </is>
      </c>
      <c r="I80" s="123" t="inlineStr">
        <is>
          <t>any</t>
        </is>
      </c>
      <c r="J80" t="inlineStr">
        <is>
          <t>WRMatl_Vesconite</t>
        </is>
      </c>
      <c r="K80" t="inlineStr">
        <is>
          <t>Vesconite</t>
        </is>
      </c>
      <c r="L80" s="6" t="inlineStr">
        <is>
          <t>M4</t>
        </is>
      </c>
      <c r="M80" s="6" t="n">
        <v>98567034</v>
      </c>
      <c r="N80" s="6" t="inlineStr">
        <is>
          <t>WEAR RING, 4.00"x4.50"x0.75", M4</t>
        </is>
      </c>
      <c r="O80" t="inlineStr">
        <is>
          <t>A102197</t>
        </is>
      </c>
      <c r="R80" t="inlineStr">
        <is>
          <t>LT027</t>
        </is>
      </c>
      <c r="S80" s="13" t="n">
        <v>0</v>
      </c>
      <c r="V80" s="65" t="n"/>
    </row>
    <row r="81">
      <c r="B81" s="13">
        <f>IF(J81="WRMatl_Bronze_CDA90500","Y","N")</f>
        <v/>
      </c>
      <c r="C81" t="inlineStr">
        <is>
          <t>Price_BOM_VL_VLS_WearRings_192</t>
        </is>
      </c>
      <c r="E81" t="inlineStr">
        <is>
          <t>:4095-9_VL:4095-9_VLS:</t>
        </is>
      </c>
      <c r="F81" t="inlineStr">
        <is>
          <t>:4095-9 VL:4095-9 VLS:</t>
        </is>
      </c>
      <c r="G81" s="123" t="inlineStr">
        <is>
          <t>XA</t>
        </is>
      </c>
      <c r="H81" s="123" t="inlineStr">
        <is>
          <t>:C30:C35:J:</t>
        </is>
      </c>
      <c r="I81" s="123" t="inlineStr">
        <is>
          <t>any</t>
        </is>
      </c>
      <c r="J81" t="inlineStr">
        <is>
          <t>WRMatl_Vesconite</t>
        </is>
      </c>
      <c r="K81" t="inlineStr">
        <is>
          <t>Vesconite</t>
        </is>
      </c>
      <c r="L81" s="6" t="inlineStr">
        <is>
          <t>M4</t>
        </is>
      </c>
      <c r="M81" s="6" t="n">
        <v>96769174</v>
      </c>
      <c r="N81" s="6" t="inlineStr">
        <is>
          <t>WEAR RING,L,3095-7-XA,VL,4095-9-XA,M4</t>
        </is>
      </c>
      <c r="O81" t="inlineStr">
        <is>
          <t>A102197</t>
        </is>
      </c>
      <c r="R81" t="inlineStr">
        <is>
          <t>LT027</t>
        </is>
      </c>
      <c r="S81" s="13" t="n">
        <v>0</v>
      </c>
      <c r="V81" s="65" t="n"/>
    </row>
    <row r="82">
      <c r="B82" s="13">
        <f>IF(J82="WRMatl_Bronze_CDA90500","Y","N")</f>
        <v/>
      </c>
      <c r="C82" t="inlineStr">
        <is>
          <t>Price_BOM_VL_VLS_WearRings_193</t>
        </is>
      </c>
      <c r="E82" t="inlineStr">
        <is>
          <t>:4012-1_VL:4012-1_VLS:</t>
        </is>
      </c>
      <c r="F82" t="inlineStr">
        <is>
          <t>:4012-1 VL:4012-1 VLS:</t>
        </is>
      </c>
      <c r="H82" s="123" t="inlineStr">
        <is>
          <t>:C30:C35:J:</t>
        </is>
      </c>
      <c r="I82" s="123" t="inlineStr">
        <is>
          <t>any</t>
        </is>
      </c>
      <c r="J82" t="inlineStr">
        <is>
          <t>WRMatl_Vesconite</t>
        </is>
      </c>
      <c r="K82" t="inlineStr">
        <is>
          <t>Vesconite</t>
        </is>
      </c>
      <c r="L82" s="6" t="inlineStr">
        <is>
          <t>M4</t>
        </is>
      </c>
      <c r="M82" s="6" t="n">
        <v>96769186</v>
      </c>
      <c r="N82" s="6" t="inlineStr">
        <is>
          <t>WEAR RING,L,3012-1 &amp; 7 &amp; 3015-7,VL,4012-1 &amp; 7,M4</t>
        </is>
      </c>
      <c r="O82" t="inlineStr">
        <is>
          <t>A102197</t>
        </is>
      </c>
      <c r="R82" t="inlineStr">
        <is>
          <t>LT027</t>
        </is>
      </c>
      <c r="S82" s="13" t="n">
        <v>0</v>
      </c>
      <c r="V82" s="65" t="n"/>
    </row>
    <row r="83">
      <c r="B83" s="13">
        <f>IF(J83="WRMatl_Bronze_CDA90500","Y","N")</f>
        <v/>
      </c>
      <c r="C83" t="inlineStr">
        <is>
          <t>Price_BOM_VL_VLS_WearRings_194</t>
        </is>
      </c>
      <c r="E83" t="inlineStr">
        <is>
          <t>:4012-9_VL:4012-9_VLS:</t>
        </is>
      </c>
      <c r="F83" t="inlineStr">
        <is>
          <t>:4012-9 VL:4012-9 VLS:</t>
        </is>
      </c>
      <c r="H83" s="123" t="inlineStr">
        <is>
          <t>:C30:C35:J:</t>
        </is>
      </c>
      <c r="I83" s="123" t="inlineStr">
        <is>
          <t>any</t>
        </is>
      </c>
      <c r="J83" t="inlineStr">
        <is>
          <t>WRMatl_Vesconite</t>
        </is>
      </c>
      <c r="K83" t="inlineStr">
        <is>
          <t>Vesconite</t>
        </is>
      </c>
      <c r="L83" s="6" t="inlineStr">
        <is>
          <t>M4</t>
        </is>
      </c>
      <c r="M83" s="6" t="n">
        <v>96769186</v>
      </c>
      <c r="N83" s="6" t="inlineStr">
        <is>
          <t>WEAR RING,L,3012-1 &amp; 7 &amp; 3015-7,VL,4012-1 &amp; 7,M4</t>
        </is>
      </c>
      <c r="O83" t="inlineStr">
        <is>
          <t>A102197</t>
        </is>
      </c>
      <c r="R83" t="inlineStr">
        <is>
          <t>LT027</t>
        </is>
      </c>
      <c r="S83" s="13" t="n">
        <v>0</v>
      </c>
      <c r="V83" s="65" t="n"/>
    </row>
    <row r="84">
      <c r="B84" s="13">
        <f>IF(J84="WRMatl_Bronze_CDA90500","Y","N")</f>
        <v/>
      </c>
      <c r="C84" t="inlineStr">
        <is>
          <t>Price_BOM_VL_VLS_WearRings_195</t>
        </is>
      </c>
      <c r="E84" t="inlineStr">
        <is>
          <t>:4015-9_VL:4015-9_VLS:</t>
        </is>
      </c>
      <c r="F84" t="inlineStr">
        <is>
          <t>:4015-9 VL:4015-9 VLS:</t>
        </is>
      </c>
      <c r="H84" s="123" t="inlineStr">
        <is>
          <t>:J:</t>
        </is>
      </c>
      <c r="I84" s="123" t="inlineStr">
        <is>
          <t>any</t>
        </is>
      </c>
      <c r="J84" t="inlineStr">
        <is>
          <t>WRMatl_Vesconite</t>
        </is>
      </c>
      <c r="K84" t="inlineStr">
        <is>
          <t>Vesconite</t>
        </is>
      </c>
      <c r="L84" s="6" t="inlineStr">
        <is>
          <t>M4</t>
        </is>
      </c>
      <c r="M84" s="6" t="n">
        <v>96769186</v>
      </c>
      <c r="N84" s="6" t="inlineStr">
        <is>
          <t>WEAR RING,L,3012-1 &amp; 7 &amp; 3015-7,VL,4015-9,M4</t>
        </is>
      </c>
      <c r="O84" t="inlineStr">
        <is>
          <t>A102197</t>
        </is>
      </c>
      <c r="R84" t="inlineStr">
        <is>
          <t>LT027</t>
        </is>
      </c>
      <c r="S84" s="13" t="n">
        <v>0</v>
      </c>
      <c r="V84" s="65" t="n"/>
    </row>
    <row r="85">
      <c r="B85" s="13">
        <f>IF(J85="WRMatl_Bronze_CDA90500","Y","N")</f>
        <v/>
      </c>
      <c r="C85" t="inlineStr">
        <is>
          <t>Price_BOM_VL_VLS_WearRings_196</t>
        </is>
      </c>
      <c r="E85" t="inlineStr">
        <is>
          <t>:5070-7_VL:5070-7_VLS:</t>
        </is>
      </c>
      <c r="F85" t="inlineStr">
        <is>
          <t>:5070-7 VL:5070-7 VLS:</t>
        </is>
      </c>
      <c r="G85" s="123" t="inlineStr">
        <is>
          <t>X3</t>
        </is>
      </c>
      <c r="H85" s="123" t="inlineStr">
        <is>
          <t>:C30:C35:J:</t>
        </is>
      </c>
      <c r="I85" s="123" t="inlineStr">
        <is>
          <t>any</t>
        </is>
      </c>
      <c r="J85" t="inlineStr">
        <is>
          <t>WRMatl_Vesconite</t>
        </is>
      </c>
      <c r="K85" t="inlineStr">
        <is>
          <t>Vesconite</t>
        </is>
      </c>
      <c r="L85" s="6" t="inlineStr">
        <is>
          <t>M4</t>
        </is>
      </c>
      <c r="M85" s="6" t="n">
        <v>98567037</v>
      </c>
      <c r="N85" s="6" t="inlineStr">
        <is>
          <t>WEAR RING, 5.38"x6.25"x1.00", M4</t>
        </is>
      </c>
      <c r="O85" t="inlineStr">
        <is>
          <t>A102197</t>
        </is>
      </c>
      <c r="R85" t="inlineStr">
        <is>
          <t>LT027</t>
        </is>
      </c>
      <c r="S85" s="13" t="n">
        <v>0</v>
      </c>
      <c r="V85" s="65" t="n"/>
    </row>
    <row r="86">
      <c r="B86" s="13">
        <f>IF(J86="WRMatl_Bronze_CDA90500","Y","N")</f>
        <v/>
      </c>
      <c r="C86" t="inlineStr">
        <is>
          <t>Price_BOM_VL_VLS_WearRings_197</t>
        </is>
      </c>
      <c r="E86" t="inlineStr">
        <is>
          <t>:5070-7_VL:5070-7_VLS:</t>
        </is>
      </c>
      <c r="F86" t="inlineStr">
        <is>
          <t>:5070-7 VL:5070-7 VLS:</t>
        </is>
      </c>
      <c r="G86" s="123" t="inlineStr">
        <is>
          <t>X4</t>
        </is>
      </c>
      <c r="H86" s="123" t="inlineStr">
        <is>
          <t>:C30:C35:J:</t>
        </is>
      </c>
      <c r="I86" s="123" t="inlineStr">
        <is>
          <t>any</t>
        </is>
      </c>
      <c r="J86" t="inlineStr">
        <is>
          <t>WRMatl_Vesconite</t>
        </is>
      </c>
      <c r="K86" t="inlineStr">
        <is>
          <t>Vesconite</t>
        </is>
      </c>
      <c r="L86" s="6" t="inlineStr">
        <is>
          <t>M4</t>
        </is>
      </c>
      <c r="M86" s="6" t="n">
        <v>96699322</v>
      </c>
      <c r="N86" s="6" t="inlineStr">
        <is>
          <t>WEAR RING,L,4070-7-X4,VL,5070-7-X4,M4</t>
        </is>
      </c>
      <c r="O86" t="inlineStr">
        <is>
          <t>A102197</t>
        </is>
      </c>
      <c r="R86" t="inlineStr">
        <is>
          <t>LT027</t>
        </is>
      </c>
      <c r="S86" s="13" t="n">
        <v>0</v>
      </c>
      <c r="V86" s="65" t="n"/>
    </row>
    <row r="87">
      <c r="B87" s="13">
        <f>IF(J87="WRMatl_Bronze_CDA90500","Y","N")</f>
        <v/>
      </c>
      <c r="C87" t="inlineStr">
        <is>
          <t>Price_BOM_VL_VLS_WearRings_198</t>
        </is>
      </c>
      <c r="E87" t="inlineStr">
        <is>
          <t>:5095-A_VL:5095-A_VLS:5095-9_VL:5095-9_VLS:</t>
        </is>
      </c>
      <c r="F87" t="inlineStr">
        <is>
          <t>:5095-A VL:5095-A VLS:5095-9 VL:5095-9 VLS:</t>
        </is>
      </c>
      <c r="H87" s="123" t="inlineStr">
        <is>
          <t>:C30:C35:J:</t>
        </is>
      </c>
      <c r="I87" s="123" t="inlineStr">
        <is>
          <t>any</t>
        </is>
      </c>
      <c r="J87" t="inlineStr">
        <is>
          <t>WRMatl_Vesconite</t>
        </is>
      </c>
      <c r="K87" t="inlineStr">
        <is>
          <t>Vesconite</t>
        </is>
      </c>
      <c r="L87" s="6" t="inlineStr">
        <is>
          <t>M4</t>
        </is>
      </c>
      <c r="M87" s="6" t="n">
        <v>96769177</v>
      </c>
      <c r="N87" s="6" t="inlineStr">
        <is>
          <t>WEAR RING,L,4095-9 &amp; 9,VL,5095-A &amp; 9,M4</t>
        </is>
      </c>
      <c r="O87" t="inlineStr">
        <is>
          <t>A102197</t>
        </is>
      </c>
      <c r="R87" t="inlineStr">
        <is>
          <t>LT027</t>
        </is>
      </c>
      <c r="S87" s="13" t="n">
        <v>0</v>
      </c>
      <c r="V87" s="65" t="n"/>
    </row>
    <row r="88">
      <c r="B88" s="13">
        <f>IF(J88="WRMatl_Bronze_CDA90500","Y","N")</f>
        <v/>
      </c>
      <c r="C88" t="inlineStr">
        <is>
          <t>Price_BOM_VL_VLS_WearRings_199</t>
        </is>
      </c>
      <c r="E88" t="inlineStr">
        <is>
          <t>:5012-9_VL:5012-9_VLS:</t>
        </is>
      </c>
      <c r="F88" t="inlineStr">
        <is>
          <t>:5012-9 VL:5012-9 VLS:</t>
        </is>
      </c>
      <c r="H88" s="123" t="inlineStr">
        <is>
          <t>:C30:C35:J:</t>
        </is>
      </c>
      <c r="I88" s="123" t="inlineStr">
        <is>
          <t>any</t>
        </is>
      </c>
      <c r="J88" t="inlineStr">
        <is>
          <t>WRMatl_Vesconite</t>
        </is>
      </c>
      <c r="K88" t="inlineStr">
        <is>
          <t>Vesconite</t>
        </is>
      </c>
      <c r="L88" s="6" t="inlineStr">
        <is>
          <t>M4</t>
        </is>
      </c>
      <c r="M88" s="6" t="n">
        <v>96769189</v>
      </c>
      <c r="N88" s="6" t="inlineStr">
        <is>
          <t>WEAR RING,L,4012-9 &amp; A &amp; 4015-9,VL,5012-9 &amp; A &amp; 5015-7,M4</t>
        </is>
      </c>
      <c r="O88" t="inlineStr">
        <is>
          <t>A102197</t>
        </is>
      </c>
      <c r="R88" t="inlineStr">
        <is>
          <t>LT027</t>
        </is>
      </c>
      <c r="S88" s="13" t="n">
        <v>0</v>
      </c>
      <c r="V88" s="65" t="n"/>
    </row>
    <row r="89">
      <c r="B89" s="13">
        <f>IF(J89="WRMatl_Bronze_CDA90500","Y","N")</f>
        <v/>
      </c>
      <c r="C89" t="inlineStr">
        <is>
          <t>Price_BOM_VL_VLS_WearRings_200</t>
        </is>
      </c>
      <c r="E89" t="inlineStr">
        <is>
          <t>:5012-C_VL:5012-C_VLS:</t>
        </is>
      </c>
      <c r="F89" t="inlineStr">
        <is>
          <t>:5012-C VL:5012-C VLS:</t>
        </is>
      </c>
      <c r="H89" s="123" t="inlineStr">
        <is>
          <t>:C30:C35:J:</t>
        </is>
      </c>
      <c r="I89" s="123" t="inlineStr">
        <is>
          <t>any</t>
        </is>
      </c>
      <c r="J89" t="inlineStr">
        <is>
          <t>WRMatl_Vesconite</t>
        </is>
      </c>
      <c r="K89" t="inlineStr">
        <is>
          <t>Vesconite</t>
        </is>
      </c>
      <c r="L89" s="6" t="inlineStr">
        <is>
          <t>M4</t>
        </is>
      </c>
      <c r="M89" s="6" t="n">
        <v>96769189</v>
      </c>
      <c r="N89" s="6" t="inlineStr">
        <is>
          <t>WEAR RING,L,4012-9 &amp; A &amp; 4015-9,VL,5012-9 &amp; A &amp; 5015-7,M4</t>
        </is>
      </c>
      <c r="O89" t="inlineStr">
        <is>
          <t>A102197</t>
        </is>
      </c>
      <c r="R89" t="inlineStr">
        <is>
          <t>LT027</t>
        </is>
      </c>
      <c r="S89" s="13" t="n">
        <v>0</v>
      </c>
      <c r="V89" s="65" t="n"/>
    </row>
    <row r="90">
      <c r="B90" s="13">
        <f>IF(J90="WRMatl_Bronze_CDA90500","Y","N")</f>
        <v/>
      </c>
      <c r="C90" t="inlineStr">
        <is>
          <t>Price_BOM_VL_VLS_WearRings_201</t>
        </is>
      </c>
      <c r="E90" t="inlineStr">
        <is>
          <t>:5015-7_VL:5015-7_VLS:</t>
        </is>
      </c>
      <c r="F90" t="inlineStr">
        <is>
          <t>:5015-7 VL:5015-7 VLS:</t>
        </is>
      </c>
      <c r="H90" s="123" t="inlineStr">
        <is>
          <t>:C30:C35:J:</t>
        </is>
      </c>
      <c r="I90" s="123" t="inlineStr">
        <is>
          <t>any</t>
        </is>
      </c>
      <c r="J90" t="inlineStr">
        <is>
          <t>WRMatl_Vesconite</t>
        </is>
      </c>
      <c r="K90" t="inlineStr">
        <is>
          <t>Vesconite</t>
        </is>
      </c>
      <c r="L90" s="6" t="inlineStr">
        <is>
          <t>M4</t>
        </is>
      </c>
      <c r="M90" s="6" t="n">
        <v>96769189</v>
      </c>
      <c r="N90" s="6" t="inlineStr">
        <is>
          <t>WEAR RING,L,4012-9 &amp; A &amp; 4015-9,VL,5012-9 &amp; A &amp; 5015-7,M4</t>
        </is>
      </c>
      <c r="O90" t="inlineStr">
        <is>
          <t>A102197</t>
        </is>
      </c>
      <c r="R90" t="inlineStr">
        <is>
          <t>LT027</t>
        </is>
      </c>
      <c r="S90" s="13" t="n">
        <v>0</v>
      </c>
      <c r="V90" s="65" t="n"/>
    </row>
    <row r="91">
      <c r="B91" s="13">
        <f>IF(J91="WRMatl_Bronze_CDA90500","Y","N")</f>
        <v/>
      </c>
      <c r="C91" t="inlineStr">
        <is>
          <t>Price_BOM_VL_VLS_WearRings_202</t>
        </is>
      </c>
      <c r="E91" t="inlineStr">
        <is>
          <t>:6095-7_VL:6095-7_VLS:</t>
        </is>
      </c>
      <c r="F91" t="inlineStr">
        <is>
          <t>:6095-7 VL:6095-7 VLS:</t>
        </is>
      </c>
      <c r="H91" s="123" t="inlineStr">
        <is>
          <t>:C30:C35:J:</t>
        </is>
      </c>
      <c r="I91" s="123" t="inlineStr">
        <is>
          <t>any</t>
        </is>
      </c>
      <c r="J91" t="inlineStr">
        <is>
          <t>WRMatl_Vesconite</t>
        </is>
      </c>
      <c r="K91" t="inlineStr">
        <is>
          <t>Vesconite</t>
        </is>
      </c>
      <c r="L91" s="6" t="inlineStr">
        <is>
          <t>M4</t>
        </is>
      </c>
      <c r="M91" s="6" t="n">
        <v>96769180</v>
      </c>
      <c r="N91" s="6" t="inlineStr">
        <is>
          <t>WEAR RING,L,5095-A,VL,6095-7,M4</t>
        </is>
      </c>
      <c r="O91" t="inlineStr">
        <is>
          <t>A102197</t>
        </is>
      </c>
      <c r="R91" t="inlineStr">
        <is>
          <t>LT027</t>
        </is>
      </c>
      <c r="S91" s="13" t="n">
        <v>0</v>
      </c>
      <c r="V91" s="65" t="n"/>
    </row>
    <row r="92">
      <c r="B92" s="13">
        <f>IF(J92="WRMatl_Bronze_CDA90500","Y","N")</f>
        <v/>
      </c>
      <c r="C92" t="inlineStr">
        <is>
          <t>Price_BOM_VL_VLS_WearRings_203</t>
        </is>
      </c>
      <c r="E92" t="inlineStr">
        <is>
          <t>:6012-5_VL:6012-5_VLS:</t>
        </is>
      </c>
      <c r="F92" t="inlineStr">
        <is>
          <t>:6012-5 VL:6012-5 VLS:</t>
        </is>
      </c>
      <c r="H92" s="123" t="inlineStr">
        <is>
          <t>:C30:C35:J:</t>
        </is>
      </c>
      <c r="I92" s="123" t="inlineStr">
        <is>
          <t>any</t>
        </is>
      </c>
      <c r="J92" t="inlineStr">
        <is>
          <t>WRMatl_Vesconite</t>
        </is>
      </c>
      <c r="K92" t="inlineStr">
        <is>
          <t>Vesconite</t>
        </is>
      </c>
      <c r="L92" s="6" t="inlineStr">
        <is>
          <t>M4</t>
        </is>
      </c>
      <c r="M92" s="6" t="n">
        <v>96769192</v>
      </c>
      <c r="N92" s="6" t="inlineStr">
        <is>
          <t>WEAR RING,L,5012-3,VL,6012-5,M4</t>
        </is>
      </c>
      <c r="O92" t="inlineStr">
        <is>
          <t>A102197</t>
        </is>
      </c>
      <c r="R92" t="inlineStr">
        <is>
          <t>LT027</t>
        </is>
      </c>
      <c r="S92" s="13" t="n">
        <v>0</v>
      </c>
      <c r="V92" s="65" t="n"/>
    </row>
    <row r="93">
      <c r="B93" s="13">
        <f>IF(J93="WRMatl_Bronze_CDA90500","Y","N")</f>
        <v/>
      </c>
      <c r="C93" t="inlineStr">
        <is>
          <t>Price_BOM_VL_VLS_WearRings_204</t>
        </is>
      </c>
      <c r="E93" t="inlineStr">
        <is>
          <t>:6015-7_VL:6015-7_VLS:</t>
        </is>
      </c>
      <c r="F93" t="inlineStr">
        <is>
          <t>:6015-7 VL:6015-7 VLS:</t>
        </is>
      </c>
      <c r="H93" s="123" t="inlineStr">
        <is>
          <t>:J:</t>
        </is>
      </c>
      <c r="I93" s="123" t="inlineStr">
        <is>
          <t>any</t>
        </is>
      </c>
      <c r="J93" t="inlineStr">
        <is>
          <t>WRMatl_Vesconite</t>
        </is>
      </c>
      <c r="K93" t="inlineStr">
        <is>
          <t>Vesconite</t>
        </is>
      </c>
      <c r="L93" s="6" t="inlineStr">
        <is>
          <t>M4</t>
        </is>
      </c>
      <c r="M93" t="n">
        <v>96769204</v>
      </c>
      <c r="N93" t="inlineStr">
        <is>
          <t>WEAR RING,L,5015-7,VL,6015-7,M4</t>
        </is>
      </c>
      <c r="O93" t="inlineStr">
        <is>
          <t>A102197</t>
        </is>
      </c>
      <c r="R93" t="inlineStr">
        <is>
          <t>LT027</t>
        </is>
      </c>
      <c r="S93" s="13" t="n">
        <v>0</v>
      </c>
      <c r="V93" s="6" t="n"/>
    </row>
    <row r="94">
      <c r="B94" s="13">
        <f>IF(J94="WRMatl_Bronze_CDA90500","Y","N")</f>
        <v/>
      </c>
      <c r="C94" t="inlineStr">
        <is>
          <t>Price_BOM_VL_VLS_WearRings_205</t>
        </is>
      </c>
      <c r="E94" t="inlineStr">
        <is>
          <t>:8095-1_VL:8095-1_VLS:</t>
        </is>
      </c>
      <c r="F94" t="inlineStr">
        <is>
          <t>:8095-1 VL:8095-1 VLS:</t>
        </is>
      </c>
      <c r="H94" s="123" t="inlineStr">
        <is>
          <t>:C30:C35:J:</t>
        </is>
      </c>
      <c r="I94" s="123" t="inlineStr">
        <is>
          <t>any</t>
        </is>
      </c>
      <c r="J94" t="inlineStr">
        <is>
          <t>WRMatl_Vesconite</t>
        </is>
      </c>
      <c r="K94" t="inlineStr">
        <is>
          <t>Vesconite</t>
        </is>
      </c>
      <c r="L94" s="6" t="inlineStr">
        <is>
          <t>M4</t>
        </is>
      </c>
      <c r="M94" s="6" t="n">
        <v>96769183</v>
      </c>
      <c r="N94" s="6" t="inlineStr">
        <is>
          <t>WEAR RING,L,6095-1,VL,8095-1,M4</t>
        </is>
      </c>
      <c r="O94" t="inlineStr">
        <is>
          <t>A102197</t>
        </is>
      </c>
      <c r="R94" t="inlineStr">
        <is>
          <t>LT027</t>
        </is>
      </c>
      <c r="S94" s="13" t="n">
        <v>0</v>
      </c>
      <c r="V94" s="65" t="n"/>
    </row>
    <row r="95">
      <c r="B95" s="13">
        <f>IF(J95="WRMatl_Bronze_CDA90500","Y","N")</f>
        <v/>
      </c>
      <c r="C95" t="inlineStr">
        <is>
          <t>Price_BOM_VL_VLS_WearRings_206</t>
        </is>
      </c>
      <c r="E95" t="inlineStr">
        <is>
          <t>:8012-3_VL:8012-3_VLS:</t>
        </is>
      </c>
      <c r="F95" t="inlineStr">
        <is>
          <t>:8012-3 VL:8012-3 VLS:</t>
        </is>
      </c>
      <c r="G95" s="123" t="inlineStr">
        <is>
          <t>XA</t>
        </is>
      </c>
      <c r="H95" s="123" t="inlineStr">
        <is>
          <t>:C30:C35:J:</t>
        </is>
      </c>
      <c r="I95" s="123" t="inlineStr">
        <is>
          <t>any</t>
        </is>
      </c>
      <c r="J95" t="inlineStr">
        <is>
          <t>WRMatl_Vesconite</t>
        </is>
      </c>
      <c r="K95" t="inlineStr">
        <is>
          <t>Vesconite</t>
        </is>
      </c>
      <c r="L95" s="6" t="inlineStr">
        <is>
          <t>M4</t>
        </is>
      </c>
      <c r="M95" s="6" t="n">
        <v>96769195</v>
      </c>
      <c r="N95" s="6" t="inlineStr">
        <is>
          <t>WEAR RING,L,6012-3-XA,VL,8012-3-XA,M4</t>
        </is>
      </c>
      <c r="O95" t="inlineStr">
        <is>
          <t>A102197</t>
        </is>
      </c>
      <c r="R95" t="inlineStr">
        <is>
          <t>LT027</t>
        </is>
      </c>
      <c r="S95" s="13" t="n">
        <v>0</v>
      </c>
    </row>
    <row r="96">
      <c r="B96" s="13">
        <f>IF(J96="WRMatl_Bronze_CDA90500","Y","N")</f>
        <v/>
      </c>
      <c r="C96" t="inlineStr">
        <is>
          <t>Price_BOM_VL_VLS_WearRings_207</t>
        </is>
      </c>
      <c r="E96" t="inlineStr">
        <is>
          <t>:8012-3_VL:8012-3_VLS:</t>
        </is>
      </c>
      <c r="F96" t="inlineStr">
        <is>
          <t>:8012-3 VL:8012-3 VLS:</t>
        </is>
      </c>
      <c r="G96" s="123" t="inlineStr">
        <is>
          <t>X5</t>
        </is>
      </c>
      <c r="H96" s="123" t="inlineStr">
        <is>
          <t>:C30:C35:J:</t>
        </is>
      </c>
      <c r="I96" s="123" t="inlineStr">
        <is>
          <t>any</t>
        </is>
      </c>
      <c r="J96" t="inlineStr">
        <is>
          <t>WRMatl_Vesconite</t>
        </is>
      </c>
      <c r="K96" t="inlineStr">
        <is>
          <t>Vesconite</t>
        </is>
      </c>
      <c r="L96" s="6" t="inlineStr">
        <is>
          <t>M4</t>
        </is>
      </c>
      <c r="M96" s="6" t="n">
        <v>96769198</v>
      </c>
      <c r="N96" s="6" t="inlineStr">
        <is>
          <t>WEAR RING,L,6012-3-X5,VL,8012-3-X5,M4</t>
        </is>
      </c>
      <c r="O96" t="inlineStr">
        <is>
          <t>A102197</t>
        </is>
      </c>
      <c r="R96" t="inlineStr">
        <is>
          <t>LT027</t>
        </is>
      </c>
      <c r="S96" s="13" t="n">
        <v>0</v>
      </c>
      <c r="V96" s="65" t="n"/>
    </row>
    <row r="97">
      <c r="B97" s="13">
        <f>IF(J97="WRMatl_Bronze_CDA90500","Y","N")</f>
        <v/>
      </c>
      <c r="C97" t="inlineStr">
        <is>
          <t>Price_BOM_VL_VLS_WearRings_208</t>
        </is>
      </c>
      <c r="E97" t="inlineStr">
        <is>
          <t>:8015-7_VL:8015-7_VLS:</t>
        </is>
      </c>
      <c r="F97" t="inlineStr">
        <is>
          <t>:8015-7 VL:8015-7 VLS:</t>
        </is>
      </c>
      <c r="H97" s="123" t="inlineStr">
        <is>
          <t>:J:</t>
        </is>
      </c>
      <c r="I97" s="123" t="inlineStr">
        <is>
          <t>any</t>
        </is>
      </c>
      <c r="J97" t="inlineStr">
        <is>
          <t>WRMatl_Vesconite</t>
        </is>
      </c>
      <c r="K97" t="inlineStr">
        <is>
          <t>Vesconite</t>
        </is>
      </c>
      <c r="L97" s="6" t="inlineStr">
        <is>
          <t>M4</t>
        </is>
      </c>
      <c r="M97" s="6" t="n">
        <v>96769207</v>
      </c>
      <c r="N97" s="6" t="inlineStr">
        <is>
          <t>WEAR RING,L,6015-7,VL,8015-7,M4</t>
        </is>
      </c>
      <c r="O97" t="inlineStr">
        <is>
          <t>A102197</t>
        </is>
      </c>
      <c r="R97" t="inlineStr">
        <is>
          <t>LT027</t>
        </is>
      </c>
      <c r="S97" s="13" t="n">
        <v>0</v>
      </c>
    </row>
    <row r="98">
      <c r="B98" s="13">
        <f>IF(J98="WRMatl_Bronze_CDA90500","Y","N")</f>
        <v/>
      </c>
      <c r="C98" t="inlineStr">
        <is>
          <t>Price_BOM_VL_VLS_WearRings_209</t>
        </is>
      </c>
      <c r="E98" t="inlineStr">
        <is>
          <t>:1012-3_VL:1012-3_VLS:</t>
        </is>
      </c>
      <c r="F98" t="inlineStr">
        <is>
          <t>:1012-3 VL:1012-3 VLS:</t>
        </is>
      </c>
      <c r="H98" s="123" t="inlineStr">
        <is>
          <t>:C30:C35:J:</t>
        </is>
      </c>
      <c r="I98" s="123" t="inlineStr">
        <is>
          <t>any</t>
        </is>
      </c>
      <c r="J98" t="inlineStr">
        <is>
          <t>WRMatl_Vesconite</t>
        </is>
      </c>
      <c r="K98" t="inlineStr">
        <is>
          <t>Vesconite</t>
        </is>
      </c>
      <c r="L98" s="6" t="inlineStr">
        <is>
          <t>M4</t>
        </is>
      </c>
      <c r="M98" s="6" t="n">
        <v>96769201</v>
      </c>
      <c r="N98" s="6" t="inlineStr">
        <is>
          <t>WEAR RING,L,8012-3,VL,1012-3,M4</t>
        </is>
      </c>
      <c r="O98" t="inlineStr">
        <is>
          <t>A102197</t>
        </is>
      </c>
      <c r="R98" t="inlineStr">
        <is>
          <t>LT027</t>
        </is>
      </c>
      <c r="S98" s="13" t="n">
        <v>0</v>
      </c>
      <c r="V98" s="65" t="n"/>
    </row>
    <row r="99" customFormat="1" s="74">
      <c r="A99" s="111" t="n"/>
      <c r="B99" s="112" t="inlineStr">
        <is>
          <t>N</t>
        </is>
      </c>
      <c r="C99" s="73" t="inlineStr">
        <is>
          <t>Price_BOM_VL_VLS_WearRings_210</t>
        </is>
      </c>
      <c r="D99" s="74" t="inlineStr"/>
      <c r="E99" s="73" t="inlineStr">
        <is>
          <t>:4012-7_VL:4012-7_VLS:</t>
        </is>
      </c>
      <c r="F99" s="74" t="inlineStr">
        <is>
          <t>:4012-7 VL:4012-7 VLS:</t>
        </is>
      </c>
      <c r="G99" s="75" t="n"/>
      <c r="H99" s="75" t="inlineStr">
        <is>
          <t>:C30:C35:J:</t>
        </is>
      </c>
      <c r="I99" s="75" t="inlineStr">
        <is>
          <t>any</t>
        </is>
      </c>
      <c r="J99" s="75" t="inlineStr">
        <is>
          <t>WRMatl_Al_Bronze_ASTM-B148_C95200</t>
        </is>
      </c>
      <c r="K99" s="73" t="inlineStr">
        <is>
          <t>Aluminum Bronze, ASTM-B148, C95200</t>
        </is>
      </c>
      <c r="L99" s="73" t="inlineStr">
        <is>
          <t>B20</t>
        </is>
      </c>
      <c r="M99" s="73" t="inlineStr">
        <is>
          <t>RTF</t>
        </is>
      </c>
      <c r="N99" s="73" t="n"/>
      <c r="O99" s="74" t="inlineStr">
        <is>
          <t>A100192</t>
        </is>
      </c>
      <c r="R99" s="74" t="inlineStr">
        <is>
          <t>LT058</t>
        </is>
      </c>
      <c r="S99" s="13" t="n">
        <v>10</v>
      </c>
    </row>
    <row r="100" customFormat="1" s="74">
      <c r="A100" s="111" t="n"/>
      <c r="B100" s="112" t="inlineStr">
        <is>
          <t>Y</t>
        </is>
      </c>
      <c r="C100" s="73" t="inlineStr">
        <is>
          <t>Price_BOM_VL_VLS_WearRings_211</t>
        </is>
      </c>
      <c r="E100" s="74" t="inlineStr">
        <is>
          <t>:4012-7_VL:4012-7_VLS:</t>
        </is>
      </c>
      <c r="F100" s="74" t="inlineStr">
        <is>
          <t>:4012-7 VL:4012-7 VLS:</t>
        </is>
      </c>
      <c r="G100" s="75" t="n"/>
      <c r="H100" s="75" t="inlineStr">
        <is>
          <t>:C30:C35:J:</t>
        </is>
      </c>
      <c r="I100" s="75" t="inlineStr">
        <is>
          <t>any</t>
        </is>
      </c>
      <c r="J100" s="75" t="inlineStr">
        <is>
          <t>WRMatl_Bronze_CDA90500</t>
        </is>
      </c>
      <c r="K100" s="73" t="inlineStr">
        <is>
          <t>Bronze, ASTM B584, C90500</t>
        </is>
      </c>
      <c r="L100" s="73" t="inlineStr">
        <is>
          <t>B18</t>
        </is>
      </c>
      <c r="M100" s="118" t="n">
        <v>96769335</v>
      </c>
      <c r="N100" s="73" t="inlineStr">
        <is>
          <t>WEAR RING,L,30127,B18</t>
        </is>
      </c>
      <c r="O100" s="74" t="inlineStr">
        <is>
          <t>A102186</t>
        </is>
      </c>
      <c r="R100" s="74" t="inlineStr">
        <is>
          <t>LT027</t>
        </is>
      </c>
      <c r="S100" s="13" t="n">
        <v>0</v>
      </c>
      <c r="V100" s="113" t="n"/>
    </row>
    <row r="101" customFormat="1" s="74">
      <c r="A101" s="111" t="n"/>
      <c r="B101" s="112" t="inlineStr">
        <is>
          <t>N</t>
        </is>
      </c>
      <c r="C101" s="73" t="inlineStr">
        <is>
          <t>Price_BOM_VL_VLS_WearRings_212</t>
        </is>
      </c>
      <c r="E101" s="74" t="inlineStr">
        <is>
          <t>:4012-7_VL:4012-7_VLS:</t>
        </is>
      </c>
      <c r="F101" s="74" t="inlineStr">
        <is>
          <t>:4012-7 VL:4012-7 VLS:</t>
        </is>
      </c>
      <c r="H101" s="75" t="inlineStr">
        <is>
          <t>:C30:C35:J:</t>
        </is>
      </c>
      <c r="I101" s="75" t="inlineStr">
        <is>
          <t>any</t>
        </is>
      </c>
      <c r="J101" s="74" t="inlineStr">
        <is>
          <t>WRMatl_Vesconite</t>
        </is>
      </c>
      <c r="K101" s="74" t="inlineStr">
        <is>
          <t>Vesconite</t>
        </is>
      </c>
      <c r="L101" s="73" t="inlineStr">
        <is>
          <t>M4</t>
        </is>
      </c>
      <c r="M101" s="73" t="n">
        <v>96769186</v>
      </c>
      <c r="N101" s="73" t="inlineStr">
        <is>
          <t>WEAR RING,L,3012-1 &amp; 7 &amp; 3015-7,VL,4012-1 &amp; 7,M4</t>
        </is>
      </c>
      <c r="O101" s="74" t="inlineStr">
        <is>
          <t>A102197</t>
        </is>
      </c>
      <c r="R101" s="74" t="inlineStr">
        <is>
          <t>LT027</t>
        </is>
      </c>
      <c r="S101" s="13" t="n">
        <v>0</v>
      </c>
      <c r="V101" s="113" t="n"/>
    </row>
    <row r="102" customFormat="1" s="74">
      <c r="A102" s="111" t="n"/>
      <c r="B102" s="112" t="inlineStr">
        <is>
          <t>Y</t>
        </is>
      </c>
      <c r="C102" s="73" t="inlineStr">
        <is>
          <t>Price_BOM_VL_VLS_WearRings_213</t>
        </is>
      </c>
      <c r="E102" s="74" t="inlineStr">
        <is>
          <t>:4095-7_VL:4095-7_VLS:</t>
        </is>
      </c>
      <c r="F102" s="74" t="inlineStr">
        <is>
          <t>:4095-7 VL:4095-7 VLS:</t>
        </is>
      </c>
      <c r="G102" s="75" t="inlineStr">
        <is>
          <t>X3</t>
        </is>
      </c>
      <c r="H102" s="75" t="inlineStr">
        <is>
          <t>:C30:C35:J:</t>
        </is>
      </c>
      <c r="I102" s="75" t="inlineStr">
        <is>
          <t>any</t>
        </is>
      </c>
      <c r="J102" s="75" t="inlineStr">
        <is>
          <t>WRMatl_Bronze_CDA90500</t>
        </is>
      </c>
      <c r="K102" s="73" t="inlineStr">
        <is>
          <t>Bronze, ASTM B584, C90500</t>
        </is>
      </c>
      <c r="L102" s="73" t="inlineStr">
        <is>
          <t>B18</t>
        </is>
      </c>
      <c r="M102" s="73" t="n">
        <v>96769307</v>
      </c>
      <c r="N102" s="73" t="inlineStr">
        <is>
          <t>WEAR RING,L,30957,X3,B18</t>
        </is>
      </c>
      <c r="O102" s="74" t="inlineStr">
        <is>
          <t>A102175</t>
        </is>
      </c>
      <c r="R102" s="74" t="inlineStr">
        <is>
          <t>LT027</t>
        </is>
      </c>
      <c r="S102" s="13" t="n">
        <v>0</v>
      </c>
      <c r="V102" s="113" t="n"/>
    </row>
    <row r="103" customFormat="1" s="74">
      <c r="A103" s="111" t="n"/>
      <c r="B103" s="112" t="inlineStr">
        <is>
          <t>Y</t>
        </is>
      </c>
      <c r="C103" s="73" t="inlineStr">
        <is>
          <t>Price_BOM_VL_VLS_WearRings_214</t>
        </is>
      </c>
      <c r="E103" s="74" t="inlineStr">
        <is>
          <t>:4095-7_VL:4095-7_VLS:</t>
        </is>
      </c>
      <c r="F103" s="74" t="inlineStr">
        <is>
          <t>:4095-7 VL:4095-7 VLS:</t>
        </is>
      </c>
      <c r="G103" s="75" t="inlineStr">
        <is>
          <t>XA</t>
        </is>
      </c>
      <c r="H103" s="75" t="inlineStr">
        <is>
          <t>:C30:C35:J:</t>
        </is>
      </c>
      <c r="I103" s="75" t="inlineStr">
        <is>
          <t>any</t>
        </is>
      </c>
      <c r="J103" s="75" t="inlineStr">
        <is>
          <t>WRMatl_Bronze_CDA90500</t>
        </is>
      </c>
      <c r="K103" s="73" t="inlineStr">
        <is>
          <t>Bronze, ASTM B584, C90500</t>
        </is>
      </c>
      <c r="L103" s="73" t="inlineStr">
        <is>
          <t>B18</t>
        </is>
      </c>
      <c r="M103" s="73" t="n">
        <v>97746562</v>
      </c>
      <c r="N103" s="73" t="inlineStr">
        <is>
          <t>WEAR RING,L,30957,XA,B18</t>
        </is>
      </c>
      <c r="O103" s="74" t="inlineStr">
        <is>
          <t>A102196</t>
        </is>
      </c>
      <c r="R103" s="74" t="inlineStr">
        <is>
          <t>LT027</t>
        </is>
      </c>
      <c r="S103" s="13" t="n">
        <v>0</v>
      </c>
      <c r="V103" s="113" t="n"/>
    </row>
    <row r="104" customFormat="1" s="74">
      <c r="A104" s="111" t="n"/>
      <c r="B104" s="112" t="inlineStr">
        <is>
          <t>N</t>
        </is>
      </c>
      <c r="C104" s="73" t="inlineStr">
        <is>
          <t>Price_BOM_VL_VLS_WearRings_215</t>
        </is>
      </c>
      <c r="E104" s="74" t="inlineStr">
        <is>
          <t>:4095-7_VL:4095-7_VLS:</t>
        </is>
      </c>
      <c r="F104" s="74" t="inlineStr">
        <is>
          <t>:4095-7 VL:4095-7 VLS:</t>
        </is>
      </c>
      <c r="G104" s="75" t="inlineStr">
        <is>
          <t>X3</t>
        </is>
      </c>
      <c r="H104" s="75" t="inlineStr">
        <is>
          <t>:C30:C35:J:</t>
        </is>
      </c>
      <c r="I104" s="75" t="inlineStr">
        <is>
          <t>any</t>
        </is>
      </c>
      <c r="J104" s="74" t="inlineStr">
        <is>
          <t>WRMatl_Vesconite</t>
        </is>
      </c>
      <c r="K104" s="74" t="inlineStr">
        <is>
          <t>Vesconite</t>
        </is>
      </c>
      <c r="L104" s="73" t="inlineStr">
        <is>
          <t>M4</t>
        </is>
      </c>
      <c r="M104" s="73" t="n">
        <v>98567034</v>
      </c>
      <c r="N104" s="73" t="inlineStr">
        <is>
          <t>WEAR RING, 4.00"x4.50"x0.75", M4</t>
        </is>
      </c>
      <c r="O104" s="74" t="inlineStr">
        <is>
          <t>A102197</t>
        </is>
      </c>
      <c r="R104" s="74" t="inlineStr">
        <is>
          <t>LT027</t>
        </is>
      </c>
      <c r="S104" s="13" t="n">
        <v>0</v>
      </c>
      <c r="V104" s="113" t="n"/>
    </row>
    <row r="105" customFormat="1" s="74">
      <c r="A105" s="111" t="n"/>
      <c r="B105" s="112" t="inlineStr">
        <is>
          <t>N</t>
        </is>
      </c>
      <c r="C105" s="73" t="inlineStr">
        <is>
          <t>Price_BOM_VL_VLS_WearRings_216</t>
        </is>
      </c>
      <c r="E105" s="74" t="inlineStr">
        <is>
          <t>:4095-7_VL:4095-7_VLS:</t>
        </is>
      </c>
      <c r="F105" s="74" t="inlineStr">
        <is>
          <t>:4095-7 VL:4095-7 VLS:</t>
        </is>
      </c>
      <c r="G105" s="75" t="inlineStr">
        <is>
          <t>XA</t>
        </is>
      </c>
      <c r="H105" s="75" t="inlineStr">
        <is>
          <t>:C30:C35:J:</t>
        </is>
      </c>
      <c r="I105" s="75" t="inlineStr">
        <is>
          <t>any</t>
        </is>
      </c>
      <c r="J105" s="74" t="inlineStr">
        <is>
          <t>WRMatl_Vesconite</t>
        </is>
      </c>
      <c r="K105" s="74" t="inlineStr">
        <is>
          <t>Vesconite</t>
        </is>
      </c>
      <c r="L105" s="73" t="inlineStr">
        <is>
          <t>M4</t>
        </is>
      </c>
      <c r="M105" s="73" t="n">
        <v>96769174</v>
      </c>
      <c r="N105" s="73" t="inlineStr">
        <is>
          <t>WEAR RING,L,3095-7-XA,VL,4095-7-XA,M4</t>
        </is>
      </c>
      <c r="O105" s="74" t="inlineStr">
        <is>
          <t>A102197</t>
        </is>
      </c>
      <c r="R105" s="74" t="inlineStr">
        <is>
          <t>LT027</t>
        </is>
      </c>
      <c r="S105" s="13" t="n">
        <v>0</v>
      </c>
      <c r="V105" s="113" t="n"/>
    </row>
    <row r="106" customFormat="1" s="74">
      <c r="A106" s="111" t="n"/>
      <c r="B106" s="112" t="inlineStr">
        <is>
          <t>Y</t>
        </is>
      </c>
      <c r="C106" s="73" t="inlineStr">
        <is>
          <t>Price_BOM_VL_VLS_WearRings_217</t>
        </is>
      </c>
      <c r="E106" s="74" t="inlineStr">
        <is>
          <t>:5012-A_VL:5012-A_VLS:</t>
        </is>
      </c>
      <c r="F106" s="74" t="inlineStr">
        <is>
          <t>:5012-A VL:5012-A VLS:</t>
        </is>
      </c>
      <c r="G106" s="75" t="n"/>
      <c r="H106" s="75" t="inlineStr">
        <is>
          <t>:C30:C35:J:</t>
        </is>
      </c>
      <c r="I106" s="75" t="inlineStr">
        <is>
          <t>any</t>
        </is>
      </c>
      <c r="J106" s="75" t="inlineStr">
        <is>
          <t>WRMatl_Bronze_CDA90500</t>
        </is>
      </c>
      <c r="K106" s="73" t="inlineStr">
        <is>
          <t>Bronze, ASTM B584, C90500</t>
        </is>
      </c>
      <c r="L106" s="73" t="inlineStr">
        <is>
          <t>B18</t>
        </is>
      </c>
      <c r="M106" s="73" t="n">
        <v>96769323</v>
      </c>
      <c r="N106" s="73" t="inlineStr">
        <is>
          <t>WEAR RING,L,4012,B18</t>
        </is>
      </c>
      <c r="O106" s="74" t="inlineStr">
        <is>
          <t>A102180</t>
        </is>
      </c>
      <c r="R106" s="74" t="inlineStr">
        <is>
          <t>LT027</t>
        </is>
      </c>
      <c r="S106" s="13" t="n">
        <v>0</v>
      </c>
    </row>
    <row r="107" customFormat="1" s="74">
      <c r="A107" s="111" t="n"/>
      <c r="B107" s="112" t="inlineStr">
        <is>
          <t>N</t>
        </is>
      </c>
      <c r="C107" s="73" t="inlineStr">
        <is>
          <t>Price_BOM_VL_VLS_WearRings_218</t>
        </is>
      </c>
      <c r="E107" s="74" t="inlineStr">
        <is>
          <t>:5012-A_VL:5012-A_VLS:</t>
        </is>
      </c>
      <c r="F107" s="74" t="inlineStr">
        <is>
          <t>:5012-A VL:5012-A VLS:</t>
        </is>
      </c>
      <c r="H107" s="75" t="inlineStr">
        <is>
          <t>:C30:C35:J:</t>
        </is>
      </c>
      <c r="I107" s="75" t="inlineStr">
        <is>
          <t>any</t>
        </is>
      </c>
      <c r="J107" s="74" t="inlineStr">
        <is>
          <t>WRMatl_Vesconite</t>
        </is>
      </c>
      <c r="K107" s="74" t="inlineStr">
        <is>
          <t>Vesconite</t>
        </is>
      </c>
      <c r="L107" s="73" t="inlineStr">
        <is>
          <t>M4</t>
        </is>
      </c>
      <c r="M107" s="73" t="n">
        <v>96769189</v>
      </c>
      <c r="N107" s="73" t="inlineStr">
        <is>
          <t>WEAR RING,L,4012-9 &amp; A &amp; 4015-9,VL,5012-9 &amp; A &amp; 5015-7,M4</t>
        </is>
      </c>
      <c r="O107" s="74" t="inlineStr">
        <is>
          <t>A102197</t>
        </is>
      </c>
      <c r="R107" s="74" t="inlineStr">
        <is>
          <t>LT027</t>
        </is>
      </c>
      <c r="S107" s="13" t="n">
        <v>0</v>
      </c>
      <c r="V107" s="113" t="n"/>
    </row>
    <row r="108" customFormat="1" s="74">
      <c r="A108" s="111" t="n"/>
      <c r="B108" s="112" t="inlineStr">
        <is>
          <t>Y</t>
        </is>
      </c>
      <c r="C108" s="73" t="inlineStr">
        <is>
          <t>Price_BOM_VL_VLS_WearRings_219</t>
        </is>
      </c>
      <c r="E108" s="74" t="inlineStr">
        <is>
          <t>:5095-7_VL:5095-7_VLS:5095-9_VL:5095-9_VLS:</t>
        </is>
      </c>
      <c r="F108" s="74" t="inlineStr">
        <is>
          <t>:5095-7 VL:5095-7 VLS:5095-9 VL:5095-9 VLS:</t>
        </is>
      </c>
      <c r="G108" s="75" t="n"/>
      <c r="H108" s="75" t="inlineStr">
        <is>
          <t>:C30:C35:J:</t>
        </is>
      </c>
      <c r="I108" s="75" t="inlineStr">
        <is>
          <t>any</t>
        </is>
      </c>
      <c r="J108" s="75" t="inlineStr">
        <is>
          <t>WRMatl_Bronze_CDA90500</t>
        </is>
      </c>
      <c r="K108" s="73" t="inlineStr">
        <is>
          <t>Bronze, ASTM B584, C90500</t>
        </is>
      </c>
      <c r="L108" s="73" t="inlineStr">
        <is>
          <t>B18</t>
        </is>
      </c>
      <c r="M108" s="73" t="n">
        <v>96769321</v>
      </c>
      <c r="N108" s="73" t="inlineStr">
        <is>
          <t>WEAR RING,L,4095,X4,B18</t>
        </is>
      </c>
      <c r="O108" s="74" t="inlineStr">
        <is>
          <t>A102179</t>
        </is>
      </c>
      <c r="R108" s="74" t="inlineStr">
        <is>
          <t>LT027</t>
        </is>
      </c>
      <c r="S108" s="13" t="n">
        <v>0</v>
      </c>
      <c r="V108" s="113" t="n"/>
    </row>
    <row r="109" customFormat="1" s="74">
      <c r="A109" s="111" t="n"/>
      <c r="B109" s="112" t="inlineStr">
        <is>
          <t>N</t>
        </is>
      </c>
      <c r="C109" s="73" t="inlineStr">
        <is>
          <t>Price_BOM_VL_VLS_WearRings_220</t>
        </is>
      </c>
      <c r="E109" s="74" t="inlineStr">
        <is>
          <t>:5095-7_VL:5095-7_VLS:5095-9_VL:5095-9_VLS:</t>
        </is>
      </c>
      <c r="F109" s="74" t="inlineStr">
        <is>
          <t>:5095-7 VL:5095-7 VLS:5095-9 VL:5095-9 VLS:</t>
        </is>
      </c>
      <c r="H109" s="75" t="inlineStr">
        <is>
          <t>:C30:C35:J:</t>
        </is>
      </c>
      <c r="I109" s="75" t="inlineStr">
        <is>
          <t>any</t>
        </is>
      </c>
      <c r="J109" s="74" t="inlineStr">
        <is>
          <t>WRMatl_Vesconite</t>
        </is>
      </c>
      <c r="K109" s="74" t="inlineStr">
        <is>
          <t>Vesconite</t>
        </is>
      </c>
      <c r="L109" s="73" t="inlineStr">
        <is>
          <t>M4</t>
        </is>
      </c>
      <c r="M109" s="73" t="n">
        <v>96769177</v>
      </c>
      <c r="N109" s="73" t="inlineStr">
        <is>
          <t>WEAR RING,L,4095-9 &amp; 9,VL,5095-7 &amp; 9,M4</t>
        </is>
      </c>
      <c r="O109" s="74" t="inlineStr">
        <is>
          <t>A102197</t>
        </is>
      </c>
      <c r="R109" s="74" t="inlineStr">
        <is>
          <t>LT027</t>
        </is>
      </c>
      <c r="S109" s="13" t="n">
        <v>0</v>
      </c>
      <c r="V109" s="113" t="n"/>
    </row>
    <row r="110" customFormat="1" s="74">
      <c r="A110" s="111" t="n"/>
      <c r="B110" s="112">
        <f>IF(J110="WRMatl_Bronze_CDA90500","Y","N")</f>
        <v/>
      </c>
      <c r="C110" s="73" t="inlineStr">
        <is>
          <t>Price_BOM_VL_VLS_WearRings_221</t>
        </is>
      </c>
      <c r="E110" s="74" t="inlineStr">
        <is>
          <t>:3012-3_VL:3012-3_VLS:</t>
        </is>
      </c>
      <c r="F110" s="74" t="inlineStr">
        <is>
          <t>:3012-3 VL:3012-3 VLS:</t>
        </is>
      </c>
      <c r="H110" s="75" t="inlineStr">
        <is>
          <t>:C30:C35:J:</t>
        </is>
      </c>
      <c r="I110" s="75" t="inlineStr">
        <is>
          <t>any</t>
        </is>
      </c>
      <c r="J110" s="74" t="inlineStr">
        <is>
          <t>WRMatl_Vesconite</t>
        </is>
      </c>
      <c r="K110" s="74" t="inlineStr">
        <is>
          <t>Vesconite</t>
        </is>
      </c>
      <c r="L110" s="73" t="inlineStr">
        <is>
          <t>M4</t>
        </is>
      </c>
      <c r="M110" s="73" t="n">
        <v>98567033</v>
      </c>
      <c r="N110" s="73" t="inlineStr">
        <is>
          <t>WEAR RING, 3.50"x4.00"x0.69", M4</t>
        </is>
      </c>
      <c r="O110" s="74" t="inlineStr">
        <is>
          <t>A102197</t>
        </is>
      </c>
      <c r="R110" s="74" t="inlineStr">
        <is>
          <t>LT027</t>
        </is>
      </c>
      <c r="S110" s="13" t="n">
        <v>0</v>
      </c>
    </row>
    <row r="111" customFormat="1" s="74">
      <c r="A111" s="111" t="n"/>
      <c r="B111" s="112">
        <f>IF(J111="WRMatl_Bronze_CDA90500","Y","N")</f>
        <v/>
      </c>
      <c r="C111" s="73" t="inlineStr">
        <is>
          <t>Price_BOM_VL_VLS_WearRings_222</t>
        </is>
      </c>
      <c r="E111" s="74" t="inlineStr">
        <is>
          <t>:4015-7_VL:4015-7_VLS:</t>
        </is>
      </c>
      <c r="F111" s="74" t="inlineStr">
        <is>
          <t>:4015-7 VL:4015-7 VLS:</t>
        </is>
      </c>
      <c r="H111" s="75" t="inlineStr">
        <is>
          <t>:J:</t>
        </is>
      </c>
      <c r="I111" s="75" t="inlineStr">
        <is>
          <t>any</t>
        </is>
      </c>
      <c r="J111" s="74" t="inlineStr">
        <is>
          <t>WRMatl_Vesconite</t>
        </is>
      </c>
      <c r="K111" s="74" t="inlineStr">
        <is>
          <t>Vesconite</t>
        </is>
      </c>
      <c r="L111" s="73" t="inlineStr">
        <is>
          <t>M4</t>
        </is>
      </c>
      <c r="M111" s="73" t="n">
        <v>96769186</v>
      </c>
      <c r="N111" s="73" t="inlineStr">
        <is>
          <t>WEAR RING,L,3012-1 &amp; 7 &amp; 3015-7,VL,4015-7,M4</t>
        </is>
      </c>
      <c r="O111" s="74" t="inlineStr">
        <is>
          <t>A102197</t>
        </is>
      </c>
      <c r="R111" s="74" t="inlineStr">
        <is>
          <t>LT027</t>
        </is>
      </c>
      <c r="S111" s="13" t="n">
        <v>0</v>
      </c>
      <c r="V111" s="113" t="n"/>
    </row>
    <row r="112" customFormat="1" s="74">
      <c r="A112" s="111" t="n"/>
      <c r="B112" s="112">
        <f>IF(J112="WRMatl_Bronze_CDA90500","Y","N")</f>
        <v/>
      </c>
      <c r="C112" s="73" t="inlineStr">
        <is>
          <t>Price_BOM_VL_VLS_WearRings_223</t>
        </is>
      </c>
      <c r="E112" s="74" t="inlineStr">
        <is>
          <t>:2095-1_VL:2095-1_VLS:</t>
        </is>
      </c>
      <c r="F112" s="74" t="inlineStr">
        <is>
          <t>:2095-1 VL:2095-1 VLS:</t>
        </is>
      </c>
      <c r="H112" s="75" t="inlineStr">
        <is>
          <t>:C30:C35:J:</t>
        </is>
      </c>
      <c r="I112" s="75" t="inlineStr">
        <is>
          <t>any</t>
        </is>
      </c>
      <c r="J112" s="74" t="inlineStr">
        <is>
          <t>WRMatl_Vesconite</t>
        </is>
      </c>
      <c r="K112" s="74" t="inlineStr">
        <is>
          <t>Vesconite</t>
        </is>
      </c>
      <c r="L112" s="73" t="inlineStr">
        <is>
          <t>M4</t>
        </is>
      </c>
      <c r="M112" s="73" t="n">
        <v>98567019</v>
      </c>
      <c r="N112" s="73" t="inlineStr">
        <is>
          <t>WEAR RING, 2.50"x3.00"x0.75", M4</t>
        </is>
      </c>
      <c r="O112" s="74" t="inlineStr">
        <is>
          <t>A102197</t>
        </is>
      </c>
      <c r="R112" s="74" t="inlineStr">
        <is>
          <t>LT027</t>
        </is>
      </c>
      <c r="S112" s="13" t="n">
        <v>0</v>
      </c>
    </row>
    <row r="113">
      <c r="A113" s="25" t="inlineStr">
        <is>
          <t>[END]</t>
        </is>
      </c>
    </row>
    <row r="114">
      <c r="V114" s="65" t="n"/>
    </row>
    <row r="115">
      <c r="B115" s="13" t="n"/>
      <c r="H115" s="123" t="n"/>
      <c r="I115" s="123" t="n"/>
      <c r="L115" s="6" t="n"/>
      <c r="M115" s="6" t="n"/>
      <c r="N115" s="6" t="n"/>
      <c r="V115" s="65" t="n"/>
    </row>
    <row r="116">
      <c r="B116" s="13" t="n"/>
      <c r="H116" s="123" t="n"/>
      <c r="I116" s="123" t="n"/>
      <c r="L116" s="6" t="n"/>
      <c r="M116" s="6" t="n"/>
      <c r="N116" s="6" t="n"/>
      <c r="V116" s="65" t="n"/>
    </row>
    <row r="117">
      <c r="B117" s="13" t="n"/>
      <c r="H117" s="123" t="n"/>
      <c r="I117" s="123" t="n"/>
      <c r="L117" s="6" t="n"/>
      <c r="M117" s="6" t="n"/>
      <c r="N117" s="6" t="n"/>
      <c r="V117" s="65" t="n"/>
    </row>
    <row r="118">
      <c r="B118" s="13" t="n"/>
      <c r="H118" s="123" t="n"/>
      <c r="I118" s="123" t="n"/>
      <c r="L118" s="6" t="n"/>
      <c r="M118" s="6" t="n"/>
      <c r="N118" s="6" t="n"/>
      <c r="V118" s="65" t="n"/>
    </row>
    <row r="119">
      <c r="B119" s="13" t="n"/>
      <c r="H119" s="123" t="n"/>
      <c r="I119" s="123" t="n"/>
      <c r="L119" s="6" t="n"/>
      <c r="M119" s="6" t="n"/>
      <c r="N119" s="6" t="n"/>
      <c r="V119" s="65" t="n"/>
    </row>
    <row r="120">
      <c r="B120" s="13" t="n"/>
      <c r="H120" s="123" t="n"/>
      <c r="I120" s="123" t="n"/>
      <c r="L120" s="6" t="n"/>
      <c r="M120" s="6" t="n"/>
      <c r="N120" s="6" t="n"/>
      <c r="V120" s="65" t="n"/>
    </row>
    <row r="121">
      <c r="B121" s="13" t="n"/>
      <c r="H121" s="123" t="n"/>
      <c r="I121" s="123" t="n"/>
      <c r="L121" s="6" t="n"/>
      <c r="M121" s="6" t="n"/>
      <c r="N121" s="6" t="n"/>
      <c r="V121" s="65" t="n"/>
    </row>
    <row r="122">
      <c r="B122" s="13" t="n"/>
      <c r="H122" s="123" t="n"/>
      <c r="I122" s="123" t="n"/>
      <c r="L122" s="6" t="n"/>
      <c r="M122" s="6" t="n"/>
      <c r="N122" s="6" t="n"/>
      <c r="V122" s="65" t="n"/>
    </row>
    <row r="123">
      <c r="B123" s="13" t="n"/>
      <c r="H123" s="123" t="n"/>
      <c r="I123" s="123" t="n"/>
      <c r="L123" s="6" t="n"/>
      <c r="M123" s="6" t="n"/>
      <c r="N123" s="6" t="n"/>
      <c r="V123" s="65" t="n"/>
    </row>
    <row r="124">
      <c r="B124" s="13" t="n"/>
      <c r="H124" s="123" t="n"/>
      <c r="I124" s="123" t="n"/>
      <c r="L124" s="6" t="n"/>
      <c r="M124" s="6" t="n"/>
      <c r="N124" s="6" t="n"/>
      <c r="V124" s="65" t="n"/>
    </row>
    <row r="125">
      <c r="B125" s="13" t="n"/>
      <c r="H125" s="123" t="n"/>
      <c r="I125" s="123" t="n"/>
      <c r="L125" s="6" t="n"/>
      <c r="M125" s="6" t="n"/>
      <c r="N125" s="6" t="n"/>
      <c r="V125" s="65" t="n"/>
    </row>
    <row r="126">
      <c r="B126" s="13" t="n"/>
      <c r="H126" s="123" t="n"/>
      <c r="I126" s="123" t="n"/>
      <c r="L126" s="6" t="n"/>
      <c r="M126" s="6" t="n"/>
      <c r="N126" s="6" t="n"/>
      <c r="V126" s="65" t="n"/>
    </row>
    <row r="127">
      <c r="B127" s="13" t="n"/>
      <c r="H127" s="123" t="n"/>
      <c r="I127" s="123" t="n"/>
      <c r="L127" s="6" t="n"/>
      <c r="M127" s="6" t="n"/>
      <c r="N127" s="6" t="n"/>
      <c r="V127" s="65" t="n"/>
    </row>
    <row r="128">
      <c r="B128" s="13" t="n"/>
      <c r="H128" s="123" t="n"/>
      <c r="I128" s="123" t="n"/>
      <c r="L128" s="6" t="n"/>
      <c r="M128" s="6" t="n"/>
      <c r="N128" s="6" t="n"/>
      <c r="V128" s="65" t="n"/>
    </row>
    <row r="129">
      <c r="B129" s="13" t="n"/>
      <c r="H129" s="123" t="n"/>
      <c r="I129" s="123" t="n"/>
      <c r="L129" s="6" t="n"/>
      <c r="M129" s="6" t="n"/>
      <c r="N129" s="6" t="n"/>
      <c r="V129" s="65" t="n"/>
    </row>
    <row r="130">
      <c r="B130" s="13" t="n"/>
      <c r="H130" s="123" t="n"/>
      <c r="I130" s="123" t="n"/>
      <c r="L130" s="6" t="n"/>
      <c r="M130" s="6" t="n"/>
      <c r="N130" s="6" t="n"/>
      <c r="V130" s="65" t="n"/>
    </row>
    <row r="131">
      <c r="B131" s="13" t="n"/>
      <c r="H131" s="123" t="n"/>
      <c r="I131" s="123" t="n"/>
      <c r="L131" s="6" t="n"/>
      <c r="M131" s="6" t="n"/>
      <c r="N131" s="6" t="n"/>
      <c r="V131" s="65" t="n"/>
    </row>
    <row r="132">
      <c r="B132" s="13" t="n"/>
      <c r="H132" s="123" t="n"/>
      <c r="I132" s="123" t="n"/>
      <c r="L132" s="6" t="n"/>
      <c r="M132" s="6" t="n"/>
      <c r="N132" s="6" t="n"/>
      <c r="V132" s="65" t="n"/>
    </row>
    <row r="133">
      <c r="B133" s="13" t="n"/>
      <c r="H133" s="123" t="n"/>
      <c r="I133" s="123" t="n"/>
      <c r="L133" s="6" t="n"/>
      <c r="M133" s="6" t="n"/>
      <c r="N133" s="6" t="n"/>
      <c r="V133" s="65" t="n"/>
    </row>
    <row r="134">
      <c r="B134" s="13" t="n"/>
      <c r="H134" s="123" t="n"/>
      <c r="I134" s="123" t="n"/>
      <c r="L134" s="6" t="n"/>
      <c r="M134" s="6" t="n"/>
      <c r="N134" s="6" t="n"/>
      <c r="V134" s="65" t="n"/>
    </row>
    <row r="135">
      <c r="B135" s="13" t="n"/>
      <c r="H135" s="123" t="n"/>
      <c r="I135" s="123" t="n"/>
      <c r="L135" s="6" t="n"/>
      <c r="M135" s="6" t="n"/>
      <c r="N135" s="6" t="n"/>
      <c r="V135" s="65" t="n"/>
    </row>
    <row r="136">
      <c r="C136" t="inlineStr">
        <is>
          <t>Removing lead bronze</t>
        </is>
      </c>
      <c r="E136" t="inlineStr">
        <is>
          <t>Some of these may actually be B18</t>
        </is>
      </c>
      <c r="V136" s="65" t="n"/>
    </row>
    <row r="137">
      <c r="C137" t="inlineStr">
        <is>
          <t>Price_BOM_VL_VLS_WearRings_1</t>
        </is>
      </c>
      <c r="E137" t="inlineStr">
        <is>
          <t>:1270-7_VL:1270-7_VLS:</t>
        </is>
      </c>
      <c r="F137" t="inlineStr">
        <is>
          <t>:1270-7_VL:1270-7_VLS:</t>
        </is>
      </c>
      <c r="G137" s="123" t="n"/>
      <c r="H137" s="123" t="inlineStr">
        <is>
          <t>:C30:</t>
        </is>
      </c>
      <c r="I137" s="123" t="inlineStr">
        <is>
          <t>Cast Iron, ASTM-A48, CL 30</t>
        </is>
      </c>
      <c r="J137" s="123" t="inlineStr">
        <is>
          <t>WRMatl_Bronze_CDA93200</t>
        </is>
      </c>
      <c r="K137" s="6" t="inlineStr">
        <is>
          <t>Bronze, ASTM-B584, C93200</t>
        </is>
      </c>
      <c r="L137" t="inlineStr">
        <is>
          <t>B14</t>
        </is>
      </c>
      <c r="M137" s="6" t="inlineStr">
        <is>
          <t>included</t>
        </is>
      </c>
      <c r="N137" s="6" t="n"/>
      <c r="O137" t="inlineStr">
        <is>
          <t>A100097</t>
        </is>
      </c>
      <c r="P137" t="n">
        <v>0</v>
      </c>
      <c r="Q137" t="inlineStr">
        <is>
          <t>Display Blank</t>
        </is>
      </c>
      <c r="R137" s="6" t="inlineStr">
        <is>
          <t>LT027</t>
        </is>
      </c>
      <c r="S137" s="6" t="n">
        <v>0</v>
      </c>
      <c r="V137" s="65" t="n"/>
    </row>
    <row r="138">
      <c r="C138" t="inlineStr">
        <is>
          <t>Price_BOM_VL_VLS_WearRings_2</t>
        </is>
      </c>
      <c r="E138" t="inlineStr">
        <is>
          <t>:1270-7_VL:1270-7_VLS:</t>
        </is>
      </c>
      <c r="F138" t="inlineStr">
        <is>
          <t>:1270-7_VL:1270-7_VLS:</t>
        </is>
      </c>
      <c r="G138" s="123" t="n"/>
      <c r="H138" s="123" t="inlineStr">
        <is>
          <t>:C35:J:</t>
        </is>
      </c>
      <c r="I138" s="123" t="inlineStr">
        <is>
          <t>NOT Cast Iron, ASTM-A48, CL 30</t>
        </is>
      </c>
      <c r="J138" s="123" t="inlineStr">
        <is>
          <t>WRMatl_Bronze_CDA93200</t>
        </is>
      </c>
      <c r="K138" s="6" t="inlineStr">
        <is>
          <t>Bronze, ASTM-B584, C93200</t>
        </is>
      </c>
      <c r="L138" t="inlineStr">
        <is>
          <t>B14</t>
        </is>
      </c>
      <c r="M138" s="123" t="inlineStr">
        <is>
          <t>RTF</t>
        </is>
      </c>
      <c r="N138" s="6" t="n"/>
      <c r="O138" t="inlineStr">
        <is>
          <t>A100098</t>
        </is>
      </c>
      <c r="P138" t="n">
        <v>0</v>
      </c>
      <c r="Q138" s="65" t="inlineStr">
        <is>
          <t>Display Blank</t>
        </is>
      </c>
      <c r="R138" s="6" t="inlineStr">
        <is>
          <t>LT027</t>
        </is>
      </c>
      <c r="S138" s="6" t="n">
        <v>0</v>
      </c>
      <c r="V138" s="65" t="n"/>
    </row>
    <row r="139">
      <c r="C139" t="inlineStr">
        <is>
          <t>Price_BOM_VL_VLS_WearRings_6</t>
        </is>
      </c>
      <c r="E139" t="inlineStr">
        <is>
          <t>:1570-9_VL:1570-9_VLS:</t>
        </is>
      </c>
      <c r="F139" t="inlineStr">
        <is>
          <t>:1570-9_VL:1570-9_VLS:</t>
        </is>
      </c>
      <c r="G139" s="123" t="n"/>
      <c r="H139" s="123" t="inlineStr">
        <is>
          <t>:C30:</t>
        </is>
      </c>
      <c r="I139" s="123" t="inlineStr">
        <is>
          <t>Cast Iron, ASTM-A48, CL 30</t>
        </is>
      </c>
      <c r="J139" s="123" t="inlineStr">
        <is>
          <t>WRMatl_Bronze_CDA93200</t>
        </is>
      </c>
      <c r="K139" s="6" t="inlineStr">
        <is>
          <t>Bronze, ASTM-B584, C93200</t>
        </is>
      </c>
      <c r="L139" t="inlineStr">
        <is>
          <t>B14</t>
        </is>
      </c>
      <c r="M139" s="6" t="inlineStr">
        <is>
          <t>included</t>
        </is>
      </c>
      <c r="N139" s="6" t="n"/>
      <c r="O139" t="inlineStr">
        <is>
          <t>A100097</t>
        </is>
      </c>
      <c r="P139" t="n">
        <v>0</v>
      </c>
      <c r="Q139" t="inlineStr">
        <is>
          <t>Display Blank</t>
        </is>
      </c>
      <c r="R139" s="6" t="inlineStr">
        <is>
          <t>LT027</t>
        </is>
      </c>
      <c r="S139" s="6" t="n">
        <v>0</v>
      </c>
      <c r="V139" s="65" t="n"/>
    </row>
    <row r="140">
      <c r="C140" t="inlineStr">
        <is>
          <t>Price_BOM_VL_VLS_WearRings_7</t>
        </is>
      </c>
      <c r="E140" t="inlineStr">
        <is>
          <t>:1570-9_VL:1570-9_VLS:</t>
        </is>
      </c>
      <c r="F140" t="inlineStr">
        <is>
          <t>:1570-9_VL:1570-9_VLS:</t>
        </is>
      </c>
      <c r="G140" s="123" t="n"/>
      <c r="H140" s="123" t="inlineStr">
        <is>
          <t>:C35:J:</t>
        </is>
      </c>
      <c r="I140" s="123" t="inlineStr">
        <is>
          <t>NOT Cast Iron, ASTM-A48, CL 30</t>
        </is>
      </c>
      <c r="J140" s="123" t="inlineStr">
        <is>
          <t>WRMatl_Bronze_CDA93200</t>
        </is>
      </c>
      <c r="K140" s="6" t="inlineStr">
        <is>
          <t>Bronze, ASTM-B584, C93200</t>
        </is>
      </c>
      <c r="L140" t="inlineStr">
        <is>
          <t>B14</t>
        </is>
      </c>
      <c r="M140" s="6" t="inlineStr">
        <is>
          <t>RTF</t>
        </is>
      </c>
      <c r="N140" s="6" t="n"/>
      <c r="O140" t="inlineStr">
        <is>
          <t>A100098</t>
        </is>
      </c>
      <c r="P140" t="n">
        <v>0</v>
      </c>
      <c r="Q140" s="65" t="inlineStr">
        <is>
          <t>Display Blank</t>
        </is>
      </c>
      <c r="R140" s="6" t="inlineStr">
        <is>
          <t>LT027</t>
        </is>
      </c>
      <c r="S140" s="6" t="n">
        <v>0</v>
      </c>
      <c r="V140" s="65" t="n"/>
    </row>
    <row r="141">
      <c r="C141" t="inlineStr">
        <is>
          <t>Price_BOM_VL_VLS_WearRings_11</t>
        </is>
      </c>
      <c r="E141" t="inlineStr">
        <is>
          <t>:2070-5_VL:2070-5_VLS:</t>
        </is>
      </c>
      <c r="F141" t="inlineStr">
        <is>
          <t>:2070-5_VL:2070-5_VLS:</t>
        </is>
      </c>
      <c r="G141" s="123" t="n"/>
      <c r="H141" s="123" t="inlineStr">
        <is>
          <t>:C30:</t>
        </is>
      </c>
      <c r="I141" s="123" t="inlineStr">
        <is>
          <t>Cast Iron, ASTM-A48, CL 30</t>
        </is>
      </c>
      <c r="J141" s="123" t="inlineStr">
        <is>
          <t>WRMatl_Bronze_CDA93200</t>
        </is>
      </c>
      <c r="K141" s="6" t="inlineStr">
        <is>
          <t>Bronze, ASTM-B584, C93200</t>
        </is>
      </c>
      <c r="L141" t="inlineStr">
        <is>
          <t>B14</t>
        </is>
      </c>
      <c r="M141" t="inlineStr">
        <is>
          <t>included</t>
        </is>
      </c>
      <c r="N141" s="6" t="n"/>
      <c r="O141" t="inlineStr">
        <is>
          <t>A100097</t>
        </is>
      </c>
      <c r="P141" t="n">
        <v>0</v>
      </c>
      <c r="Q141" t="inlineStr">
        <is>
          <t>Display Blank</t>
        </is>
      </c>
      <c r="R141" s="6" t="inlineStr">
        <is>
          <t>LT027</t>
        </is>
      </c>
      <c r="S141" s="6" t="n">
        <v>0</v>
      </c>
      <c r="V141" s="65" t="n"/>
    </row>
    <row r="142">
      <c r="C142" t="inlineStr">
        <is>
          <t>Price_BOM_VL_VLS_WearRings_12</t>
        </is>
      </c>
      <c r="E142" t="inlineStr">
        <is>
          <t>:2070-5_VL:2070-5_VLS:</t>
        </is>
      </c>
      <c r="F142" t="inlineStr">
        <is>
          <t>:2070-5_VL:2070-5_VLS:</t>
        </is>
      </c>
      <c r="G142" s="123" t="n"/>
      <c r="H142" s="123" t="inlineStr">
        <is>
          <t>:C35:J:</t>
        </is>
      </c>
      <c r="I142" s="123" t="inlineStr">
        <is>
          <t>NOT Cast Iron, ASTM-A48, CL 30</t>
        </is>
      </c>
      <c r="J142" s="123" t="inlineStr">
        <is>
          <t>WRMatl_Bronze_CDA93200</t>
        </is>
      </c>
      <c r="K142" s="6" t="inlineStr">
        <is>
          <t>Bronze, ASTM-B584, C93200</t>
        </is>
      </c>
      <c r="L142" t="inlineStr">
        <is>
          <t>B14</t>
        </is>
      </c>
      <c r="M142" s="123" t="inlineStr">
        <is>
          <t>RTF</t>
        </is>
      </c>
      <c r="N142" s="6" t="n"/>
      <c r="O142" t="inlineStr">
        <is>
          <t>A100098</t>
        </is>
      </c>
      <c r="P142" t="n">
        <v>0</v>
      </c>
      <c r="Q142" s="65" t="inlineStr">
        <is>
          <t>Display Blank</t>
        </is>
      </c>
      <c r="R142" s="6" t="inlineStr">
        <is>
          <t>LT027</t>
        </is>
      </c>
      <c r="S142" s="6" t="n">
        <v>0</v>
      </c>
      <c r="V142" s="65" t="n"/>
    </row>
    <row r="143">
      <c r="C143" t="inlineStr">
        <is>
          <t>Price_BOM_VL_VLS_WearRings_16</t>
        </is>
      </c>
      <c r="E143" t="inlineStr">
        <is>
          <t>:2095-A_VL:2095-A_VLS:</t>
        </is>
      </c>
      <c r="F143" t="inlineStr">
        <is>
          <t>:2095-A_VL:2095-A_VLS:</t>
        </is>
      </c>
      <c r="G143" s="123" t="n"/>
      <c r="H143" s="123" t="inlineStr">
        <is>
          <t>:C30:</t>
        </is>
      </c>
      <c r="I143" s="123" t="inlineStr">
        <is>
          <t>Cast Iron, ASTM-A48, CL 30</t>
        </is>
      </c>
      <c r="J143" s="123" t="inlineStr">
        <is>
          <t>WRMatl_Bronze_CDA93200</t>
        </is>
      </c>
      <c r="K143" s="6" t="inlineStr">
        <is>
          <t>Bronze, ASTM-B584, C93200</t>
        </is>
      </c>
      <c r="L143" t="inlineStr">
        <is>
          <t>B14</t>
        </is>
      </c>
      <c r="M143" t="inlineStr">
        <is>
          <t>included</t>
        </is>
      </c>
      <c r="N143" s="6" t="n"/>
      <c r="O143" t="inlineStr">
        <is>
          <t>A100097</t>
        </is>
      </c>
      <c r="P143" t="n">
        <v>0</v>
      </c>
      <c r="Q143" t="inlineStr">
        <is>
          <t>Display Blank</t>
        </is>
      </c>
      <c r="R143" s="6" t="inlineStr">
        <is>
          <t>LT027</t>
        </is>
      </c>
      <c r="S143" s="6" t="n">
        <v>0</v>
      </c>
      <c r="V143" s="65" t="n"/>
    </row>
    <row r="144">
      <c r="C144" t="inlineStr">
        <is>
          <t>Price_BOM_VL_VLS_WearRings_17</t>
        </is>
      </c>
      <c r="E144" t="inlineStr">
        <is>
          <t>:2095-A_VL:2095-A_VLS:</t>
        </is>
      </c>
      <c r="F144" t="inlineStr">
        <is>
          <t>:2095-A_VL:2095-A_VLS:</t>
        </is>
      </c>
      <c r="G144" s="123" t="n"/>
      <c r="H144" s="123" t="inlineStr">
        <is>
          <t>:C35:J:</t>
        </is>
      </c>
      <c r="I144" s="123" t="inlineStr">
        <is>
          <t>NOT Cast Iron, ASTM-A48, CL 30</t>
        </is>
      </c>
      <c r="J144" s="123" t="inlineStr">
        <is>
          <t>WRMatl_Bronze_CDA93200</t>
        </is>
      </c>
      <c r="K144" s="6" t="inlineStr">
        <is>
          <t>Bronze, ASTM-B584, C93200</t>
        </is>
      </c>
      <c r="L144" t="inlineStr">
        <is>
          <t>B14</t>
        </is>
      </c>
      <c r="M144" s="123" t="inlineStr">
        <is>
          <t>RTF</t>
        </is>
      </c>
      <c r="N144" s="6" t="n"/>
      <c r="O144" t="inlineStr">
        <is>
          <t>A100098</t>
        </is>
      </c>
      <c r="P144" t="n">
        <v>0</v>
      </c>
      <c r="Q144" s="65" t="inlineStr">
        <is>
          <t>Display Blank</t>
        </is>
      </c>
      <c r="R144" s="6" t="inlineStr">
        <is>
          <t>LT027</t>
        </is>
      </c>
      <c r="S144" s="6" t="n">
        <v>0</v>
      </c>
    </row>
    <row r="145">
      <c r="C145" t="inlineStr">
        <is>
          <t>Price_BOM_VL_VLS_WearRings_21</t>
        </is>
      </c>
      <c r="E145" t="inlineStr">
        <is>
          <t>:2095-5_VL:2095-5_VLS:</t>
        </is>
      </c>
      <c r="F145" t="inlineStr">
        <is>
          <t>:2095-5_VL:2095-5_VLS:</t>
        </is>
      </c>
      <c r="G145" s="123" t="n"/>
      <c r="H145" s="123" t="inlineStr">
        <is>
          <t>:C30:</t>
        </is>
      </c>
      <c r="I145" s="123" t="inlineStr">
        <is>
          <t>Cast Iron, ASTM-A48, CL 30</t>
        </is>
      </c>
      <c r="J145" s="123" t="inlineStr">
        <is>
          <t>WRMatl_Bronze_CDA93200</t>
        </is>
      </c>
      <c r="K145" s="6" t="inlineStr">
        <is>
          <t>Bronze, ASTM-B584, C93200</t>
        </is>
      </c>
      <c r="L145" t="inlineStr">
        <is>
          <t>B14</t>
        </is>
      </c>
      <c r="M145" t="inlineStr">
        <is>
          <t>included</t>
        </is>
      </c>
      <c r="N145" s="6" t="n"/>
      <c r="O145" t="inlineStr">
        <is>
          <t>A100097</t>
        </is>
      </c>
      <c r="P145" t="n">
        <v>0</v>
      </c>
      <c r="Q145" t="inlineStr">
        <is>
          <t>Display Blank</t>
        </is>
      </c>
      <c r="R145" s="6" t="inlineStr">
        <is>
          <t>LT027</t>
        </is>
      </c>
      <c r="S145" s="6" t="n">
        <v>0</v>
      </c>
      <c r="V145" s="6" t="n"/>
    </row>
    <row r="146">
      <c r="C146" t="inlineStr">
        <is>
          <t>Price_BOM_VL_VLS_WearRings_22</t>
        </is>
      </c>
      <c r="E146" t="inlineStr">
        <is>
          <t>:2095-5_VL:2095-5_VLS:</t>
        </is>
      </c>
      <c r="F146" t="inlineStr">
        <is>
          <t>:2095-5_VL:2095-5_VLS:</t>
        </is>
      </c>
      <c r="G146" s="123" t="n"/>
      <c r="H146" s="123" t="inlineStr">
        <is>
          <t>:C35:J:</t>
        </is>
      </c>
      <c r="I146" s="123" t="inlineStr">
        <is>
          <t>NOT Cast Iron, ASTM-A48, CL 30</t>
        </is>
      </c>
      <c r="J146" s="123" t="inlineStr">
        <is>
          <t>WRMatl_Bronze_CDA93200</t>
        </is>
      </c>
      <c r="K146" s="6" t="inlineStr">
        <is>
          <t>Bronze, ASTM-B584, C93200</t>
        </is>
      </c>
      <c r="L146" t="inlineStr">
        <is>
          <t>B14</t>
        </is>
      </c>
      <c r="M146" s="123" t="inlineStr">
        <is>
          <t>RTF</t>
        </is>
      </c>
      <c r="N146" s="6" t="n"/>
      <c r="O146" t="inlineStr">
        <is>
          <t>A100098</t>
        </is>
      </c>
      <c r="P146" t="n">
        <v>0</v>
      </c>
      <c r="Q146" s="65" t="inlineStr">
        <is>
          <t>Display Blank</t>
        </is>
      </c>
      <c r="R146" s="6" t="inlineStr">
        <is>
          <t>LT027</t>
        </is>
      </c>
      <c r="S146" s="6" t="n">
        <v>0</v>
      </c>
      <c r="V146" s="65" t="n"/>
    </row>
    <row r="147">
      <c r="C147" t="inlineStr">
        <is>
          <t>Price_BOM_VL_VLS_WearRings_26</t>
        </is>
      </c>
      <c r="E147" t="inlineStr">
        <is>
          <t>:2095-9_VL:2095-9_VLS:</t>
        </is>
      </c>
      <c r="F147" t="inlineStr">
        <is>
          <t>:2095-9_VL:2095-9_VLS:</t>
        </is>
      </c>
      <c r="G147" s="123" t="n"/>
      <c r="H147" s="123" t="inlineStr">
        <is>
          <t>:C30:</t>
        </is>
      </c>
      <c r="I147" s="123" t="inlineStr">
        <is>
          <t>Cast Iron, ASTM-A48, CL 30</t>
        </is>
      </c>
      <c r="J147" s="123" t="inlineStr">
        <is>
          <t>WRMatl_Bronze_CDA93200</t>
        </is>
      </c>
      <c r="K147" s="6" t="inlineStr">
        <is>
          <t>Bronze, ASTM-B584, C93200</t>
        </is>
      </c>
      <c r="L147" t="inlineStr">
        <is>
          <t>B14</t>
        </is>
      </c>
      <c r="M147" t="inlineStr">
        <is>
          <t>included</t>
        </is>
      </c>
      <c r="N147" s="6" t="n"/>
      <c r="O147" t="inlineStr">
        <is>
          <t>A100097</t>
        </is>
      </c>
      <c r="P147" t="n">
        <v>0</v>
      </c>
      <c r="Q147" t="inlineStr">
        <is>
          <t>Display Blank</t>
        </is>
      </c>
      <c r="R147" s="6" t="inlineStr">
        <is>
          <t>LT027</t>
        </is>
      </c>
      <c r="S147" s="6" t="n">
        <v>0</v>
      </c>
      <c r="V147" s="65" t="n"/>
    </row>
    <row r="148">
      <c r="C148" t="inlineStr">
        <is>
          <t>Price_BOM_VL_VLS_WearRings_27</t>
        </is>
      </c>
      <c r="E148" t="inlineStr">
        <is>
          <t>:2095-9_VL:2095-9_VLS:</t>
        </is>
      </c>
      <c r="F148" t="inlineStr">
        <is>
          <t>:2095-9_VL:2095-9_VLS:</t>
        </is>
      </c>
      <c r="G148" s="123" t="n"/>
      <c r="H148" s="123" t="inlineStr">
        <is>
          <t>:C35:J:</t>
        </is>
      </c>
      <c r="I148" s="123" t="inlineStr">
        <is>
          <t>NOT Cast Iron, ASTM-A48, CL 30</t>
        </is>
      </c>
      <c r="J148" s="123" t="inlineStr">
        <is>
          <t>WRMatl_Bronze_CDA93200</t>
        </is>
      </c>
      <c r="K148" s="6" t="inlineStr">
        <is>
          <t>Bronze, ASTM-B584, C93200</t>
        </is>
      </c>
      <c r="L148" t="inlineStr">
        <is>
          <t>B14</t>
        </is>
      </c>
      <c r="M148" s="123" t="inlineStr">
        <is>
          <t>RTF</t>
        </is>
      </c>
      <c r="N148" s="6" t="n"/>
      <c r="O148" t="inlineStr">
        <is>
          <t>A100098</t>
        </is>
      </c>
      <c r="P148" t="n">
        <v>0</v>
      </c>
      <c r="Q148" s="65" t="inlineStr">
        <is>
          <t>Display Blank</t>
        </is>
      </c>
      <c r="R148" s="6" t="inlineStr">
        <is>
          <t>LT027</t>
        </is>
      </c>
      <c r="S148" s="6" t="n">
        <v>0</v>
      </c>
      <c r="V148" s="65" t="n"/>
    </row>
    <row r="149">
      <c r="C149" t="inlineStr">
        <is>
          <t>Price_BOM_VL_VLS_WearRings_31</t>
        </is>
      </c>
      <c r="E149" t="inlineStr">
        <is>
          <t>:2570-9_VL:2570-9_VLS:</t>
        </is>
      </c>
      <c r="F149" t="inlineStr">
        <is>
          <t>:2570-9_VL:2570-9_VLS:</t>
        </is>
      </c>
      <c r="H149" s="123" t="inlineStr">
        <is>
          <t>:C30:</t>
        </is>
      </c>
      <c r="I149" s="123" t="inlineStr">
        <is>
          <t>Cast Iron, ASTM-A48, CL 30</t>
        </is>
      </c>
      <c r="J149" s="123" t="inlineStr">
        <is>
          <t>WRMatl_Bronze_CDA93200</t>
        </is>
      </c>
      <c r="K149" s="6" t="inlineStr">
        <is>
          <t>Bronze, ASTM-B584, C93200</t>
        </is>
      </c>
      <c r="L149" t="inlineStr">
        <is>
          <t>B14</t>
        </is>
      </c>
      <c r="M149" t="inlineStr">
        <is>
          <t>included</t>
        </is>
      </c>
      <c r="N149" s="6" t="n"/>
      <c r="O149" t="inlineStr">
        <is>
          <t>A100097</t>
        </is>
      </c>
      <c r="P149" t="n">
        <v>0</v>
      </c>
      <c r="Q149" t="inlineStr">
        <is>
          <t>Display Blank</t>
        </is>
      </c>
      <c r="R149" s="6" t="inlineStr">
        <is>
          <t>LT027</t>
        </is>
      </c>
      <c r="S149" s="6" t="n">
        <v>0</v>
      </c>
      <c r="V149" s="65" t="n"/>
    </row>
    <row r="150">
      <c r="C150" t="inlineStr">
        <is>
          <t>Price_BOM_VL_VLS_WearRings_32</t>
        </is>
      </c>
      <c r="E150" t="inlineStr">
        <is>
          <t>:2570-9_VL:2570-9_VLS:</t>
        </is>
      </c>
      <c r="F150" t="inlineStr">
        <is>
          <t>:2570-9_VL:2570-9_VLS:</t>
        </is>
      </c>
      <c r="H150" s="123" t="inlineStr">
        <is>
          <t>:C35:J:</t>
        </is>
      </c>
      <c r="I150" s="123" t="inlineStr">
        <is>
          <t>NOT Cast Iron, ASTM-A48, CL 30</t>
        </is>
      </c>
      <c r="J150" s="123" t="inlineStr">
        <is>
          <t>WRMatl_Bronze_CDA93200</t>
        </is>
      </c>
      <c r="K150" s="6" t="inlineStr">
        <is>
          <t>Bronze, ASTM-B584, C93200</t>
        </is>
      </c>
      <c r="L150" t="inlineStr">
        <is>
          <t>B14</t>
        </is>
      </c>
      <c r="M150" t="inlineStr">
        <is>
          <t>RTF</t>
        </is>
      </c>
      <c r="N150" s="6" t="n"/>
      <c r="O150" t="inlineStr">
        <is>
          <t>A100098</t>
        </is>
      </c>
      <c r="P150" t="n">
        <v>0</v>
      </c>
      <c r="Q150" s="65" t="inlineStr">
        <is>
          <t>Display Blank</t>
        </is>
      </c>
      <c r="R150" s="6" t="inlineStr">
        <is>
          <t>LT027</t>
        </is>
      </c>
      <c r="S150" s="6" t="n">
        <v>0</v>
      </c>
      <c r="V150" s="65" t="n"/>
    </row>
    <row r="151">
      <c r="C151" t="inlineStr">
        <is>
          <t>Price_BOM_VL_VLS_WearRings_36</t>
        </is>
      </c>
      <c r="E151" t="inlineStr">
        <is>
          <t>:2595-3_VL:2595-3_VLS:</t>
        </is>
      </c>
      <c r="F151" t="inlineStr">
        <is>
          <t>:2595-3_VL:2595-3_VLS:</t>
        </is>
      </c>
      <c r="H151" s="123" t="inlineStr">
        <is>
          <t>:C30:</t>
        </is>
      </c>
      <c r="I151" s="123" t="inlineStr">
        <is>
          <t>Cast Iron, ASTM-A48, CL 30</t>
        </is>
      </c>
      <c r="J151" s="123" t="inlineStr">
        <is>
          <t>WRMatl_Bronze_CDA93200</t>
        </is>
      </c>
      <c r="K151" s="6" t="inlineStr">
        <is>
          <t>Bronze, ASTM-B584, C93200</t>
        </is>
      </c>
      <c r="L151" t="inlineStr">
        <is>
          <t>B14</t>
        </is>
      </c>
      <c r="M151" t="inlineStr">
        <is>
          <t>included</t>
        </is>
      </c>
      <c r="N151" s="6" t="n"/>
      <c r="O151" t="inlineStr">
        <is>
          <t>A100097</t>
        </is>
      </c>
      <c r="P151" t="n">
        <v>0</v>
      </c>
      <c r="Q151" t="inlineStr">
        <is>
          <t>Display Blank</t>
        </is>
      </c>
      <c r="R151" s="6" t="inlineStr">
        <is>
          <t>LT027</t>
        </is>
      </c>
      <c r="S151" s="6" t="n">
        <v>0</v>
      </c>
      <c r="V151" s="65" t="n"/>
    </row>
    <row r="152">
      <c r="C152" t="inlineStr">
        <is>
          <t>Price_BOM_VL_VLS_WearRings_37</t>
        </is>
      </c>
      <c r="E152" t="inlineStr">
        <is>
          <t>:2595-3_VL:2595-3_VLS:</t>
        </is>
      </c>
      <c r="F152" t="inlineStr">
        <is>
          <t>:2595-3_VL:2595-3_VLS:</t>
        </is>
      </c>
      <c r="H152" s="123" t="inlineStr">
        <is>
          <t>:C35:J:</t>
        </is>
      </c>
      <c r="I152" s="123" t="inlineStr">
        <is>
          <t>NOT Cast Iron, ASTM-A48, CL 30</t>
        </is>
      </c>
      <c r="J152" s="123" t="inlineStr">
        <is>
          <t>WRMatl_Bronze_CDA93200</t>
        </is>
      </c>
      <c r="K152" s="6" t="inlineStr">
        <is>
          <t>Bronze, ASTM-B584, C93200</t>
        </is>
      </c>
      <c r="L152" t="inlineStr">
        <is>
          <t>B14</t>
        </is>
      </c>
      <c r="M152" t="inlineStr">
        <is>
          <t>RTF</t>
        </is>
      </c>
      <c r="N152" s="6" t="n"/>
      <c r="O152" t="inlineStr">
        <is>
          <t>A100098</t>
        </is>
      </c>
      <c r="P152" t="n">
        <v>0</v>
      </c>
      <c r="Q152" s="65" t="inlineStr">
        <is>
          <t>Display Blank</t>
        </is>
      </c>
      <c r="R152" s="6" t="inlineStr">
        <is>
          <t>LT027</t>
        </is>
      </c>
      <c r="S152" s="6" t="n">
        <v>0</v>
      </c>
      <c r="V152" s="65" t="n"/>
    </row>
    <row r="153">
      <c r="C153" t="inlineStr">
        <is>
          <t>Price_BOM_VL_VLS_WearRings_41</t>
        </is>
      </c>
      <c r="E153" t="inlineStr">
        <is>
          <t>:2512-1_VL:2512-1_VLS:</t>
        </is>
      </c>
      <c r="F153" t="inlineStr">
        <is>
          <t>:2512-1_VL:2512-1_VLS:</t>
        </is>
      </c>
      <c r="H153" s="123" t="inlineStr">
        <is>
          <t>:C30:</t>
        </is>
      </c>
      <c r="I153" s="123" t="inlineStr">
        <is>
          <t>Cast Iron, ASTM-A48, CL 30</t>
        </is>
      </c>
      <c r="J153" s="123" t="inlineStr">
        <is>
          <t>WRMatl_Bronze_CDA93200</t>
        </is>
      </c>
      <c r="K153" s="6" t="inlineStr">
        <is>
          <t>Bronze, ASTM-B584, C93200</t>
        </is>
      </c>
      <c r="L153" t="inlineStr">
        <is>
          <t>B14</t>
        </is>
      </c>
      <c r="M153" t="inlineStr">
        <is>
          <t>included</t>
        </is>
      </c>
      <c r="N153" s="6" t="n"/>
      <c r="O153" t="inlineStr">
        <is>
          <t>A100097</t>
        </is>
      </c>
      <c r="P153" t="n">
        <v>0</v>
      </c>
      <c r="Q153" t="inlineStr">
        <is>
          <t>Display Blank</t>
        </is>
      </c>
      <c r="R153" s="6" t="inlineStr">
        <is>
          <t>LT027</t>
        </is>
      </c>
      <c r="S153" s="6" t="n">
        <v>0</v>
      </c>
      <c r="V153" s="65" t="n"/>
    </row>
    <row r="154">
      <c r="C154" t="inlineStr">
        <is>
          <t>Price_BOM_VL_VLS_WearRings_42</t>
        </is>
      </c>
      <c r="E154" t="inlineStr">
        <is>
          <t>:2512-1_VL:2512-1_VLS:</t>
        </is>
      </c>
      <c r="F154" t="inlineStr">
        <is>
          <t>:2512-1_VL:2512-1_VLS:</t>
        </is>
      </c>
      <c r="H154" s="123" t="inlineStr">
        <is>
          <t>:C35:J:</t>
        </is>
      </c>
      <c r="I154" s="123" t="inlineStr">
        <is>
          <t>NOT Cast Iron, ASTM-A48, CL 30</t>
        </is>
      </c>
      <c r="J154" s="123" t="inlineStr">
        <is>
          <t>WRMatl_Bronze_CDA93200</t>
        </is>
      </c>
      <c r="K154" s="6" t="inlineStr">
        <is>
          <t>Bronze, ASTM-B584, C93200</t>
        </is>
      </c>
      <c r="L154" t="inlineStr">
        <is>
          <t>B14</t>
        </is>
      </c>
      <c r="M154" s="6" t="n">
        <v>96769300</v>
      </c>
      <c r="N154" s="6" t="inlineStr">
        <is>
          <t>WEAR RING,L,25957,B14</t>
        </is>
      </c>
      <c r="O154" t="inlineStr">
        <is>
          <t>A100098</t>
        </is>
      </c>
      <c r="P154" t="n">
        <v>0</v>
      </c>
      <c r="Q154" s="65" t="inlineStr">
        <is>
          <t>Display Blank</t>
        </is>
      </c>
      <c r="R154" s="6" t="inlineStr">
        <is>
          <t>LT027</t>
        </is>
      </c>
      <c r="S154" s="6" t="n">
        <v>0</v>
      </c>
      <c r="V154" s="65" t="n"/>
    </row>
    <row r="155">
      <c r="C155" t="inlineStr">
        <is>
          <t>Price_BOM_VL_VLS_WearRings_46</t>
        </is>
      </c>
      <c r="E155" t="inlineStr">
        <is>
          <t>:3070-7_VL:3070-7_VLS:</t>
        </is>
      </c>
      <c r="F155" t="inlineStr">
        <is>
          <t>:3070-7_VL:3070-7_VLS:</t>
        </is>
      </c>
      <c r="H155" s="123" t="inlineStr">
        <is>
          <t>:C30:</t>
        </is>
      </c>
      <c r="I155" s="123" t="inlineStr">
        <is>
          <t>Cast Iron, ASTM-A48, CL 30</t>
        </is>
      </c>
      <c r="J155" s="123" t="inlineStr">
        <is>
          <t>WRMatl_Bronze_CDA93200</t>
        </is>
      </c>
      <c r="K155" s="6" t="inlineStr">
        <is>
          <t>Bronze, ASTM-B584, C93200</t>
        </is>
      </c>
      <c r="L155" t="inlineStr">
        <is>
          <t>B14</t>
        </is>
      </c>
      <c r="M155" t="inlineStr">
        <is>
          <t>included</t>
        </is>
      </c>
      <c r="N155" s="6" t="n"/>
      <c r="O155" t="inlineStr">
        <is>
          <t>A100097</t>
        </is>
      </c>
      <c r="P155" t="n">
        <v>0</v>
      </c>
      <c r="Q155" t="inlineStr">
        <is>
          <t>Display Blank</t>
        </is>
      </c>
      <c r="R155" s="6" t="inlineStr">
        <is>
          <t>LT027</t>
        </is>
      </c>
      <c r="S155" s="6" t="n">
        <v>0</v>
      </c>
    </row>
    <row r="156">
      <c r="C156" t="inlineStr">
        <is>
          <t>Price_BOM_VL_VLS_WearRings_47</t>
        </is>
      </c>
      <c r="E156" t="inlineStr">
        <is>
          <t>:3070-7_VL:3070-7_VLS:</t>
        </is>
      </c>
      <c r="F156" t="inlineStr">
        <is>
          <t>:3070-7_VL:3070-7_VLS:</t>
        </is>
      </c>
      <c r="H156" s="123" t="inlineStr">
        <is>
          <t>:C35:J:</t>
        </is>
      </c>
      <c r="I156" s="123" t="inlineStr">
        <is>
          <t>NOT Cast Iron, ASTM-A48, CL 30</t>
        </is>
      </c>
      <c r="J156" s="123" t="inlineStr">
        <is>
          <t>WRMatl_Bronze_CDA93200</t>
        </is>
      </c>
      <c r="K156" s="6" t="inlineStr">
        <is>
          <t>Bronze, ASTM-B584, C93200</t>
        </is>
      </c>
      <c r="L156" t="inlineStr">
        <is>
          <t>B14</t>
        </is>
      </c>
      <c r="M156" t="inlineStr">
        <is>
          <t>RTF</t>
        </is>
      </c>
      <c r="N156" s="6" t="n"/>
      <c r="O156" t="inlineStr">
        <is>
          <t>A100098</t>
        </is>
      </c>
      <c r="P156" t="n">
        <v>0</v>
      </c>
      <c r="Q156" s="65" t="inlineStr">
        <is>
          <t>Display Blank</t>
        </is>
      </c>
      <c r="R156" s="6" t="inlineStr">
        <is>
          <t>LT027</t>
        </is>
      </c>
      <c r="S156" s="6" t="n">
        <v>0</v>
      </c>
      <c r="V156" s="6" t="n"/>
    </row>
    <row r="157">
      <c r="C157" t="inlineStr">
        <is>
          <t>Price_BOM_VL_VLS_WearRings_51</t>
        </is>
      </c>
      <c r="E157" t="inlineStr">
        <is>
          <t>:3095-7_VL:3095-7_VLS:</t>
        </is>
      </c>
      <c r="F157" t="inlineStr">
        <is>
          <t>:3095-7_VL:3095-7_VLS:</t>
        </is>
      </c>
      <c r="H157" s="123" t="inlineStr">
        <is>
          <t>:C30:</t>
        </is>
      </c>
      <c r="I157" s="123" t="inlineStr">
        <is>
          <t>Cast Iron, ASTM-A48, CL 30</t>
        </is>
      </c>
      <c r="J157" s="123" t="inlineStr">
        <is>
          <t>WRMatl_Bronze_CDA93200</t>
        </is>
      </c>
      <c r="K157" s="6" t="inlineStr">
        <is>
          <t>Bronze, ASTM-B584, C93200</t>
        </is>
      </c>
      <c r="L157" t="inlineStr">
        <is>
          <t>B14</t>
        </is>
      </c>
      <c r="M157" t="inlineStr">
        <is>
          <t>included</t>
        </is>
      </c>
      <c r="N157" s="6" t="n"/>
      <c r="O157" t="inlineStr">
        <is>
          <t>A100097</t>
        </is>
      </c>
      <c r="P157" t="n">
        <v>0</v>
      </c>
      <c r="Q157" t="inlineStr">
        <is>
          <t>Display Blank</t>
        </is>
      </c>
      <c r="R157" s="6" t="inlineStr">
        <is>
          <t>LT027</t>
        </is>
      </c>
      <c r="S157" s="6" t="n">
        <v>0</v>
      </c>
      <c r="V157" s="65" t="n"/>
    </row>
    <row r="158">
      <c r="C158" t="inlineStr">
        <is>
          <t>Price_BOM_VL_VLS_WearRings_52</t>
        </is>
      </c>
      <c r="E158" t="inlineStr">
        <is>
          <t>:3095-7_VL:3095-7_VLS:</t>
        </is>
      </c>
      <c r="F158" t="inlineStr">
        <is>
          <t>:3095-7_VL:3095-7_VLS:</t>
        </is>
      </c>
      <c r="H158" s="123" t="inlineStr">
        <is>
          <t>:C35:J:</t>
        </is>
      </c>
      <c r="I158" s="123" t="inlineStr">
        <is>
          <t>NOT Cast Iron, ASTM-A48, CL 30</t>
        </is>
      </c>
      <c r="J158" s="123" t="inlineStr">
        <is>
          <t>WRMatl_Bronze_CDA93200</t>
        </is>
      </c>
      <c r="K158" s="6" t="inlineStr">
        <is>
          <t>Bronze, ASTM-B584, C93200</t>
        </is>
      </c>
      <c r="L158" t="inlineStr">
        <is>
          <t>B14</t>
        </is>
      </c>
      <c r="M158" t="inlineStr">
        <is>
          <t>RTF</t>
        </is>
      </c>
      <c r="N158" s="6" t="n"/>
      <c r="O158" t="inlineStr">
        <is>
          <t>A100098</t>
        </is>
      </c>
      <c r="P158" t="n">
        <v>0</v>
      </c>
      <c r="Q158" s="65" t="inlineStr">
        <is>
          <t>Display Blank</t>
        </is>
      </c>
      <c r="R158" s="6" t="inlineStr">
        <is>
          <t>LT027</t>
        </is>
      </c>
      <c r="S158" s="6" t="n">
        <v>0</v>
      </c>
      <c r="V158" s="65" t="n"/>
    </row>
    <row r="159">
      <c r="C159" t="inlineStr">
        <is>
          <t>Price_BOM_VL_VLS_WearRings_56</t>
        </is>
      </c>
      <c r="E159" t="inlineStr">
        <is>
          <t>:3012-5_VL:3012-5_VLS:</t>
        </is>
      </c>
      <c r="F159" t="inlineStr">
        <is>
          <t>:3012-5_VL:3012-5_VLS:</t>
        </is>
      </c>
      <c r="H159" s="123" t="inlineStr">
        <is>
          <t>:C30:</t>
        </is>
      </c>
      <c r="I159" s="123" t="inlineStr">
        <is>
          <t>Cast Iron, ASTM-A48, CL 30</t>
        </is>
      </c>
      <c r="J159" s="123" t="inlineStr">
        <is>
          <t>WRMatl_Bronze_CDA93200</t>
        </is>
      </c>
      <c r="K159" s="6" t="inlineStr">
        <is>
          <t>Bronze, ASTM-B584, C93200</t>
        </is>
      </c>
      <c r="L159" t="inlineStr">
        <is>
          <t>B14</t>
        </is>
      </c>
      <c r="M159" t="inlineStr">
        <is>
          <t>included</t>
        </is>
      </c>
      <c r="N159" s="6" t="n"/>
      <c r="O159" t="inlineStr">
        <is>
          <t>A100097</t>
        </is>
      </c>
      <c r="P159" t="n">
        <v>0</v>
      </c>
      <c r="Q159" t="inlineStr">
        <is>
          <t>Display Blank</t>
        </is>
      </c>
      <c r="R159" s="6" t="inlineStr">
        <is>
          <t>LT027</t>
        </is>
      </c>
      <c r="S159" s="6" t="n">
        <v>0</v>
      </c>
      <c r="V159" s="65" t="n"/>
    </row>
    <row r="160">
      <c r="C160" t="inlineStr">
        <is>
          <t>Price_BOM_VL_VLS_WearRings_57</t>
        </is>
      </c>
      <c r="E160" t="inlineStr">
        <is>
          <t>:3012-5_VL:3012-5_VLS:</t>
        </is>
      </c>
      <c r="F160" t="inlineStr">
        <is>
          <t>:3012-5_VL:3012-5_VLS:</t>
        </is>
      </c>
      <c r="H160" s="123" t="inlineStr">
        <is>
          <t>:C35:J:</t>
        </is>
      </c>
      <c r="I160" s="123" t="inlineStr">
        <is>
          <t>NOT Cast Iron, ASTM-A48, CL 30</t>
        </is>
      </c>
      <c r="J160" s="123" t="inlineStr">
        <is>
          <t>WRMatl_Bronze_CDA93200</t>
        </is>
      </c>
      <c r="K160" s="6" t="inlineStr">
        <is>
          <t>Bronze, ASTM-B584, C93200</t>
        </is>
      </c>
      <c r="L160" t="inlineStr">
        <is>
          <t>B14</t>
        </is>
      </c>
      <c r="M160" s="6" t="n">
        <v>96769304</v>
      </c>
      <c r="N160" s="6" t="inlineStr">
        <is>
          <t>WEAR RING,L,25123,B14</t>
        </is>
      </c>
      <c r="O160" t="inlineStr">
        <is>
          <t>A100098</t>
        </is>
      </c>
      <c r="P160" t="n">
        <v>0</v>
      </c>
      <c r="Q160" s="65" t="inlineStr">
        <is>
          <t>Display Blank</t>
        </is>
      </c>
      <c r="R160" s="6" t="inlineStr">
        <is>
          <t>LT027</t>
        </is>
      </c>
      <c r="S160" s="6" t="n">
        <v>0</v>
      </c>
      <c r="V160" s="65" t="n"/>
    </row>
    <row r="161">
      <c r="C161" t="inlineStr">
        <is>
          <t>Price_BOM_VL_VLS_WearRings_61</t>
        </is>
      </c>
      <c r="E161" t="inlineStr">
        <is>
          <t>:4070-7_VL:4070-7_VLS:</t>
        </is>
      </c>
      <c r="F161" t="inlineStr">
        <is>
          <t>:4070-7_VL:4070-7_VLS:</t>
        </is>
      </c>
      <c r="G161" s="123" t="n"/>
      <c r="H161" s="123" t="inlineStr">
        <is>
          <t>:C30:</t>
        </is>
      </c>
      <c r="I161" s="123" t="inlineStr">
        <is>
          <t>Cast Iron, ASTM-A48, CL 30</t>
        </is>
      </c>
      <c r="J161" s="123" t="inlineStr">
        <is>
          <t>WRMatl_Bronze_CDA93200</t>
        </is>
      </c>
      <c r="K161" s="6" t="inlineStr">
        <is>
          <t>Bronze, ASTM-B584, C93200</t>
        </is>
      </c>
      <c r="L161" t="inlineStr">
        <is>
          <t>B14</t>
        </is>
      </c>
      <c r="M161" t="inlineStr">
        <is>
          <t>included</t>
        </is>
      </c>
      <c r="N161" s="6" t="n"/>
      <c r="O161" t="inlineStr">
        <is>
          <t>A100097</t>
        </is>
      </c>
      <c r="P161" t="n">
        <v>0</v>
      </c>
      <c r="Q161" t="inlineStr">
        <is>
          <t>Display Blank</t>
        </is>
      </c>
      <c r="R161" s="6" t="inlineStr">
        <is>
          <t>LT027</t>
        </is>
      </c>
      <c r="S161" s="6" t="n">
        <v>0</v>
      </c>
      <c r="V161" s="65" t="n"/>
    </row>
    <row r="162">
      <c r="C162" t="inlineStr">
        <is>
          <t>Price_BOM_VL_VLS_WearRings_62</t>
        </is>
      </c>
      <c r="E162" t="inlineStr">
        <is>
          <t>:4070-7_VL:4070-7_VLS:</t>
        </is>
      </c>
      <c r="F162" t="inlineStr">
        <is>
          <t>:4070-7_VL:4070-7_VLS:</t>
        </is>
      </c>
      <c r="G162" s="123" t="n"/>
      <c r="H162" s="123" t="inlineStr">
        <is>
          <t>:C35:J:</t>
        </is>
      </c>
      <c r="I162" s="123" t="inlineStr">
        <is>
          <t>NOT Cast Iron, ASTM-A48, CL 30</t>
        </is>
      </c>
      <c r="J162" s="123" t="inlineStr">
        <is>
          <t>WRMatl_Bronze_CDA93200</t>
        </is>
      </c>
      <c r="K162" s="6" t="inlineStr">
        <is>
          <t>Bronze, ASTM-B584, C93200</t>
        </is>
      </c>
      <c r="L162" t="inlineStr">
        <is>
          <t>B14</t>
        </is>
      </c>
      <c r="M162" s="123" t="inlineStr">
        <is>
          <t>RTF</t>
        </is>
      </c>
      <c r="N162" s="6" t="n"/>
      <c r="O162" t="inlineStr">
        <is>
          <t>A100098</t>
        </is>
      </c>
      <c r="P162" t="n">
        <v>0</v>
      </c>
      <c r="Q162" s="65" t="inlineStr">
        <is>
          <t>Display Blank</t>
        </is>
      </c>
      <c r="R162" s="6" t="inlineStr">
        <is>
          <t>LT027</t>
        </is>
      </c>
      <c r="S162" s="6" t="n">
        <v>0</v>
      </c>
      <c r="V162" s="65" t="n"/>
    </row>
    <row r="163">
      <c r="C163" t="inlineStr">
        <is>
          <t>Price_BOM_VL_VLS_WearRings_66</t>
        </is>
      </c>
      <c r="E163" t="inlineStr">
        <is>
          <t>:4095-9_VL:4095-9_VLS:</t>
        </is>
      </c>
      <c r="F163" t="inlineStr">
        <is>
          <t>:4095-9_VL:4095-9_VLS:</t>
        </is>
      </c>
      <c r="G163" s="123" t="inlineStr">
        <is>
          <t>X3</t>
        </is>
      </c>
      <c r="H163" s="123" t="inlineStr">
        <is>
          <t>:C30:</t>
        </is>
      </c>
      <c r="I163" s="123" t="inlineStr">
        <is>
          <t>Cast Iron, ASTM-A48, CL 30</t>
        </is>
      </c>
      <c r="J163" s="123" t="inlineStr">
        <is>
          <t>WRMatl_Bronze_CDA93200</t>
        </is>
      </c>
      <c r="K163" s="6" t="inlineStr">
        <is>
          <t>Bronze, ASTM-B584, C93200</t>
        </is>
      </c>
      <c r="L163" t="inlineStr">
        <is>
          <t>B14</t>
        </is>
      </c>
      <c r="M163" t="inlineStr">
        <is>
          <t>included</t>
        </is>
      </c>
      <c r="N163" s="6" t="n"/>
      <c r="O163" t="inlineStr">
        <is>
          <t>A100097</t>
        </is>
      </c>
      <c r="P163" t="n">
        <v>0</v>
      </c>
      <c r="Q163" t="inlineStr">
        <is>
          <t>Display Blank</t>
        </is>
      </c>
      <c r="R163" s="6" t="inlineStr">
        <is>
          <t>LT027</t>
        </is>
      </c>
      <c r="S163" s="6" t="n">
        <v>0</v>
      </c>
      <c r="V163" s="65" t="n"/>
    </row>
    <row r="164">
      <c r="C164" t="inlineStr">
        <is>
          <t>Price_BOM_VL_VLS_WearRings_67</t>
        </is>
      </c>
      <c r="E164" t="inlineStr">
        <is>
          <t>:4095-9_VL:4095-9_VLS:</t>
        </is>
      </c>
      <c r="F164" t="inlineStr">
        <is>
          <t>:4095-9_VL:4095-9_VLS:</t>
        </is>
      </c>
      <c r="G164" s="123" t="inlineStr">
        <is>
          <t>X3</t>
        </is>
      </c>
      <c r="H164" s="123" t="inlineStr">
        <is>
          <t>:C35:J:</t>
        </is>
      </c>
      <c r="I164" s="123" t="inlineStr">
        <is>
          <t>NOT Cast Iron, ASTM-A48, CL 30</t>
        </is>
      </c>
      <c r="J164" s="123" t="inlineStr">
        <is>
          <t>WRMatl_Bronze_CDA93200</t>
        </is>
      </c>
      <c r="K164" s="6" t="inlineStr">
        <is>
          <t>Bronze, ASTM-B584, C93200</t>
        </is>
      </c>
      <c r="L164" t="inlineStr">
        <is>
          <t>B14</t>
        </is>
      </c>
      <c r="M164" s="123" t="inlineStr">
        <is>
          <t>RTF</t>
        </is>
      </c>
      <c r="N164" s="6" t="n"/>
      <c r="O164" t="inlineStr">
        <is>
          <t>A100098</t>
        </is>
      </c>
      <c r="P164" t="n">
        <v>0</v>
      </c>
      <c r="Q164" s="65" t="inlineStr">
        <is>
          <t>Display Blank</t>
        </is>
      </c>
      <c r="R164" s="6" t="inlineStr">
        <is>
          <t>LT027</t>
        </is>
      </c>
      <c r="S164" s="6" t="n">
        <v>0</v>
      </c>
      <c r="V164" s="6" t="n"/>
    </row>
    <row r="165">
      <c r="C165" t="inlineStr">
        <is>
          <t>Price_BOM_VL_VLS_WearRings_71</t>
        </is>
      </c>
      <c r="E165" t="inlineStr">
        <is>
          <t>:4095-9_VL:4095-9_VLS:</t>
        </is>
      </c>
      <c r="F165" t="inlineStr">
        <is>
          <t>:4095-9_VL:4095-9_VLS:</t>
        </is>
      </c>
      <c r="G165" s="123" t="inlineStr">
        <is>
          <t>XA</t>
        </is>
      </c>
      <c r="H165" s="123" t="inlineStr">
        <is>
          <t>:C30:</t>
        </is>
      </c>
      <c r="I165" s="123" t="inlineStr">
        <is>
          <t>Cast Iron, ASTM-A48, CL 30</t>
        </is>
      </c>
      <c r="J165" s="123" t="inlineStr">
        <is>
          <t>WRMatl_Bronze_CDA93200</t>
        </is>
      </c>
      <c r="K165" s="6" t="inlineStr">
        <is>
          <t>Bronze, ASTM-B584, C93200</t>
        </is>
      </c>
      <c r="L165" t="inlineStr">
        <is>
          <t>B14</t>
        </is>
      </c>
      <c r="M165" t="n">
        <v>91842908</v>
      </c>
      <c r="N165" s="6" t="n"/>
      <c r="O165" t="inlineStr">
        <is>
          <t>A100097</t>
        </is>
      </c>
      <c r="P165" t="n">
        <v>0</v>
      </c>
      <c r="Q165" t="inlineStr">
        <is>
          <t>Display Blank</t>
        </is>
      </c>
      <c r="R165" s="6" t="inlineStr">
        <is>
          <t>LT027</t>
        </is>
      </c>
      <c r="S165" s="6" t="n">
        <v>0</v>
      </c>
      <c r="V165" s="65" t="n"/>
    </row>
    <row r="166">
      <c r="C166" t="inlineStr">
        <is>
          <t>Price_BOM_VL_VLS_WearRings_72</t>
        </is>
      </c>
      <c r="E166" t="inlineStr">
        <is>
          <t>:4095-9_VL:4095-9_VLS:</t>
        </is>
      </c>
      <c r="F166" t="inlineStr">
        <is>
          <t>:4095-9_VL:4095-9_VLS:</t>
        </is>
      </c>
      <c r="G166" s="123" t="inlineStr">
        <is>
          <t>XA</t>
        </is>
      </c>
      <c r="H166" s="123" t="inlineStr">
        <is>
          <t>:C35:J:</t>
        </is>
      </c>
      <c r="I166" s="123" t="inlineStr">
        <is>
          <t>NOT Cast Iron, ASTM-A48, CL 30</t>
        </is>
      </c>
      <c r="J166" s="123" t="inlineStr">
        <is>
          <t>WRMatl_Bronze_CDA93200</t>
        </is>
      </c>
      <c r="K166" s="6" t="inlineStr">
        <is>
          <t>Bronze, ASTM-B584, C93200</t>
        </is>
      </c>
      <c r="L166" t="inlineStr">
        <is>
          <t>B14</t>
        </is>
      </c>
      <c r="M166" s="123" t="inlineStr">
        <is>
          <t>RTF</t>
        </is>
      </c>
      <c r="N166" s="6" t="n"/>
      <c r="O166" t="inlineStr">
        <is>
          <t>A100098</t>
        </is>
      </c>
      <c r="P166" t="n">
        <v>0</v>
      </c>
      <c r="Q166" s="65" t="inlineStr">
        <is>
          <t>Display Blank</t>
        </is>
      </c>
      <c r="R166" s="6" t="inlineStr">
        <is>
          <t>LT027</t>
        </is>
      </c>
      <c r="S166" s="6" t="n">
        <v>0</v>
      </c>
      <c r="V166" s="65" t="n"/>
    </row>
    <row r="167">
      <c r="C167" t="inlineStr">
        <is>
          <t>Price_BOM_VL_VLS_WearRings_76</t>
        </is>
      </c>
      <c r="E167" t="inlineStr">
        <is>
          <t>:4012-1_VL:4012-1_VLS:</t>
        </is>
      </c>
      <c r="F167" t="inlineStr">
        <is>
          <t>:4012-1_VL:4012-1_VLS:</t>
        </is>
      </c>
      <c r="G167" s="123" t="n"/>
      <c r="H167" s="123" t="inlineStr">
        <is>
          <t>:C30:</t>
        </is>
      </c>
      <c r="I167" s="123" t="inlineStr">
        <is>
          <t>Cast Iron, ASTM-A48, CL 30</t>
        </is>
      </c>
      <c r="J167" s="123" t="inlineStr">
        <is>
          <t>WRMatl_Bronze_CDA93200</t>
        </is>
      </c>
      <c r="K167" s="6" t="inlineStr">
        <is>
          <t>Bronze, ASTM-B584, C93200</t>
        </is>
      </c>
      <c r="L167" t="inlineStr">
        <is>
          <t>B14</t>
        </is>
      </c>
      <c r="M167" t="n">
        <v>91842794</v>
      </c>
      <c r="N167" s="6" t="n"/>
      <c r="O167" t="inlineStr">
        <is>
          <t>A100097</t>
        </is>
      </c>
      <c r="P167" t="n">
        <v>0</v>
      </c>
      <c r="Q167" t="inlineStr">
        <is>
          <t>Display Blank</t>
        </is>
      </c>
      <c r="R167" s="6" t="inlineStr">
        <is>
          <t>LT027</t>
        </is>
      </c>
      <c r="S167" s="6" t="n">
        <v>0</v>
      </c>
      <c r="V167" s="65" t="n"/>
    </row>
    <row r="168">
      <c r="C168" t="inlineStr">
        <is>
          <t>Price_BOM_VL_VLS_WearRings_77</t>
        </is>
      </c>
      <c r="E168" t="inlineStr">
        <is>
          <t>:4012-1_VL:4012-1_VLS:</t>
        </is>
      </c>
      <c r="F168" t="inlineStr">
        <is>
          <t>:4012-1_VL:4012-1_VLS:</t>
        </is>
      </c>
      <c r="G168" s="123" t="n"/>
      <c r="H168" s="123" t="inlineStr">
        <is>
          <t>:C35:J:</t>
        </is>
      </c>
      <c r="I168" s="123" t="inlineStr">
        <is>
          <t>NOT Cast Iron, ASTM-A48, CL 30</t>
        </is>
      </c>
      <c r="J168" s="123" t="inlineStr">
        <is>
          <t>WRMatl_Bronze_CDA93200</t>
        </is>
      </c>
      <c r="K168" s="6" t="inlineStr">
        <is>
          <t>Bronze, ASTM-B584, C93200</t>
        </is>
      </c>
      <c r="L168" t="inlineStr">
        <is>
          <t>B14</t>
        </is>
      </c>
      <c r="M168" s="6" t="n">
        <v>96769310</v>
      </c>
      <c r="N168" s="6" t="inlineStr">
        <is>
          <t>WEAR RING,L,30121,B14</t>
        </is>
      </c>
      <c r="O168" t="inlineStr">
        <is>
          <t>A100098</t>
        </is>
      </c>
      <c r="P168" t="n">
        <v>0</v>
      </c>
      <c r="Q168" s="65" t="inlineStr">
        <is>
          <t>Display Blank</t>
        </is>
      </c>
      <c r="R168" s="6" t="inlineStr">
        <is>
          <t>LT027</t>
        </is>
      </c>
      <c r="S168" s="6" t="n">
        <v>0</v>
      </c>
      <c r="V168" s="65" t="n"/>
    </row>
    <row r="169">
      <c r="C169" t="inlineStr">
        <is>
          <t>Price_BOM_VL_VLS_WearRings_81</t>
        </is>
      </c>
      <c r="E169" t="inlineStr">
        <is>
          <t>:4012-9_VL:4012-9_VLS:</t>
        </is>
      </c>
      <c r="F169" t="inlineStr">
        <is>
          <t>:4012-9_VL:4012-9_VLS:</t>
        </is>
      </c>
      <c r="G169" s="123" t="n"/>
      <c r="H169" s="123" t="inlineStr">
        <is>
          <t>:C30:</t>
        </is>
      </c>
      <c r="I169" s="123" t="inlineStr">
        <is>
          <t>Cast Iron, ASTM-A48, CL 30</t>
        </is>
      </c>
      <c r="J169" s="123" t="inlineStr">
        <is>
          <t>WRMatl_Bronze_CDA93200</t>
        </is>
      </c>
      <c r="K169" s="6" t="inlineStr">
        <is>
          <t>Bronze, ASTM-B584, C93200</t>
        </is>
      </c>
      <c r="L169" t="inlineStr">
        <is>
          <t>B14</t>
        </is>
      </c>
      <c r="M169" t="n">
        <v>91842794</v>
      </c>
      <c r="N169" s="6" t="n"/>
      <c r="O169" t="inlineStr">
        <is>
          <t>A100097</t>
        </is>
      </c>
      <c r="P169" t="n">
        <v>0</v>
      </c>
      <c r="Q169" t="inlineStr">
        <is>
          <t>Display Blank</t>
        </is>
      </c>
      <c r="R169" s="6" t="inlineStr">
        <is>
          <t>LT027</t>
        </is>
      </c>
      <c r="S169" s="6" t="n">
        <v>0</v>
      </c>
      <c r="V169" s="65" t="n"/>
    </row>
    <row r="170">
      <c r="C170" t="inlineStr">
        <is>
          <t>Price_BOM_VL_VLS_WearRings_82</t>
        </is>
      </c>
      <c r="E170" t="inlineStr">
        <is>
          <t>:4012-9_VL:4012-9_VLS:</t>
        </is>
      </c>
      <c r="F170" t="inlineStr">
        <is>
          <t>:4012-9_VL:4012-9_VLS:</t>
        </is>
      </c>
      <c r="G170" s="123" t="n"/>
      <c r="H170" s="123" t="inlineStr">
        <is>
          <t>:C35:J:</t>
        </is>
      </c>
      <c r="I170" s="123" t="inlineStr">
        <is>
          <t>NOT Cast Iron, ASTM-A48, CL 30</t>
        </is>
      </c>
      <c r="J170" s="123" t="inlineStr">
        <is>
          <t>WRMatl_Bronze_CDA93200</t>
        </is>
      </c>
      <c r="K170" s="6" t="inlineStr">
        <is>
          <t>Bronze, ASTM-B584, C93200</t>
        </is>
      </c>
      <c r="L170" t="inlineStr">
        <is>
          <t>B14</t>
        </is>
      </c>
      <c r="M170" s="6" t="n">
        <v>96769312</v>
      </c>
      <c r="N170" s="6" t="inlineStr">
        <is>
          <t>WEAR RING,L,30127,B14</t>
        </is>
      </c>
      <c r="O170" t="inlineStr">
        <is>
          <t>A100098</t>
        </is>
      </c>
      <c r="P170" t="n">
        <v>0</v>
      </c>
      <c r="Q170" s="65" t="inlineStr">
        <is>
          <t>Display Blank</t>
        </is>
      </c>
      <c r="R170" s="6" t="inlineStr">
        <is>
          <t>LT027</t>
        </is>
      </c>
      <c r="S170" s="6" t="n">
        <v>0</v>
      </c>
      <c r="V170" s="65" t="n"/>
    </row>
    <row r="171">
      <c r="C171" t="inlineStr">
        <is>
          <t>Price_BOM_VL_VLS_WearRings_86</t>
        </is>
      </c>
      <c r="E171" t="inlineStr">
        <is>
          <t>:5070-7_VL:5070-7_VLS:</t>
        </is>
      </c>
      <c r="F171" t="inlineStr">
        <is>
          <t>:5070-7_VL:5070-7_VLS:</t>
        </is>
      </c>
      <c r="G171" s="123" t="inlineStr">
        <is>
          <t>X3</t>
        </is>
      </c>
      <c r="H171" s="123" t="inlineStr">
        <is>
          <t>:C30:</t>
        </is>
      </c>
      <c r="I171" s="123" t="inlineStr">
        <is>
          <t>Cast Iron, ASTM-A48, CL 30</t>
        </is>
      </c>
      <c r="J171" s="123" t="inlineStr">
        <is>
          <t>WRMatl_Bronze_CDA93200</t>
        </is>
      </c>
      <c r="K171" s="6" t="inlineStr">
        <is>
          <t>Bronze, ASTM-B584, C93200</t>
        </is>
      </c>
      <c r="L171" t="inlineStr">
        <is>
          <t>B14</t>
        </is>
      </c>
      <c r="M171" t="inlineStr">
        <is>
          <t>included</t>
        </is>
      </c>
      <c r="N171" s="6" t="n"/>
      <c r="O171" t="inlineStr">
        <is>
          <t>A100097</t>
        </is>
      </c>
      <c r="P171" t="n">
        <v>0</v>
      </c>
      <c r="Q171" t="inlineStr">
        <is>
          <t>Display Blank</t>
        </is>
      </c>
      <c r="R171" s="6" t="inlineStr">
        <is>
          <t>LT027</t>
        </is>
      </c>
      <c r="S171" s="6" t="n">
        <v>0</v>
      </c>
      <c r="V171" s="65" t="n"/>
    </row>
    <row r="172">
      <c r="C172" t="inlineStr">
        <is>
          <t>Price_BOM_VL_VLS_WearRings_87</t>
        </is>
      </c>
      <c r="E172" t="inlineStr">
        <is>
          <t>:5070-7_VL:5070-7_VLS:</t>
        </is>
      </c>
      <c r="F172" t="inlineStr">
        <is>
          <t>:5070-7_VL:5070-7_VLS:</t>
        </is>
      </c>
      <c r="G172" s="123" t="inlineStr">
        <is>
          <t>X3</t>
        </is>
      </c>
      <c r="H172" s="123" t="inlineStr">
        <is>
          <t>:C35:J:</t>
        </is>
      </c>
      <c r="I172" s="123" t="inlineStr">
        <is>
          <t>NOT Cast Iron, ASTM-A48, CL 30</t>
        </is>
      </c>
      <c r="J172" s="123" t="inlineStr">
        <is>
          <t>WRMatl_Bronze_CDA93200</t>
        </is>
      </c>
      <c r="K172" s="6" t="inlineStr">
        <is>
          <t>Bronze, ASTM-B584, C93200</t>
        </is>
      </c>
      <c r="L172" t="inlineStr">
        <is>
          <t>B14</t>
        </is>
      </c>
      <c r="M172" s="123" t="inlineStr">
        <is>
          <t>RTF</t>
        </is>
      </c>
      <c r="N172" s="6" t="n"/>
      <c r="O172" t="inlineStr">
        <is>
          <t>A100098</t>
        </is>
      </c>
      <c r="P172" t="n">
        <v>0</v>
      </c>
      <c r="Q172" s="65" t="inlineStr">
        <is>
          <t>Display Blank</t>
        </is>
      </c>
      <c r="R172" s="6" t="inlineStr">
        <is>
          <t>LT027</t>
        </is>
      </c>
      <c r="S172" s="6" t="n">
        <v>0</v>
      </c>
      <c r="V172" s="65" t="n"/>
    </row>
    <row r="173">
      <c r="C173" t="inlineStr">
        <is>
          <t>Price_BOM_VL_VLS_WearRings_91</t>
        </is>
      </c>
      <c r="E173" t="inlineStr">
        <is>
          <t>:5070-7_VL:5070-7_VLS:</t>
        </is>
      </c>
      <c r="F173" t="inlineStr">
        <is>
          <t>:5070-7_VL:5070-7_VLS:</t>
        </is>
      </c>
      <c r="G173" s="123" t="inlineStr">
        <is>
          <t>X4</t>
        </is>
      </c>
      <c r="H173" s="123" t="inlineStr">
        <is>
          <t>:C30:</t>
        </is>
      </c>
      <c r="I173" s="123" t="inlineStr">
        <is>
          <t>Cast Iron, ASTM-A48, CL 30</t>
        </is>
      </c>
      <c r="J173" s="123" t="inlineStr">
        <is>
          <t>WRMatl_Bronze_CDA93200</t>
        </is>
      </c>
      <c r="K173" s="6" t="inlineStr">
        <is>
          <t>Bronze, ASTM-B584, C93200</t>
        </is>
      </c>
      <c r="L173" t="inlineStr">
        <is>
          <t>B14</t>
        </is>
      </c>
      <c r="M173" s="6" t="n">
        <v>91842987</v>
      </c>
      <c r="N173" s="6" t="n"/>
      <c r="O173" t="inlineStr">
        <is>
          <t>A100097</t>
        </is>
      </c>
      <c r="P173" t="n">
        <v>0</v>
      </c>
      <c r="Q173" t="inlineStr">
        <is>
          <t>Display Blank</t>
        </is>
      </c>
      <c r="R173" s="6" t="inlineStr">
        <is>
          <t>LT027</t>
        </is>
      </c>
      <c r="S173" s="6" t="n">
        <v>0</v>
      </c>
      <c r="V173" s="65" t="n"/>
    </row>
    <row r="174">
      <c r="C174" t="inlineStr">
        <is>
          <t>Price_BOM_VL_VLS_WearRings_92</t>
        </is>
      </c>
      <c r="E174" t="inlineStr">
        <is>
          <t>:5070-7_VL:5070-7_VLS:</t>
        </is>
      </c>
      <c r="F174" t="inlineStr">
        <is>
          <t>:5070-7_VL:5070-7_VLS:</t>
        </is>
      </c>
      <c r="G174" s="123" t="inlineStr">
        <is>
          <t>X4</t>
        </is>
      </c>
      <c r="H174" s="123" t="inlineStr">
        <is>
          <t>:C35:J:</t>
        </is>
      </c>
      <c r="I174" s="123" t="inlineStr">
        <is>
          <t>NOT Cast Iron, ASTM-A48, CL 30</t>
        </is>
      </c>
      <c r="J174" s="123" t="inlineStr">
        <is>
          <t>WRMatl_Bronze_CDA93200</t>
        </is>
      </c>
      <c r="K174" s="6" t="inlineStr">
        <is>
          <t>Bronze, ASTM-B584, C93200</t>
        </is>
      </c>
      <c r="L174" t="inlineStr">
        <is>
          <t>B14</t>
        </is>
      </c>
      <c r="M174" s="123" t="inlineStr">
        <is>
          <t>RTF</t>
        </is>
      </c>
      <c r="N174" s="6" t="n"/>
      <c r="O174" t="inlineStr">
        <is>
          <t>A100098</t>
        </is>
      </c>
      <c r="P174" t="n">
        <v>0</v>
      </c>
      <c r="Q174" s="65" t="inlineStr">
        <is>
          <t>Display Blank</t>
        </is>
      </c>
      <c r="R174" s="6" t="inlineStr">
        <is>
          <t>LT027</t>
        </is>
      </c>
      <c r="S174" s="6" t="n">
        <v>0</v>
      </c>
    </row>
    <row r="175">
      <c r="C175" t="inlineStr">
        <is>
          <t>Price_BOM_VL_VLS_WearRings_96</t>
        </is>
      </c>
      <c r="E175" t="inlineStr">
        <is>
          <t>:5095-A_VL:5095-A_VLS:5095-9_VL:5095-9_VLS:</t>
        </is>
      </c>
      <c r="F175" t="inlineStr">
        <is>
          <t>:5095-A_VL:5095-A_VLS:5095-9_VL:5095-9_VLS:</t>
        </is>
      </c>
      <c r="G175" s="123" t="n"/>
      <c r="H175" s="123" t="inlineStr">
        <is>
          <t>:C35:</t>
        </is>
      </c>
      <c r="I175" s="123" t="inlineStr">
        <is>
          <t>Cast Iron, ASTM-A48, CL 35</t>
        </is>
      </c>
      <c r="J175" s="123" t="inlineStr">
        <is>
          <t>WRMatl_Bronze_CDA93200</t>
        </is>
      </c>
      <c r="K175" s="6" t="inlineStr">
        <is>
          <t>Bronze, ASTM-B584, C93200</t>
        </is>
      </c>
      <c r="L175" t="inlineStr">
        <is>
          <t>B14</t>
        </is>
      </c>
      <c r="M175" t="n">
        <v>91842784</v>
      </c>
      <c r="N175" s="6" t="n"/>
      <c r="O175" t="inlineStr">
        <is>
          <t>A100097</t>
        </is>
      </c>
      <c r="P175" t="n">
        <v>0</v>
      </c>
      <c r="Q175" t="inlineStr">
        <is>
          <t>Display Blank</t>
        </is>
      </c>
      <c r="R175" s="6" t="inlineStr">
        <is>
          <t>LT027</t>
        </is>
      </c>
      <c r="S175" s="6" t="n">
        <v>0</v>
      </c>
      <c r="V175" s="6" t="n"/>
    </row>
    <row r="176">
      <c r="C176" t="inlineStr">
        <is>
          <t>Price_BOM_VL_VLS_WearRings_97</t>
        </is>
      </c>
      <c r="E176" t="inlineStr">
        <is>
          <t>:5095-A_VL:5095-A_VLS:5095-9_VL:5095-9_VLS:</t>
        </is>
      </c>
      <c r="F176" t="inlineStr">
        <is>
          <t>:5095-A_VL:5095-A_VLS:5095-9_VL:5095-9_VLS:</t>
        </is>
      </c>
      <c r="G176" s="123" t="n"/>
      <c r="H176" s="123" t="inlineStr">
        <is>
          <t>:C30:J:</t>
        </is>
      </c>
      <c r="I176" s="123" t="inlineStr">
        <is>
          <t>NOT Cast Iron, ASTM-A48, CL 35</t>
        </is>
      </c>
      <c r="J176" s="123" t="inlineStr">
        <is>
          <t>WRMatl_Bronze_CDA93200</t>
        </is>
      </c>
      <c r="K176" s="6" t="inlineStr">
        <is>
          <t>Bronze, ASTM-B584, C93200</t>
        </is>
      </c>
      <c r="L176" t="inlineStr">
        <is>
          <t>B14</t>
        </is>
      </c>
      <c r="M176" s="123" t="inlineStr">
        <is>
          <t>RTF</t>
        </is>
      </c>
      <c r="N176" s="6" t="n"/>
      <c r="O176" t="inlineStr">
        <is>
          <t>A100098</t>
        </is>
      </c>
      <c r="P176" t="n">
        <v>0</v>
      </c>
      <c r="Q176" s="65" t="inlineStr">
        <is>
          <t>Display Blank</t>
        </is>
      </c>
      <c r="R176" s="6" t="inlineStr">
        <is>
          <t>LT027</t>
        </is>
      </c>
      <c r="S176" s="6" t="n">
        <v>0</v>
      </c>
      <c r="V176" s="65" t="n"/>
    </row>
    <row r="177">
      <c r="C177" t="inlineStr">
        <is>
          <t>Price_BOM_VL_VLS_WearRings_101</t>
        </is>
      </c>
      <c r="E177" t="inlineStr">
        <is>
          <t>:5012-9_VL:5012-9_VLS:</t>
        </is>
      </c>
      <c r="F177" t="inlineStr">
        <is>
          <t>:5012-9_VL:5012-9_VLS:</t>
        </is>
      </c>
      <c r="G177" s="123" t="n"/>
      <c r="H177" s="123" t="inlineStr">
        <is>
          <t>:C35:</t>
        </is>
      </c>
      <c r="I177" s="123" t="inlineStr">
        <is>
          <t>Cast Iron, ASTM-A48, CL 35</t>
        </is>
      </c>
      <c r="J177" s="123" t="inlineStr">
        <is>
          <t>WRMatl_Bronze_CDA93200</t>
        </is>
      </c>
      <c r="K177" s="6" t="inlineStr">
        <is>
          <t>Bronze, ASTM-B584, C93200</t>
        </is>
      </c>
      <c r="L177" t="inlineStr">
        <is>
          <t>B14</t>
        </is>
      </c>
      <c r="M177" t="n">
        <v>91842794</v>
      </c>
      <c r="N177" s="6" t="n"/>
      <c r="O177" t="inlineStr">
        <is>
          <t>A100097</t>
        </is>
      </c>
      <c r="P177" t="n">
        <v>0</v>
      </c>
      <c r="Q177" t="inlineStr">
        <is>
          <t>Display Blank</t>
        </is>
      </c>
      <c r="R177" s="6" t="inlineStr">
        <is>
          <t>LT027</t>
        </is>
      </c>
      <c r="S177" s="6" t="n">
        <v>0</v>
      </c>
      <c r="V177" s="65" t="n"/>
    </row>
    <row r="178">
      <c r="C178" t="inlineStr">
        <is>
          <t>Price_BOM_VL_VLS_WearRings_102</t>
        </is>
      </c>
      <c r="E178" t="inlineStr">
        <is>
          <t>:5012-9_VL:5012-9_VLS:</t>
        </is>
      </c>
      <c r="F178" t="inlineStr">
        <is>
          <t>:5012-9_VL:5012-9_VLS:</t>
        </is>
      </c>
      <c r="G178" s="123" t="n"/>
      <c r="H178" s="123" t="inlineStr">
        <is>
          <t>:C30:J:</t>
        </is>
      </c>
      <c r="I178" s="123" t="inlineStr">
        <is>
          <t>NOT Cast Iron, ASTM-A48, CL 35</t>
        </is>
      </c>
      <c r="J178" s="123" t="inlineStr">
        <is>
          <t>WRMatl_Bronze_CDA93200</t>
        </is>
      </c>
      <c r="K178" s="6" t="inlineStr">
        <is>
          <t>Bronze, ASTM-B584, C93200</t>
        </is>
      </c>
      <c r="L178" t="inlineStr">
        <is>
          <t>B14</t>
        </is>
      </c>
      <c r="M178" s="6" t="n">
        <v>96769322</v>
      </c>
      <c r="N178" s="6" t="inlineStr">
        <is>
          <t>WEAR RING,L,4012,B14</t>
        </is>
      </c>
      <c r="O178" t="inlineStr">
        <is>
          <t>A100098</t>
        </is>
      </c>
      <c r="P178" t="n">
        <v>0</v>
      </c>
      <c r="Q178" s="65" t="inlineStr">
        <is>
          <t>Display Blank</t>
        </is>
      </c>
      <c r="R178" s="6" t="inlineStr">
        <is>
          <t>LT027</t>
        </is>
      </c>
      <c r="S178" s="6" t="n">
        <v>0</v>
      </c>
      <c r="V178" s="65" t="n"/>
    </row>
    <row r="179">
      <c r="C179" t="inlineStr">
        <is>
          <t>Price_BOM_VL_VLS_WearRings_106</t>
        </is>
      </c>
      <c r="E179" t="inlineStr">
        <is>
          <t>:5012-C_VL:5012-C_VLS:</t>
        </is>
      </c>
      <c r="F179" t="inlineStr">
        <is>
          <t>:5012-C_VL:5012-C_VLS:</t>
        </is>
      </c>
      <c r="G179" s="123" t="n"/>
      <c r="H179" s="123" t="inlineStr">
        <is>
          <t>:C35:</t>
        </is>
      </c>
      <c r="I179" s="123" t="inlineStr">
        <is>
          <t>Cast Iron, ASTM-A48, CL 35</t>
        </is>
      </c>
      <c r="J179" s="123" t="inlineStr">
        <is>
          <t>WRMatl_Bronze_CDA93200</t>
        </is>
      </c>
      <c r="K179" s="6" t="inlineStr">
        <is>
          <t>Bronze, ASTM-B584, C93200</t>
        </is>
      </c>
      <c r="L179" t="inlineStr">
        <is>
          <t>B14</t>
        </is>
      </c>
      <c r="M179" s="123" t="inlineStr">
        <is>
          <t>included</t>
        </is>
      </c>
      <c r="N179" s="6" t="n"/>
      <c r="O179" t="inlineStr">
        <is>
          <t>A100097</t>
        </is>
      </c>
      <c r="P179" t="n">
        <v>0</v>
      </c>
      <c r="Q179" t="inlineStr">
        <is>
          <t>Display Blank</t>
        </is>
      </c>
      <c r="R179" s="6" t="inlineStr">
        <is>
          <t>LT027</t>
        </is>
      </c>
      <c r="S179" s="6" t="n">
        <v>0</v>
      </c>
      <c r="V179" s="65" t="n"/>
    </row>
    <row r="180">
      <c r="C180" t="inlineStr">
        <is>
          <t>Price_BOM_VL_VLS_WearRings_107</t>
        </is>
      </c>
      <c r="E180" t="inlineStr">
        <is>
          <t>:5012-C_VL:5012-C_VLS:</t>
        </is>
      </c>
      <c r="F180" t="inlineStr">
        <is>
          <t>:5012-C_VL:5012-C_VLS:</t>
        </is>
      </c>
      <c r="G180" s="123" t="n"/>
      <c r="H180" s="123" t="inlineStr">
        <is>
          <t>:C30:J:</t>
        </is>
      </c>
      <c r="I180" s="123" t="inlineStr">
        <is>
          <t>NOT Cast Iron, ASTM-A48, CL 35</t>
        </is>
      </c>
      <c r="J180" s="123" t="inlineStr">
        <is>
          <t>WRMatl_Bronze_CDA93200</t>
        </is>
      </c>
      <c r="K180" s="6" t="inlineStr">
        <is>
          <t>Bronze, ASTM-B584, C93200</t>
        </is>
      </c>
      <c r="L180" t="inlineStr">
        <is>
          <t>B14</t>
        </is>
      </c>
      <c r="M180" s="6" t="n">
        <v>96769322</v>
      </c>
      <c r="N180" s="6" t="inlineStr">
        <is>
          <t>WEAR RING,L,4012,B14</t>
        </is>
      </c>
      <c r="O180" t="inlineStr">
        <is>
          <t>A100098</t>
        </is>
      </c>
      <c r="P180" t="n">
        <v>0</v>
      </c>
      <c r="Q180" s="65" t="inlineStr">
        <is>
          <t>Display Blank</t>
        </is>
      </c>
      <c r="R180" s="6" t="inlineStr">
        <is>
          <t>LT027</t>
        </is>
      </c>
      <c r="S180" s="6" t="n">
        <v>0</v>
      </c>
      <c r="V180" s="65" t="n"/>
    </row>
    <row r="181">
      <c r="C181" t="inlineStr">
        <is>
          <t>Price_BOM_VL_VLS_WearRings_111</t>
        </is>
      </c>
      <c r="E181" t="inlineStr">
        <is>
          <t>:6095-7_VL:6095-7_VLS:</t>
        </is>
      </c>
      <c r="F181" t="inlineStr">
        <is>
          <t>:6095-7_VL:6095-7_VLS:</t>
        </is>
      </c>
      <c r="G181" s="123" t="n"/>
      <c r="H181" s="123" t="inlineStr">
        <is>
          <t>:C35:</t>
        </is>
      </c>
      <c r="I181" s="123" t="inlineStr">
        <is>
          <t>Cast Iron, ASTM-A48, CL 35</t>
        </is>
      </c>
      <c r="J181" s="123" t="inlineStr">
        <is>
          <t>WRMatl_Bronze_CDA93200</t>
        </is>
      </c>
      <c r="K181" s="6" t="inlineStr">
        <is>
          <t>Bronze, ASTM-B584, C93200</t>
        </is>
      </c>
      <c r="L181" t="inlineStr">
        <is>
          <t>B14</t>
        </is>
      </c>
      <c r="M181" t="n">
        <v>91842977</v>
      </c>
      <c r="N181" s="6" t="n"/>
      <c r="O181" t="inlineStr">
        <is>
          <t>A100097</t>
        </is>
      </c>
      <c r="P181" t="n">
        <v>0</v>
      </c>
      <c r="Q181" t="inlineStr">
        <is>
          <t>Display Blank</t>
        </is>
      </c>
      <c r="R181" s="6" t="inlineStr">
        <is>
          <t>LT027</t>
        </is>
      </c>
      <c r="S181" s="6" t="n">
        <v>0</v>
      </c>
      <c r="V181" s="65" t="n"/>
    </row>
    <row r="182">
      <c r="C182" t="inlineStr">
        <is>
          <t>Price_BOM_VL_VLS_WearRings_112</t>
        </is>
      </c>
      <c r="E182" t="inlineStr">
        <is>
          <t>:6095-7_VL:6095-7_VLS:</t>
        </is>
      </c>
      <c r="F182" t="inlineStr">
        <is>
          <t>:6095-7_VL:6095-7_VLS:</t>
        </is>
      </c>
      <c r="G182" s="123" t="n"/>
      <c r="H182" s="123" t="inlineStr">
        <is>
          <t>:C30:J:</t>
        </is>
      </c>
      <c r="I182" s="123" t="inlineStr">
        <is>
          <t>NOT Cast Iron, ASTM-A48, CL 35</t>
        </is>
      </c>
      <c r="J182" s="123" t="inlineStr">
        <is>
          <t>WRMatl_Bronze_CDA93200</t>
        </is>
      </c>
      <c r="K182" s="6" t="inlineStr">
        <is>
          <t>Bronze, ASTM-B584, C93200</t>
        </is>
      </c>
      <c r="L182" t="inlineStr">
        <is>
          <t>B14</t>
        </is>
      </c>
      <c r="M182" s="123" t="inlineStr">
        <is>
          <t>RTF</t>
        </is>
      </c>
      <c r="N182" s="6" t="n"/>
      <c r="O182" t="inlineStr">
        <is>
          <t>A100098</t>
        </is>
      </c>
      <c r="P182" t="n">
        <v>0</v>
      </c>
      <c r="Q182" s="65" t="inlineStr">
        <is>
          <t>Display Blank</t>
        </is>
      </c>
      <c r="R182" s="6" t="inlineStr">
        <is>
          <t>LT027</t>
        </is>
      </c>
      <c r="S182" s="6" t="n">
        <v>0</v>
      </c>
      <c r="V182" s="65" t="n"/>
    </row>
    <row r="183">
      <c r="C183" t="inlineStr">
        <is>
          <t>Price_BOM_VL_VLS_WearRings_116</t>
        </is>
      </c>
      <c r="E183" t="inlineStr">
        <is>
          <t>:6012-5_VL:6012-5_VLS:</t>
        </is>
      </c>
      <c r="F183" t="inlineStr">
        <is>
          <t>:6012-5_VL:6012-5_VLS:</t>
        </is>
      </c>
      <c r="G183" s="123" t="n"/>
      <c r="H183" s="123" t="inlineStr">
        <is>
          <t>:C35:</t>
        </is>
      </c>
      <c r="I183" s="123" t="inlineStr">
        <is>
          <t>Cast Iron, ASTM-A48, CL 35</t>
        </is>
      </c>
      <c r="J183" s="123" t="inlineStr">
        <is>
          <t>WRMatl_Bronze_CDA93200</t>
        </is>
      </c>
      <c r="K183" s="6" t="inlineStr">
        <is>
          <t>Bronze, ASTM-B584, C93200</t>
        </is>
      </c>
      <c r="L183" t="inlineStr">
        <is>
          <t>B14</t>
        </is>
      </c>
      <c r="M183" t="n">
        <v>91842791</v>
      </c>
      <c r="N183" s="6" t="n"/>
      <c r="O183" t="inlineStr">
        <is>
          <t>A100097</t>
        </is>
      </c>
      <c r="P183" t="n">
        <v>0</v>
      </c>
      <c r="Q183" t="inlineStr">
        <is>
          <t>Display Blank</t>
        </is>
      </c>
      <c r="R183" s="6" t="inlineStr">
        <is>
          <t>LT027</t>
        </is>
      </c>
      <c r="S183" s="6" t="n">
        <v>0</v>
      </c>
      <c r="V183" s="65" t="n"/>
    </row>
    <row r="184">
      <c r="C184" t="inlineStr">
        <is>
          <t>Price_BOM_VL_VLS_WearRings_117</t>
        </is>
      </c>
      <c r="E184" t="inlineStr">
        <is>
          <t>:6012-5_VL:6012-5_VLS:</t>
        </is>
      </c>
      <c r="F184" t="inlineStr">
        <is>
          <t>:6012-5_VL:6012-5_VLS:</t>
        </is>
      </c>
      <c r="G184" s="123" t="n"/>
      <c r="H184" s="123" t="inlineStr">
        <is>
          <t>:C30:J:</t>
        </is>
      </c>
      <c r="I184" s="123" t="inlineStr">
        <is>
          <t>NOT Cast Iron, ASTM-A48, CL 35</t>
        </is>
      </c>
      <c r="J184" s="123" t="inlineStr">
        <is>
          <t>WRMatl_Bronze_CDA93200</t>
        </is>
      </c>
      <c r="K184" s="6" t="inlineStr">
        <is>
          <t>Bronze, ASTM-B584, C93200</t>
        </is>
      </c>
      <c r="L184" t="inlineStr">
        <is>
          <t>B14</t>
        </is>
      </c>
      <c r="M184" s="123" t="inlineStr">
        <is>
          <t>RTF</t>
        </is>
      </c>
      <c r="N184" s="6" t="n"/>
      <c r="O184" t="inlineStr">
        <is>
          <t>A100098</t>
        </is>
      </c>
      <c r="P184" t="n">
        <v>0</v>
      </c>
      <c r="Q184" s="65" t="inlineStr">
        <is>
          <t>Display Blank</t>
        </is>
      </c>
      <c r="R184" s="6" t="inlineStr">
        <is>
          <t>LT027</t>
        </is>
      </c>
      <c r="S184" s="6" t="n">
        <v>0</v>
      </c>
      <c r="V184" s="65" t="n"/>
    </row>
    <row r="185">
      <c r="C185" t="inlineStr">
        <is>
          <t>Price_BOM_VL_VLS_WearRings_121</t>
        </is>
      </c>
      <c r="E185" t="inlineStr">
        <is>
          <t>:8095-1_VL:8095-1_VLS:</t>
        </is>
      </c>
      <c r="F185" t="inlineStr">
        <is>
          <t>:8095-1_VL:8095-1_VLS:</t>
        </is>
      </c>
      <c r="G185" s="123" t="n"/>
      <c r="H185" s="123" t="inlineStr">
        <is>
          <t>:C35:</t>
        </is>
      </c>
      <c r="I185" s="123" t="inlineStr">
        <is>
          <t>Cast Iron, ASTM-A48, CL 35</t>
        </is>
      </c>
      <c r="J185" s="123" t="inlineStr">
        <is>
          <t>WRMatl_Bronze_CDA93200</t>
        </is>
      </c>
      <c r="K185" s="6" t="inlineStr">
        <is>
          <t>Bronze, ASTM-B584, C93200</t>
        </is>
      </c>
      <c r="L185" t="inlineStr">
        <is>
          <t>B14</t>
        </is>
      </c>
      <c r="M185" t="n">
        <v>91842977</v>
      </c>
      <c r="N185" s="6" t="n"/>
      <c r="O185" t="inlineStr">
        <is>
          <t>A100097</t>
        </is>
      </c>
      <c r="P185" t="n">
        <v>0</v>
      </c>
      <c r="Q185" t="inlineStr">
        <is>
          <t>Display Blank</t>
        </is>
      </c>
      <c r="R185" s="6" t="inlineStr">
        <is>
          <t>LT027</t>
        </is>
      </c>
      <c r="S185" s="6" t="n">
        <v>0</v>
      </c>
    </row>
    <row r="186">
      <c r="C186" t="inlineStr">
        <is>
          <t>Price_BOM_VL_VLS_WearRings_122</t>
        </is>
      </c>
      <c r="E186" t="inlineStr">
        <is>
          <t>:8095-1_VL:8095-1_VLS:</t>
        </is>
      </c>
      <c r="F186" t="inlineStr">
        <is>
          <t>:8095-1_VL:8095-1_VLS:</t>
        </is>
      </c>
      <c r="G186" s="123" t="n"/>
      <c r="H186" s="123" t="inlineStr">
        <is>
          <t>:C30:J:</t>
        </is>
      </c>
      <c r="I186" s="123" t="inlineStr">
        <is>
          <t>NOT Cast Iron, ASTM-A48, CL 35</t>
        </is>
      </c>
      <c r="J186" s="123" t="inlineStr">
        <is>
          <t>WRMatl_Bronze_CDA93200</t>
        </is>
      </c>
      <c r="K186" s="6" t="inlineStr">
        <is>
          <t>Bronze, ASTM-B584, C93200</t>
        </is>
      </c>
      <c r="L186" t="inlineStr">
        <is>
          <t>B14</t>
        </is>
      </c>
      <c r="M186" s="123" t="inlineStr">
        <is>
          <t>RTF</t>
        </is>
      </c>
      <c r="N186" s="6" t="n"/>
      <c r="O186" t="inlineStr">
        <is>
          <t>A100098</t>
        </is>
      </c>
      <c r="P186" t="n">
        <v>0</v>
      </c>
      <c r="Q186" s="65" t="inlineStr">
        <is>
          <t>Display Blank</t>
        </is>
      </c>
      <c r="R186" s="6" t="inlineStr">
        <is>
          <t>LT027</t>
        </is>
      </c>
      <c r="S186" s="6" t="n">
        <v>0</v>
      </c>
      <c r="V186" s="6" t="n"/>
    </row>
    <row r="187">
      <c r="C187" t="inlineStr">
        <is>
          <t>Price_BOM_VL_VLS_WearRings_126</t>
        </is>
      </c>
      <c r="E187" t="inlineStr">
        <is>
          <t>:8012-3_VL:8012-3_VLS:</t>
        </is>
      </c>
      <c r="F187" t="inlineStr">
        <is>
          <t>:8012-3_VL:8012-3_VLS:</t>
        </is>
      </c>
      <c r="G187" s="123" t="inlineStr">
        <is>
          <t>XA</t>
        </is>
      </c>
      <c r="H187" s="123" t="inlineStr">
        <is>
          <t>:C35:</t>
        </is>
      </c>
      <c r="I187" s="123" t="inlineStr">
        <is>
          <t>Cast Iron, ASTM-A48, CL 35</t>
        </is>
      </c>
      <c r="J187" s="123" t="inlineStr">
        <is>
          <t>WRMatl_Bronze_CDA93200</t>
        </is>
      </c>
      <c r="K187" s="6" t="inlineStr">
        <is>
          <t>Bronze, ASTM-B584, C93200</t>
        </is>
      </c>
      <c r="L187" t="inlineStr">
        <is>
          <t>B14</t>
        </is>
      </c>
      <c r="M187" t="n">
        <v>91842743</v>
      </c>
      <c r="N187" s="6" t="n"/>
      <c r="O187" t="inlineStr">
        <is>
          <t>A100097</t>
        </is>
      </c>
      <c r="P187" t="n">
        <v>0</v>
      </c>
      <c r="Q187" t="inlineStr">
        <is>
          <t>Display Blank</t>
        </is>
      </c>
      <c r="R187" s="6" t="inlineStr">
        <is>
          <t>LT027</t>
        </is>
      </c>
      <c r="S187" s="6" t="n">
        <v>0</v>
      </c>
      <c r="V187" s="65" t="n"/>
    </row>
    <row r="188">
      <c r="C188" t="inlineStr">
        <is>
          <t>Price_BOM_VL_VLS_WearRings_127</t>
        </is>
      </c>
      <c r="E188" t="inlineStr">
        <is>
          <t>:8012-3_VL:8012-3_VLS:</t>
        </is>
      </c>
      <c r="F188" t="inlineStr">
        <is>
          <t>:8012-3_VL:8012-3_VLS:</t>
        </is>
      </c>
      <c r="G188" s="123" t="inlineStr">
        <is>
          <t>XA</t>
        </is>
      </c>
      <c r="H188" s="123" t="inlineStr">
        <is>
          <t>:C30:J:</t>
        </is>
      </c>
      <c r="I188" s="123" t="inlineStr">
        <is>
          <t>NOT Cast Iron, ASTM-A48, CL 35</t>
        </is>
      </c>
      <c r="J188" s="123" t="inlineStr">
        <is>
          <t>WRMatl_Bronze_CDA93200</t>
        </is>
      </c>
      <c r="K188" s="6" t="inlineStr">
        <is>
          <t>Bronze, ASTM-B584, C93200</t>
        </is>
      </c>
      <c r="L188" t="inlineStr">
        <is>
          <t>B14</t>
        </is>
      </c>
      <c r="M188" s="123" t="inlineStr">
        <is>
          <t>RTF</t>
        </is>
      </c>
      <c r="N188" s="6" t="n"/>
      <c r="O188" t="inlineStr">
        <is>
          <t>A100098</t>
        </is>
      </c>
      <c r="P188" t="n">
        <v>0</v>
      </c>
      <c r="Q188" s="65" t="inlineStr">
        <is>
          <t>Display Blank</t>
        </is>
      </c>
      <c r="R188" s="6" t="inlineStr">
        <is>
          <t>LT027</t>
        </is>
      </c>
      <c r="S188" s="6" t="n">
        <v>0</v>
      </c>
      <c r="V188" s="65" t="n"/>
    </row>
    <row r="189">
      <c r="C189" t="inlineStr">
        <is>
          <t>Price_BOM_VL_VLS_WearRings_131</t>
        </is>
      </c>
      <c r="E189" t="inlineStr">
        <is>
          <t>:8012-3_VL:8012-3_VLS:</t>
        </is>
      </c>
      <c r="F189" t="inlineStr">
        <is>
          <t>:8012-3_VL:8012-3_VLS:</t>
        </is>
      </c>
      <c r="G189" s="123" t="inlineStr">
        <is>
          <t>X5</t>
        </is>
      </c>
      <c r="H189" s="123" t="inlineStr">
        <is>
          <t>:C35:</t>
        </is>
      </c>
      <c r="I189" s="123" t="inlineStr">
        <is>
          <t>Cast Iron, ASTM-A48, CL 35</t>
        </is>
      </c>
      <c r="J189" s="123" t="inlineStr">
        <is>
          <t>WRMatl_Bronze_CDA93200</t>
        </is>
      </c>
      <c r="K189" s="6" t="inlineStr">
        <is>
          <t>Bronze, ASTM-B584, C93200</t>
        </is>
      </c>
      <c r="L189" t="inlineStr">
        <is>
          <t>B14</t>
        </is>
      </c>
      <c r="M189" t="n">
        <v>91842782</v>
      </c>
      <c r="N189" s="6" t="n"/>
      <c r="O189" t="inlineStr">
        <is>
          <t>A100097</t>
        </is>
      </c>
      <c r="P189" t="n">
        <v>0</v>
      </c>
      <c r="Q189" t="inlineStr">
        <is>
          <t>Display Blank</t>
        </is>
      </c>
      <c r="R189" s="6" t="inlineStr">
        <is>
          <t>LT027</t>
        </is>
      </c>
      <c r="S189" s="6" t="n">
        <v>0</v>
      </c>
      <c r="V189" s="65" t="n"/>
    </row>
    <row r="190">
      <c r="C190" t="inlineStr">
        <is>
          <t>Price_BOM_VL_VLS_WearRings_132</t>
        </is>
      </c>
      <c r="E190" t="inlineStr">
        <is>
          <t>:8012-3_VL:8012-3_VLS:</t>
        </is>
      </c>
      <c r="F190" t="inlineStr">
        <is>
          <t>:8012-3_VL:8012-3_VLS:</t>
        </is>
      </c>
      <c r="G190" s="123" t="inlineStr">
        <is>
          <t>X5</t>
        </is>
      </c>
      <c r="H190" s="123" t="inlineStr">
        <is>
          <t>:C30:J:</t>
        </is>
      </c>
      <c r="I190" s="123" t="inlineStr">
        <is>
          <t>NOT Cast Iron, ASTM-A48, CL 35</t>
        </is>
      </c>
      <c r="J190" s="123" t="inlineStr">
        <is>
          <t>WRMatl_Bronze_CDA93200</t>
        </is>
      </c>
      <c r="K190" s="6" t="inlineStr">
        <is>
          <t>Bronze, ASTM-B584, C93200</t>
        </is>
      </c>
      <c r="L190" t="inlineStr">
        <is>
          <t>B14</t>
        </is>
      </c>
      <c r="M190" s="123" t="inlineStr">
        <is>
          <t>RTF</t>
        </is>
      </c>
      <c r="N190" s="6" t="n"/>
      <c r="O190" t="inlineStr">
        <is>
          <t>A100098</t>
        </is>
      </c>
      <c r="P190" t="n">
        <v>0</v>
      </c>
      <c r="Q190" s="65" t="inlineStr">
        <is>
          <t>Display Blank</t>
        </is>
      </c>
      <c r="R190" s="6" t="inlineStr">
        <is>
          <t>LT027</t>
        </is>
      </c>
      <c r="S190" s="6" t="n">
        <v>0</v>
      </c>
      <c r="V190" s="65" t="n"/>
    </row>
    <row r="191">
      <c r="C191" t="inlineStr">
        <is>
          <t>Price_BOM_VL_VLS_WearRings_136</t>
        </is>
      </c>
      <c r="E191" t="inlineStr">
        <is>
          <t>:1012-3_VL:1012-3_VLS:</t>
        </is>
      </c>
      <c r="F191" t="inlineStr">
        <is>
          <t>:1012-3_VL:1012-3_VLS:</t>
        </is>
      </c>
      <c r="G191" s="123" t="n"/>
      <c r="H191" s="123" t="inlineStr">
        <is>
          <t>:J:</t>
        </is>
      </c>
      <c r="I191" s="123" t="inlineStr">
        <is>
          <t>Ductile Iron, ASTM-A536-80</t>
        </is>
      </c>
      <c r="J191" s="123" t="inlineStr">
        <is>
          <t>WRMatl_Bronze_CDA93200</t>
        </is>
      </c>
      <c r="K191" s="6" t="inlineStr">
        <is>
          <t>Bronze, ASTM-B584, C93200</t>
        </is>
      </c>
      <c r="L191" t="inlineStr">
        <is>
          <t>B14</t>
        </is>
      </c>
      <c r="M191" t="n">
        <v>91842969</v>
      </c>
      <c r="N191" s="6" t="n"/>
      <c r="O191" t="inlineStr">
        <is>
          <t>A100097</t>
        </is>
      </c>
      <c r="P191" t="n">
        <v>0</v>
      </c>
      <c r="Q191" t="inlineStr">
        <is>
          <t>Display Blank</t>
        </is>
      </c>
      <c r="R191" s="6" t="inlineStr">
        <is>
          <t>LT027</t>
        </is>
      </c>
      <c r="S191" s="6" t="n">
        <v>0</v>
      </c>
      <c r="V191" s="65" t="n"/>
    </row>
    <row r="192">
      <c r="C192" t="inlineStr">
        <is>
          <t>Price_BOM_VL_VLS_WearRings_137</t>
        </is>
      </c>
      <c r="E192" t="inlineStr">
        <is>
          <t>:1012-3_VL:1012-3_VLS:</t>
        </is>
      </c>
      <c r="F192" t="inlineStr">
        <is>
          <t>:1012-3_VL:1012-3_VLS:</t>
        </is>
      </c>
      <c r="G192" s="123" t="n"/>
      <c r="H192" s="123" t="inlineStr">
        <is>
          <t>:C30:C35:</t>
        </is>
      </c>
      <c r="I192" s="123" t="inlineStr">
        <is>
          <t>NOT Ductile Iron, ASTM-A536-80</t>
        </is>
      </c>
      <c r="J192" s="123" t="inlineStr">
        <is>
          <t>WRMatl_Bronze_CDA93200</t>
        </is>
      </c>
      <c r="K192" s="6" t="inlineStr">
        <is>
          <t>Bronze, ASTM-B584, C93200</t>
        </is>
      </c>
      <c r="L192" t="inlineStr">
        <is>
          <t>B14</t>
        </is>
      </c>
      <c r="M192" s="123" t="inlineStr">
        <is>
          <t>RTF</t>
        </is>
      </c>
      <c r="N192" s="6" t="n"/>
      <c r="O192" t="inlineStr">
        <is>
          <t>A100098</t>
        </is>
      </c>
      <c r="P192" t="n">
        <v>0</v>
      </c>
      <c r="Q192" s="65" t="inlineStr">
        <is>
          <t>Display Blank</t>
        </is>
      </c>
      <c r="R192" s="6" t="inlineStr">
        <is>
          <t>LT027</t>
        </is>
      </c>
      <c r="S192" s="6" t="n">
        <v>0</v>
      </c>
      <c r="V192" s="65" t="n"/>
    </row>
    <row r="193">
      <c r="C193" t="inlineStr">
        <is>
          <t>Price_BOM_VL_VLS_WearRings_146</t>
        </is>
      </c>
      <c r="E193" t="inlineStr">
        <is>
          <t>:6015-7_VL:6015-7_VLS:</t>
        </is>
      </c>
      <c r="F193" t="inlineStr">
        <is>
          <t>:6015-7_VL:6015-7_VLS:</t>
        </is>
      </c>
      <c r="G193" s="123" t="n"/>
      <c r="H193" s="123" t="inlineStr">
        <is>
          <t>:J:</t>
        </is>
      </c>
      <c r="I193" s="123" t="inlineStr">
        <is>
          <t>any</t>
        </is>
      </c>
      <c r="J193" s="123" t="inlineStr">
        <is>
          <t>WRMatl_Bronze_CDA93200</t>
        </is>
      </c>
      <c r="K193" s="6" t="inlineStr">
        <is>
          <t>Bronze, ASTM-B584, C93200</t>
        </is>
      </c>
      <c r="L193" t="inlineStr">
        <is>
          <t>B14</t>
        </is>
      </c>
      <c r="M193" s="6" t="n">
        <v>91842809</v>
      </c>
      <c r="N193" s="6" t="inlineStr">
        <is>
          <t>WEAR RING, 6.75"x 7.25"x1.00"B14</t>
        </is>
      </c>
      <c r="O193" t="inlineStr">
        <is>
          <t>A100097</t>
        </is>
      </c>
      <c r="P193" t="n">
        <v>0</v>
      </c>
      <c r="Q193" t="inlineStr">
        <is>
          <t>Display Blank</t>
        </is>
      </c>
      <c r="R193" s="6" t="inlineStr">
        <is>
          <t>LT027</t>
        </is>
      </c>
      <c r="S193" s="6" t="n">
        <v>0</v>
      </c>
      <c r="V193" s="65" t="n"/>
    </row>
    <row r="194">
      <c r="Q194" s="65" t="n"/>
      <c r="R194" s="6" t="n"/>
      <c r="S194" s="6" t="n"/>
      <c r="V194" s="65" t="n"/>
    </row>
    <row r="195">
      <c r="Q195" s="65" t="n"/>
      <c r="R195" s="6" t="n"/>
      <c r="S195" s="6" t="n"/>
      <c r="V195" s="65" t="n"/>
    </row>
    <row r="196">
      <c r="R196" s="6" t="n"/>
      <c r="S196" s="6" t="n"/>
    </row>
    <row r="197">
      <c r="Q197" s="6" t="n"/>
      <c r="R197" s="6" t="n"/>
      <c r="S197" s="6" t="n"/>
      <c r="V197" s="6" t="n"/>
    </row>
    <row r="198">
      <c r="Q198" s="65" t="n"/>
      <c r="R198" s="6" t="n"/>
      <c r="S198" s="6" t="n"/>
      <c r="V198" s="65" t="n"/>
    </row>
    <row r="199">
      <c r="Q199" s="65" t="n"/>
      <c r="R199" s="6" t="n"/>
      <c r="S199" s="6" t="n"/>
      <c r="V199" s="65" t="n"/>
    </row>
    <row r="200">
      <c r="Q200" s="65" t="n"/>
      <c r="R200" s="6" t="n"/>
      <c r="S200" s="6" t="n"/>
      <c r="V200" s="65" t="n"/>
    </row>
    <row r="201">
      <c r="Q201" s="65" t="n"/>
      <c r="R201" s="6" t="n"/>
      <c r="S201" s="6" t="n"/>
      <c r="V201" s="65" t="n"/>
    </row>
    <row r="202">
      <c r="Q202" s="65" t="n"/>
      <c r="R202" s="6" t="n"/>
      <c r="S202" s="6" t="n"/>
      <c r="V202" s="65" t="n"/>
    </row>
    <row r="203">
      <c r="Q203" s="65" t="n"/>
      <c r="R203" s="6" t="n"/>
      <c r="S203" s="6" t="n"/>
      <c r="V203" s="65" t="n"/>
    </row>
    <row r="204">
      <c r="Q204" s="65" t="n"/>
      <c r="R204" s="6" t="n"/>
      <c r="S204" s="6" t="n"/>
      <c r="V204" s="65" t="n"/>
    </row>
    <row r="205">
      <c r="Q205" s="65" t="n"/>
      <c r="R205" s="6" t="n"/>
      <c r="S205" s="6" t="n"/>
      <c r="V205" s="65" t="n"/>
    </row>
    <row r="206">
      <c r="Q206" s="65" t="n"/>
      <c r="R206" s="6" t="n"/>
      <c r="S206" s="6" t="n"/>
      <c r="V206" s="65" t="n"/>
    </row>
    <row r="207">
      <c r="R207" s="6" t="n"/>
      <c r="S207" s="6" t="n"/>
    </row>
    <row r="208">
      <c r="Q208" s="65" t="n"/>
      <c r="R208" s="6" t="n"/>
      <c r="S208" s="6" t="n"/>
      <c r="V208" s="65" t="n"/>
    </row>
    <row r="209">
      <c r="Q209" s="65" t="n"/>
      <c r="R209" s="6" t="n"/>
      <c r="S209" s="6" t="n"/>
      <c r="V209" s="65" t="n"/>
    </row>
    <row r="210">
      <c r="Q210" s="65" t="n"/>
      <c r="R210" s="6" t="n"/>
      <c r="S210" s="6" t="n"/>
      <c r="V210" s="65" t="n"/>
    </row>
    <row r="211">
      <c r="Q211" s="65" t="n"/>
      <c r="R211" s="6" t="n"/>
      <c r="S211" s="6" t="n"/>
      <c r="V211" s="65" t="n"/>
    </row>
    <row r="212">
      <c r="Q212" s="65" t="n"/>
      <c r="R212" s="6" t="n"/>
      <c r="S212" s="6" t="n"/>
      <c r="V212" s="65" t="n"/>
    </row>
    <row r="213">
      <c r="Q213" s="65" t="n"/>
      <c r="R213" s="6" t="n"/>
      <c r="S213" s="6" t="n"/>
      <c r="V213" s="65" t="n"/>
    </row>
    <row r="214">
      <c r="Q214" s="65" t="n"/>
      <c r="R214" s="6" t="n"/>
      <c r="S214" s="6" t="n"/>
      <c r="V214" s="65" t="n"/>
    </row>
    <row r="215">
      <c r="Q215" s="65" t="n"/>
      <c r="R215" s="6" t="n"/>
      <c r="S215" s="6" t="n"/>
      <c r="V215" s="65" t="n"/>
    </row>
    <row r="216">
      <c r="Q216" s="65" t="n"/>
      <c r="R216" s="6" t="n"/>
      <c r="S216" s="6" t="n"/>
      <c r="V216" s="65" t="n"/>
    </row>
    <row r="217">
      <c r="R217" s="6" t="n"/>
      <c r="S217" s="6" t="n"/>
    </row>
    <row r="218">
      <c r="Q218" s="65" t="n"/>
      <c r="R218" s="6" t="n"/>
      <c r="S218" s="6" t="n"/>
      <c r="V218" s="65" t="n"/>
    </row>
    <row r="219">
      <c r="Q219" s="65" t="n"/>
      <c r="R219" s="6" t="n"/>
      <c r="S219" s="6" t="n"/>
      <c r="V219" s="65" t="n"/>
    </row>
    <row r="220">
      <c r="Q220" s="65" t="n"/>
      <c r="R220" s="6" t="n"/>
      <c r="S220" s="6" t="n"/>
      <c r="V220" s="65" t="n"/>
    </row>
    <row r="221">
      <c r="Q221" s="65" t="n"/>
      <c r="R221" s="6" t="n"/>
      <c r="S221" s="6" t="n"/>
      <c r="V221" s="65" t="n"/>
    </row>
    <row r="222">
      <c r="Q222" s="65" t="n"/>
      <c r="R222" s="6" t="n"/>
      <c r="S222" s="6" t="n"/>
      <c r="V222" s="65" t="n"/>
    </row>
    <row r="223">
      <c r="Q223" s="65" t="n"/>
      <c r="R223" s="6" t="n"/>
      <c r="S223" s="6" t="n"/>
      <c r="V223" s="65" t="n"/>
    </row>
    <row r="224">
      <c r="Q224" s="65" t="n"/>
      <c r="R224" s="6" t="n"/>
      <c r="S224" s="6" t="n"/>
      <c r="V224" s="65" t="n"/>
    </row>
    <row r="225">
      <c r="Q225" s="65" t="n"/>
      <c r="R225" s="6" t="n"/>
      <c r="S225" s="6" t="n"/>
      <c r="V225" s="65" t="n"/>
    </row>
    <row r="226">
      <c r="Q226" s="65" t="n"/>
      <c r="R226" s="6" t="n"/>
      <c r="S226" s="6" t="n"/>
      <c r="V226" s="65" t="n"/>
    </row>
    <row r="227">
      <c r="R227" s="6" t="n"/>
      <c r="S227" s="6" t="n"/>
    </row>
    <row r="228">
      <c r="Q228" s="6" t="n"/>
      <c r="R228" s="6" t="n"/>
      <c r="S228" s="6" t="n"/>
      <c r="V228" s="6" t="n"/>
    </row>
    <row r="229">
      <c r="Q229" s="65" t="n"/>
      <c r="R229" s="6" t="n"/>
      <c r="S229" s="6" t="n"/>
      <c r="V229" s="65" t="n"/>
    </row>
    <row r="230">
      <c r="Q230" s="65" t="n"/>
      <c r="R230" s="6" t="n"/>
      <c r="S230" s="6" t="n"/>
      <c r="V230" s="65" t="n"/>
    </row>
    <row r="231">
      <c r="Q231" s="65" t="n"/>
      <c r="R231" s="6" t="n"/>
      <c r="S231" s="6" t="n"/>
      <c r="V231" s="65" t="n"/>
    </row>
    <row r="232">
      <c r="Q232" s="65" t="n"/>
      <c r="R232" s="6" t="n"/>
      <c r="S232" s="6" t="n"/>
      <c r="V232" s="65" t="n"/>
    </row>
    <row r="233">
      <c r="Q233" s="65" t="n"/>
      <c r="R233" s="6" t="n"/>
      <c r="S233" s="6" t="n"/>
      <c r="V233" s="65" t="n"/>
    </row>
    <row r="234">
      <c r="Q234" s="65" t="n"/>
      <c r="R234" s="6" t="n"/>
      <c r="S234" s="6" t="n"/>
      <c r="V234" s="65" t="n"/>
    </row>
    <row r="235">
      <c r="Q235" s="65" t="n"/>
      <c r="R235" s="6" t="n"/>
      <c r="S235" s="6" t="n"/>
      <c r="V235" s="65" t="n"/>
    </row>
    <row r="236">
      <c r="Q236" s="65" t="n"/>
      <c r="R236" s="6" t="n"/>
      <c r="S236" s="6" t="n"/>
      <c r="V236" s="65" t="n"/>
    </row>
    <row r="237">
      <c r="Q237" s="65" t="n"/>
      <c r="R237" s="6" t="n"/>
      <c r="S237" s="6" t="n"/>
      <c r="V237" s="65" t="n"/>
    </row>
    <row r="238">
      <c r="R238" s="6" t="n"/>
      <c r="S238" s="6" t="n"/>
    </row>
    <row r="239">
      <c r="Q239" s="65" t="n"/>
      <c r="R239" s="6" t="n"/>
      <c r="S239" s="6" t="n"/>
      <c r="V239" s="65" t="n"/>
    </row>
    <row r="240">
      <c r="Q240" s="65" t="n"/>
      <c r="R240" s="6" t="n"/>
      <c r="S240" s="6" t="n"/>
      <c r="V240" s="65" t="n"/>
    </row>
    <row r="241">
      <c r="Q241" s="65" t="n"/>
      <c r="R241" s="6" t="n"/>
      <c r="S241" s="6" t="n"/>
      <c r="V241" s="65" t="n"/>
    </row>
    <row r="242">
      <c r="Q242" s="65" t="n"/>
      <c r="R242" s="6" t="n"/>
      <c r="S242" s="6" t="n"/>
      <c r="V242" s="65" t="n"/>
    </row>
    <row r="243">
      <c r="Q243" s="65" t="n"/>
      <c r="R243" s="6" t="n"/>
      <c r="S243" s="6" t="n"/>
      <c r="V243" s="65" t="n"/>
    </row>
    <row r="244">
      <c r="Q244" s="65" t="n"/>
      <c r="R244" s="6" t="n"/>
      <c r="S244" s="6" t="n"/>
      <c r="V244" s="65" t="n"/>
    </row>
    <row r="245">
      <c r="Q245" s="65" t="n"/>
      <c r="R245" s="6" t="n"/>
      <c r="S245" s="6" t="n"/>
      <c r="V245" s="65" t="n"/>
    </row>
    <row r="246">
      <c r="Q246" s="65" t="n"/>
      <c r="R246" s="6" t="n"/>
      <c r="S246" s="6" t="n"/>
      <c r="V246" s="65" t="n"/>
    </row>
    <row r="247">
      <c r="Q247" s="65" t="n"/>
      <c r="R247" s="6" t="n"/>
      <c r="S247" s="6" t="n"/>
      <c r="V247" s="65" t="n"/>
    </row>
    <row r="248">
      <c r="R248" s="6" t="n"/>
      <c r="S248" s="6" t="n"/>
    </row>
    <row r="249">
      <c r="Q249" s="65" t="n"/>
      <c r="R249" s="6" t="n"/>
      <c r="S249" s="6" t="n"/>
      <c r="V249" s="65" t="n"/>
    </row>
    <row r="250">
      <c r="Q250" s="65" t="n"/>
      <c r="R250" s="6" t="n"/>
      <c r="S250" s="6" t="n"/>
      <c r="V250" s="65" t="n"/>
    </row>
    <row r="251">
      <c r="Q251" s="65" t="n"/>
      <c r="R251" s="6" t="n"/>
      <c r="S251" s="6" t="n"/>
      <c r="V251" s="65" t="n"/>
    </row>
    <row r="252">
      <c r="Q252" s="65" t="n"/>
      <c r="R252" s="6" t="n"/>
      <c r="S252" s="6" t="n"/>
      <c r="V252" s="65" t="n"/>
    </row>
    <row r="253">
      <c r="Q253" s="65" t="n"/>
      <c r="R253" s="6" t="n"/>
      <c r="S253" s="6" t="n"/>
      <c r="V253" s="65" t="n"/>
    </row>
    <row r="254">
      <c r="Q254" s="65" t="n"/>
      <c r="R254" s="6" t="n"/>
      <c r="S254" s="6" t="n"/>
      <c r="V254" s="65" t="n"/>
    </row>
    <row r="255">
      <c r="Q255" s="65" t="n"/>
      <c r="R255" s="6" t="n"/>
      <c r="S255" s="6" t="n"/>
      <c r="V255" s="65" t="n"/>
    </row>
    <row r="256">
      <c r="Q256" s="65" t="n"/>
      <c r="R256" s="6" t="n"/>
      <c r="S256" s="6" t="n"/>
      <c r="V256" s="65" t="n"/>
    </row>
    <row r="257">
      <c r="Q257" s="65" t="n"/>
      <c r="R257" s="6" t="n"/>
      <c r="S257" s="6" t="n"/>
      <c r="V257" s="65" t="n"/>
    </row>
    <row r="258">
      <c r="R258" s="6" t="n"/>
      <c r="S258" s="6" t="n"/>
    </row>
    <row r="259">
      <c r="Q259" s="65" t="n"/>
      <c r="R259" s="6" t="n"/>
      <c r="S259" s="6" t="n"/>
      <c r="V259" s="65" t="n"/>
    </row>
    <row r="260">
      <c r="Q260" s="65" t="n"/>
      <c r="R260" s="6" t="n"/>
      <c r="S260" s="6" t="n"/>
      <c r="V260" s="65" t="n"/>
    </row>
    <row r="261">
      <c r="Q261" s="65" t="n"/>
      <c r="R261" s="6" t="n"/>
      <c r="S261" s="6" t="n"/>
      <c r="V261" s="65" t="n"/>
    </row>
    <row r="262">
      <c r="Q262" s="65" t="n"/>
      <c r="R262" s="6" t="n"/>
      <c r="S262" s="6" t="n"/>
      <c r="V262" s="65" t="n"/>
    </row>
    <row r="263">
      <c r="Q263" s="65" t="n"/>
      <c r="R263" s="6" t="n"/>
      <c r="S263" s="6" t="n"/>
      <c r="V263" s="65" t="n"/>
    </row>
    <row r="264">
      <c r="Q264" s="65" t="n"/>
      <c r="R264" s="6" t="n"/>
      <c r="S264" s="6" t="n"/>
      <c r="V264" s="65" t="n"/>
    </row>
    <row r="265">
      <c r="Q265" s="65" t="n"/>
      <c r="R265" s="6" t="n"/>
      <c r="S265" s="6" t="n"/>
      <c r="V265" s="65" t="n"/>
    </row>
    <row r="266">
      <c r="Q266" s="65" t="n"/>
      <c r="R266" s="6" t="n"/>
      <c r="S266" s="6" t="n"/>
      <c r="V266" s="65" t="n"/>
    </row>
    <row r="267">
      <c r="Q267" s="65" t="n"/>
      <c r="R267" s="6" t="n"/>
      <c r="S267" s="6" t="n"/>
      <c r="V267" s="65" t="n"/>
    </row>
    <row r="268">
      <c r="Q268" s="65" t="n"/>
      <c r="R268" s="6" t="n"/>
      <c r="S268" s="6" t="n"/>
      <c r="V268" s="65" t="n"/>
    </row>
  </sheetData>
  <autoFilter ref="B6:S113"/>
  <dataValidations count="4">
    <dataValidation sqref="S4 H4:I4 K4:N4 P4:Q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R4 O4 J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E4:G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3" firstPageNumber="0" horizontalDpi="300" verticalDpi="300"/>
</worksheet>
</file>

<file path=xl/worksheets/sheet7.xml><?xml version="1.0" encoding="utf-8"?>
<worksheet xmlns="http://schemas.openxmlformats.org/spreadsheetml/2006/main">
  <sheetPr codeName="Sheet2">
    <outlinePr summaryBelow="1" summaryRight="1"/>
    <pageSetUpPr/>
  </sheetPr>
  <dimension ref="A1:Q167"/>
  <sheetViews>
    <sheetView topLeftCell="F1" workbookViewId="0">
      <pane ySplit="6" topLeftCell="A114" activePane="bottomLeft" state="frozen"/>
      <selection pane="bottomLeft" activeCell="P6" sqref="P6:P149"/>
      <selection activeCell="E476" sqref="E476"/>
    </sheetView>
  </sheetViews>
  <sheetFormatPr baseColWidth="8" defaultRowHeight="13.15"/>
  <cols>
    <col width="22.5703125" bestFit="1" customWidth="1" min="1" max="1"/>
    <col width="34.7109375" customWidth="1" min="2" max="2"/>
    <col width="36.7109375" customWidth="1" min="3" max="3"/>
    <col width="20.7109375" customWidth="1" min="4" max="4"/>
    <col width="14.28515625" customWidth="1" min="5" max="5"/>
    <col width="22.140625" customWidth="1" min="6" max="6"/>
    <col width="11.140625" customWidth="1" min="7" max="7"/>
    <col width="29.5703125" customWidth="1" min="8" max="8"/>
    <col width="34.42578125" customWidth="1" min="9" max="9"/>
    <col width="12.140625" customWidth="1" min="10" max="10"/>
    <col width="12.42578125" bestFit="1" customWidth="1" min="11" max="11"/>
    <col width="12.28515625" bestFit="1" customWidth="1" min="12" max="12"/>
    <col width="43" customWidth="1" min="13" max="13"/>
    <col width="12.28515625" customWidth="1" min="14" max="14"/>
    <col width="13.28515625" bestFit="1" customWidth="1" min="15" max="15"/>
    <col width="15.85546875" bestFit="1" customWidth="1" min="16" max="16"/>
    <col width="28.7109375" customWidth="1" min="17" max="17"/>
  </cols>
  <sheetData>
    <row r="1" ht="13.9" customHeight="1" thickBot="1">
      <c r="A1" s="15" t="inlineStr">
        <is>
          <t>Export Set-up</t>
        </is>
      </c>
      <c r="B1" s="48" t="inlineStr">
        <is>
          <t>Z:\DOE PSD Exports\006_VL-VLSbom_Shaft_DOE.xml</t>
        </is>
      </c>
      <c r="C1" s="16" t="n"/>
      <c r="D1" s="17" t="n"/>
      <c r="E1" s="17" t="n"/>
      <c r="F1" s="17" t="n"/>
      <c r="G1" s="17" t="n"/>
      <c r="H1" s="17" t="n"/>
      <c r="I1" s="17" t="n"/>
      <c r="J1" s="17" t="n"/>
      <c r="K1" s="17" t="n"/>
      <c r="L1" s="17" t="n"/>
      <c r="M1" s="17" t="n"/>
      <c r="N1" s="17" t="n"/>
      <c r="O1" s="17" t="n"/>
      <c r="P1" s="17" t="n"/>
    </row>
    <row r="2" ht="13.9" customHeight="1" thickTop="1">
      <c r="A2" s="19" t="inlineStr">
        <is>
          <t>Price_BOM_VLS_Shaft</t>
        </is>
      </c>
      <c r="B2" s="31" t="inlineStr">
        <is>
          <t>ID</t>
        </is>
      </c>
      <c r="C2" s="31" t="inlineStr">
        <is>
          <t>Model</t>
        </is>
      </c>
      <c r="D2" s="31" t="n"/>
      <c r="E2" s="31">
        <f>IF($A$6="Full Data","PacoMatlCode","")</f>
        <v/>
      </c>
      <c r="F2" s="31">
        <f>IF($A$6="Full Data","ShaftMaterial","")</f>
        <v/>
      </c>
      <c r="G2" s="31" t="inlineStr">
        <is>
          <t>CodeX</t>
        </is>
      </c>
      <c r="H2" s="32" t="inlineStr">
        <is>
          <t>MotorFrame</t>
        </is>
      </c>
      <c r="I2" s="32" t="inlineStr">
        <is>
          <t>SealType</t>
        </is>
      </c>
      <c r="J2" s="31" t="inlineStr">
        <is>
          <t>ShaftDiameter</t>
        </is>
      </c>
      <c r="K2" s="31" t="inlineStr">
        <is>
          <t>MtrShaftDia</t>
        </is>
      </c>
      <c r="L2" s="31">
        <f>IF($A$6="Full Data","BOM","")</f>
        <v/>
      </c>
      <c r="M2" s="31" t="n"/>
      <c r="N2" s="31" t="inlineStr">
        <is>
          <t>PriceID</t>
        </is>
      </c>
      <c r="O2" s="31" t="inlineStr">
        <is>
          <t>LeadtimeID</t>
        </is>
      </c>
      <c r="P2" s="31" t="n"/>
    </row>
    <row r="3">
      <c r="A3" s="19">
        <f>IF($A$6="Full Data", "PumpOptions", "BasicOptionsDynamicDesc")</f>
        <v/>
      </c>
      <c r="B3" s="31" t="inlineStr">
        <is>
          <t>PriceList</t>
        </is>
      </c>
      <c r="C3" s="31" t="n"/>
      <c r="D3" s="31" t="inlineStr">
        <is>
          <t>ID</t>
        </is>
      </c>
      <c r="E3" s="31" t="n"/>
      <c r="F3" s="31" t="n"/>
      <c r="G3" s="31" t="n"/>
      <c r="H3" s="31" t="n"/>
      <c r="I3" s="31" t="n"/>
      <c r="J3" s="31" t="n"/>
      <c r="K3" s="31" t="n"/>
      <c r="L3" s="31" t="n"/>
      <c r="M3" s="31" t="n"/>
      <c r="N3" s="31" t="n"/>
      <c r="O3" s="31" t="n"/>
      <c r="P3" s="31" t="n"/>
    </row>
    <row r="4">
      <c r="A4" s="20" t="inlineStr">
        <is>
          <t>[Attribute type]</t>
        </is>
      </c>
      <c r="B4" s="54" t="inlineStr">
        <is>
          <t>pointer-merge</t>
        </is>
      </c>
      <c r="C4" s="54" t="inlineStr">
        <is>
          <t>text</t>
        </is>
      </c>
      <c r="D4" s="54" t="inlineStr">
        <is>
          <t>pointer-merge</t>
        </is>
      </c>
      <c r="E4" s="54">
        <f>IF($A$6="Full Data","text","")</f>
        <v/>
      </c>
      <c r="F4" s="54" t="inlineStr">
        <is>
          <t>text</t>
        </is>
      </c>
      <c r="G4" s="54" t="inlineStr">
        <is>
          <t>text</t>
        </is>
      </c>
      <c r="H4" s="54" t="inlineStr">
        <is>
          <t>text</t>
        </is>
      </c>
      <c r="I4" s="54" t="inlineStr">
        <is>
          <t>text</t>
        </is>
      </c>
      <c r="J4" s="54" t="inlineStr">
        <is>
          <t>double</t>
        </is>
      </c>
      <c r="K4" s="54" t="inlineStr">
        <is>
          <t>double</t>
        </is>
      </c>
      <c r="L4" s="54">
        <f>IF($A$6="Full Data","text","")</f>
        <v/>
      </c>
      <c r="M4" s="54" t="n"/>
      <c r="N4" s="54" t="inlineStr">
        <is>
          <t>pointer-merge</t>
        </is>
      </c>
      <c r="O4" s="54" t="inlineStr">
        <is>
          <t>pointer-merge</t>
        </is>
      </c>
      <c r="P4" s="54" t="n"/>
      <c r="Q4" s="21" t="inlineStr">
        <is>
          <t>[END]</t>
        </is>
      </c>
    </row>
    <row r="5" ht="13.9" customHeight="1" thickBot="1">
      <c r="A5" s="23" t="inlineStr">
        <is>
          <t>[Attribute width]</t>
        </is>
      </c>
      <c r="B5" s="55" t="n"/>
      <c r="C5" s="55" t="n"/>
      <c r="D5" s="55" t="n"/>
      <c r="E5" s="55" t="n"/>
      <c r="F5" s="55" t="n"/>
      <c r="G5" s="55" t="n"/>
      <c r="H5" s="55" t="n"/>
      <c r="I5" s="55" t="n"/>
      <c r="J5" s="55" t="n"/>
      <c r="K5" s="55" t="n"/>
      <c r="L5" s="55" t="n"/>
      <c r="M5" s="55" t="n"/>
      <c r="N5" s="55" t="n"/>
      <c r="O5" s="55" t="n"/>
      <c r="P5" s="55" t="n"/>
      <c r="Q5" s="18" t="n"/>
    </row>
    <row r="6" ht="13.9" customHeight="1" thickTop="1">
      <c r="A6" s="24" t="inlineStr">
        <is>
          <t>Full Data</t>
        </is>
      </c>
      <c r="B6" s="7" t="inlineStr">
        <is>
          <t>ID</t>
        </is>
      </c>
      <c r="C6" s="7" t="inlineStr">
        <is>
          <t>Model</t>
        </is>
      </c>
      <c r="D6" s="7" t="inlineStr">
        <is>
          <t>OptionID</t>
        </is>
      </c>
      <c r="E6" s="7" t="inlineStr">
        <is>
          <t>PacoMatlCode</t>
        </is>
      </c>
      <c r="F6" s="7" t="inlineStr">
        <is>
          <t>Pump Shaft Material</t>
        </is>
      </c>
      <c r="G6" s="7" t="inlineStr">
        <is>
          <t>codeX</t>
        </is>
      </c>
      <c r="H6" s="7" t="inlineStr">
        <is>
          <t>Mtr Fr</t>
        </is>
      </c>
      <c r="I6" s="7" t="inlineStr">
        <is>
          <t>Sealing</t>
        </is>
      </c>
      <c r="J6" s="7" t="inlineStr">
        <is>
          <t>PumpShaftDia</t>
        </is>
      </c>
      <c r="K6" s="7" t="inlineStr">
        <is>
          <t>MtrShaft Dia</t>
        </is>
      </c>
      <c r="L6" s="7" t="inlineStr">
        <is>
          <t>Part Number</t>
        </is>
      </c>
      <c r="M6" s="8" t="inlineStr">
        <is>
          <t>Description</t>
        </is>
      </c>
      <c r="N6" s="4" t="inlineStr">
        <is>
          <t>Price ID</t>
        </is>
      </c>
      <c r="O6" s="4" t="inlineStr">
        <is>
          <t>LeadtimeID</t>
        </is>
      </c>
      <c r="P6" s="14" t="inlineStr">
        <is>
          <t>2020 LT (Wks)</t>
        </is>
      </c>
    </row>
    <row r="7">
      <c r="A7" s="25" t="inlineStr">
        <is>
          <t>[START]</t>
        </is>
      </c>
      <c r="B7" t="inlineStr">
        <is>
          <t>Price_BOM_VLS_Shaft_28</t>
        </is>
      </c>
      <c r="C7" t="inlineStr">
        <is>
          <t>:1270-7_VLS:</t>
        </is>
      </c>
      <c r="D7" t="inlineStr">
        <is>
          <t>ShaftMatl_SS_AISI-303</t>
        </is>
      </c>
      <c r="E7" t="inlineStr">
        <is>
          <t>H303</t>
        </is>
      </c>
      <c r="F7" s="6" t="inlineStr">
        <is>
          <t>Stainless Steel, AISI-303</t>
        </is>
      </c>
      <c r="G7" t="inlineStr">
        <is>
          <t>X3</t>
        </is>
      </c>
      <c r="H7" t="inlineStr">
        <is>
          <t>:213TC:215TC:</t>
        </is>
      </c>
      <c r="I7" t="inlineStr">
        <is>
          <t>:MechSealType21:MechSealType2:</t>
        </is>
      </c>
      <c r="J7" t="n">
        <v>1.125</v>
      </c>
      <c r="K7" t="n">
        <v>1.375</v>
      </c>
      <c r="L7" t="n">
        <v>98132103</v>
      </c>
      <c r="M7" t="inlineStr">
        <is>
          <t>VLS,1270,X3,213/215TC</t>
        </is>
      </c>
      <c r="N7" t="inlineStr">
        <is>
          <t>A100114</t>
        </is>
      </c>
      <c r="O7" t="inlineStr">
        <is>
          <t>LT027</t>
        </is>
      </c>
      <c r="P7" s="13" t="n">
        <v>0</v>
      </c>
    </row>
    <row r="8">
      <c r="A8" s="24" t="n"/>
      <c r="B8" t="inlineStr">
        <is>
          <t>Price_BOM_VLS_Shaft_29</t>
        </is>
      </c>
      <c r="C8" t="inlineStr">
        <is>
          <t>:1570-9_VLS:</t>
        </is>
      </c>
      <c r="D8" t="inlineStr">
        <is>
          <t>ShaftMatl_SS_AISI-303</t>
        </is>
      </c>
      <c r="E8" t="inlineStr">
        <is>
          <t>H303</t>
        </is>
      </c>
      <c r="F8" s="6" t="inlineStr">
        <is>
          <t>Stainless Steel, AISI-303</t>
        </is>
      </c>
      <c r="G8" t="inlineStr">
        <is>
          <t>X3</t>
        </is>
      </c>
      <c r="H8" t="inlineStr">
        <is>
          <t>:213TC:215TC:</t>
        </is>
      </c>
      <c r="I8" t="inlineStr">
        <is>
          <t>:MechSealType21:MechSealType2:</t>
        </is>
      </c>
      <c r="J8" t="n">
        <v>1.125</v>
      </c>
      <c r="K8" t="n">
        <v>1.375</v>
      </c>
      <c r="L8" t="n">
        <v>98132103</v>
      </c>
      <c r="M8" t="inlineStr">
        <is>
          <t>VLS,1570,X3,213/215TC</t>
        </is>
      </c>
      <c r="N8" t="inlineStr">
        <is>
          <t>A100114</t>
        </is>
      </c>
      <c r="O8" t="inlineStr">
        <is>
          <t>LT027</t>
        </is>
      </c>
      <c r="P8" s="13" t="n">
        <v>0</v>
      </c>
    </row>
    <row r="9">
      <c r="A9" s="24" t="n"/>
      <c r="B9" t="inlineStr">
        <is>
          <t>Price_BOM_VLS_Shaft_30</t>
        </is>
      </c>
      <c r="C9" t="inlineStr">
        <is>
          <t>:2070-5_VLS:</t>
        </is>
      </c>
      <c r="D9" t="inlineStr">
        <is>
          <t>ShaftMatl_SS_AISI-303</t>
        </is>
      </c>
      <c r="E9" t="inlineStr">
        <is>
          <t>H303</t>
        </is>
      </c>
      <c r="F9" s="6" t="inlineStr">
        <is>
          <t>Stainless Steel, AISI-303</t>
        </is>
      </c>
      <c r="G9" t="inlineStr">
        <is>
          <t>X3</t>
        </is>
      </c>
      <c r="H9" t="inlineStr">
        <is>
          <t>:213TC:215TC:</t>
        </is>
      </c>
      <c r="I9" t="inlineStr">
        <is>
          <t>:MechSealType21:MechSealType2:</t>
        </is>
      </c>
      <c r="J9" t="n">
        <v>1.125</v>
      </c>
      <c r="K9" t="n">
        <v>1.375</v>
      </c>
      <c r="L9" t="n">
        <v>98132103</v>
      </c>
      <c r="M9" t="inlineStr">
        <is>
          <t>VLS,2070,X3,213/215TC</t>
        </is>
      </c>
      <c r="N9" t="inlineStr">
        <is>
          <t>A100114</t>
        </is>
      </c>
      <c r="O9" t="inlineStr">
        <is>
          <t>LT027</t>
        </is>
      </c>
      <c r="P9" s="13" t="n">
        <v>0</v>
      </c>
    </row>
    <row r="10">
      <c r="A10" s="24" t="n"/>
      <c r="B10" t="inlineStr">
        <is>
          <t>Price_BOM_VLS_Shaft_31</t>
        </is>
      </c>
      <c r="C10" t="inlineStr">
        <is>
          <t>:2570-9_VLS:</t>
        </is>
      </c>
      <c r="D10" t="inlineStr">
        <is>
          <t>ShaftMatl_SS_AISI-303</t>
        </is>
      </c>
      <c r="E10" t="inlineStr">
        <is>
          <t>H303</t>
        </is>
      </c>
      <c r="F10" s="6" t="inlineStr">
        <is>
          <t>Stainless Steel, AISI-303</t>
        </is>
      </c>
      <c r="G10" t="inlineStr">
        <is>
          <t>X3</t>
        </is>
      </c>
      <c r="H10" t="inlineStr">
        <is>
          <t>:213TC:215TC:</t>
        </is>
      </c>
      <c r="I10" t="inlineStr">
        <is>
          <t>:MechSealType21:MechSealType2:</t>
        </is>
      </c>
      <c r="J10" t="n">
        <v>1.125</v>
      </c>
      <c r="K10" t="n">
        <v>1.375</v>
      </c>
      <c r="L10" t="n">
        <v>98132103</v>
      </c>
      <c r="M10" t="inlineStr">
        <is>
          <t>VLS,2570,X3,213/215TC</t>
        </is>
      </c>
      <c r="N10" t="inlineStr">
        <is>
          <t>A100114</t>
        </is>
      </c>
      <c r="O10" t="inlineStr">
        <is>
          <t>LT027</t>
        </is>
      </c>
      <c r="P10" s="13" t="n">
        <v>0</v>
      </c>
    </row>
    <row r="11">
      <c r="A11" s="24" t="n"/>
      <c r="B11" t="inlineStr">
        <is>
          <t>Price_BOM_VLS_Shaft_32</t>
        </is>
      </c>
      <c r="C11" t="inlineStr">
        <is>
          <t>:3070-7_VLS:</t>
        </is>
      </c>
      <c r="D11" t="inlineStr">
        <is>
          <t>ShaftMatl_SS_AISI-303</t>
        </is>
      </c>
      <c r="E11" t="inlineStr">
        <is>
          <t>H303</t>
        </is>
      </c>
      <c r="F11" s="6" t="inlineStr">
        <is>
          <t>Stainless Steel, AISI-303</t>
        </is>
      </c>
      <c r="G11" t="inlineStr">
        <is>
          <t>X3</t>
        </is>
      </c>
      <c r="H11" t="inlineStr">
        <is>
          <t>:213TC:215TC:</t>
        </is>
      </c>
      <c r="I11" t="inlineStr">
        <is>
          <t>:MechSealType21:MechSealType2:</t>
        </is>
      </c>
      <c r="J11" t="n">
        <v>1.125</v>
      </c>
      <c r="K11" t="n">
        <v>1.375</v>
      </c>
      <c r="L11" t="n">
        <v>98132103</v>
      </c>
      <c r="M11" t="inlineStr">
        <is>
          <t>VLS,3070,X3,213/215TC</t>
        </is>
      </c>
      <c r="N11" t="inlineStr">
        <is>
          <t>A100114</t>
        </is>
      </c>
      <c r="O11" t="inlineStr">
        <is>
          <t>LT027</t>
        </is>
      </c>
      <c r="P11" s="13" t="n">
        <v>0</v>
      </c>
    </row>
    <row r="12">
      <c r="A12" s="24" t="n"/>
      <c r="B12" t="inlineStr">
        <is>
          <t>Price_BOM_VLS_Shaft_33</t>
        </is>
      </c>
      <c r="C12" t="inlineStr">
        <is>
          <t>:4070-7_VLS:</t>
        </is>
      </c>
      <c r="D12" t="inlineStr">
        <is>
          <t>ShaftMatl_SS_AISI-303</t>
        </is>
      </c>
      <c r="E12" t="inlineStr">
        <is>
          <t>H303</t>
        </is>
      </c>
      <c r="F12" s="6" t="inlineStr">
        <is>
          <t>Stainless Steel, AISI-303</t>
        </is>
      </c>
      <c r="G12" t="inlineStr">
        <is>
          <t>X3</t>
        </is>
      </c>
      <c r="H12" t="inlineStr">
        <is>
          <t>:213TC:215TC:</t>
        </is>
      </c>
      <c r="I12" t="inlineStr">
        <is>
          <t>:MechSealType21:MechSealType2:</t>
        </is>
      </c>
      <c r="J12" t="n">
        <v>1.125</v>
      </c>
      <c r="K12" t="n">
        <v>1.375</v>
      </c>
      <c r="L12" t="n">
        <v>98132103</v>
      </c>
      <c r="M12" t="inlineStr">
        <is>
          <t>VLS,4070,X3,213/215TC</t>
        </is>
      </c>
      <c r="N12" t="inlineStr">
        <is>
          <t>A100114</t>
        </is>
      </c>
      <c r="O12" t="inlineStr">
        <is>
          <t>LT027</t>
        </is>
      </c>
      <c r="P12" s="13" t="n">
        <v>0</v>
      </c>
    </row>
    <row r="13">
      <c r="A13" s="24" t="n"/>
      <c r="B13" t="inlineStr">
        <is>
          <t>Price_BOM_VLS_Shaft_34</t>
        </is>
      </c>
      <c r="C13" t="inlineStr">
        <is>
          <t>:5070-7_VLS:</t>
        </is>
      </c>
      <c r="D13" t="inlineStr">
        <is>
          <t>ShaftMatl_SS_AISI-303</t>
        </is>
      </c>
      <c r="E13" t="inlineStr">
        <is>
          <t>H303</t>
        </is>
      </c>
      <c r="F13" s="6" t="inlineStr">
        <is>
          <t>Stainless Steel, AISI-303</t>
        </is>
      </c>
      <c r="G13" t="inlineStr">
        <is>
          <t>X3</t>
        </is>
      </c>
      <c r="H13" t="inlineStr">
        <is>
          <t>:213TC:215TC:</t>
        </is>
      </c>
      <c r="I13" t="inlineStr">
        <is>
          <t>:MechSealType21:MechSealType2:</t>
        </is>
      </c>
      <c r="J13" t="n">
        <v>1.125</v>
      </c>
      <c r="K13" t="n">
        <v>1.375</v>
      </c>
      <c r="L13" t="n">
        <v>98132103</v>
      </c>
      <c r="M13" t="inlineStr">
        <is>
          <t>VLS,5070,X3,213/215TC</t>
        </is>
      </c>
      <c r="N13" t="inlineStr">
        <is>
          <t>A100114</t>
        </is>
      </c>
      <c r="O13" t="inlineStr">
        <is>
          <t>LT027</t>
        </is>
      </c>
      <c r="P13" s="13" t="n">
        <v>0</v>
      </c>
    </row>
    <row r="14">
      <c r="A14" s="24" t="n"/>
      <c r="B14" t="inlineStr">
        <is>
          <t>Price_BOM_VLS_Shaft_46</t>
        </is>
      </c>
      <c r="C14" t="inlineStr">
        <is>
          <t>:2095-A_VLS:2095-1_VLS:2095-5_VLS:2095-9_VLS:</t>
        </is>
      </c>
      <c r="D14" t="inlineStr">
        <is>
          <t>ShaftMatl_SS_AISI-303</t>
        </is>
      </c>
      <c r="E14" t="inlineStr">
        <is>
          <t>H303</t>
        </is>
      </c>
      <c r="F14" s="6" t="inlineStr">
        <is>
          <t>Stainless Steel, AISI-303</t>
        </is>
      </c>
      <c r="G14" t="inlineStr">
        <is>
          <t>X3</t>
        </is>
      </c>
      <c r="H14" t="inlineStr">
        <is>
          <t>:213TC:215TC:</t>
        </is>
      </c>
      <c r="I14" t="inlineStr">
        <is>
          <t>:MechSealType21:MechSealType2:</t>
        </is>
      </c>
      <c r="J14" t="n">
        <v>1.125</v>
      </c>
      <c r="K14" t="n">
        <v>1.375</v>
      </c>
      <c r="L14" t="n">
        <v>98132103</v>
      </c>
      <c r="M14" t="inlineStr">
        <is>
          <t>VLS,2095,X3,213/215TC</t>
        </is>
      </c>
      <c r="N14" t="inlineStr">
        <is>
          <t>A100114</t>
        </is>
      </c>
      <c r="O14" t="inlineStr">
        <is>
          <t>LT027</t>
        </is>
      </c>
      <c r="P14" s="13" t="n">
        <v>0</v>
      </c>
    </row>
    <row r="15">
      <c r="A15" s="24" t="n"/>
      <c r="B15" t="inlineStr">
        <is>
          <t>Price_BOM_VLS_Shaft_47</t>
        </is>
      </c>
      <c r="C15" t="inlineStr">
        <is>
          <t>:2595-3_VLS:</t>
        </is>
      </c>
      <c r="D15" t="inlineStr">
        <is>
          <t>ShaftMatl_SS_AISI-303</t>
        </is>
      </c>
      <c r="E15" t="inlineStr">
        <is>
          <t>H303</t>
        </is>
      </c>
      <c r="F15" s="6" t="inlineStr">
        <is>
          <t>Stainless Steel, AISI-303</t>
        </is>
      </c>
      <c r="G15" t="inlineStr">
        <is>
          <t>X3</t>
        </is>
      </c>
      <c r="H15" t="inlineStr">
        <is>
          <t>:213TC:215TC:</t>
        </is>
      </c>
      <c r="I15" t="inlineStr">
        <is>
          <t>:MechSealType21:MechSealType2:</t>
        </is>
      </c>
      <c r="J15" t="n">
        <v>1.125</v>
      </c>
      <c r="K15" t="n">
        <v>1.375</v>
      </c>
      <c r="L15" t="n">
        <v>98132103</v>
      </c>
      <c r="M15" t="inlineStr">
        <is>
          <t>VLS,2595,X3,213/215TC</t>
        </is>
      </c>
      <c r="N15" t="inlineStr">
        <is>
          <t>A100114</t>
        </is>
      </c>
      <c r="O15" t="inlineStr">
        <is>
          <t>LT027</t>
        </is>
      </c>
      <c r="P15" s="13" t="n">
        <v>0</v>
      </c>
    </row>
    <row r="16">
      <c r="A16" s="24" t="n"/>
      <c r="B16" t="inlineStr">
        <is>
          <t>Price_BOM_VLS_Shaft_48</t>
        </is>
      </c>
      <c r="C16" t="inlineStr">
        <is>
          <t>:3095-7_VLS:</t>
        </is>
      </c>
      <c r="D16" t="inlineStr">
        <is>
          <t>ShaftMatl_SS_AISI-303</t>
        </is>
      </c>
      <c r="E16" t="inlineStr">
        <is>
          <t>H303</t>
        </is>
      </c>
      <c r="F16" s="6" t="inlineStr">
        <is>
          <t>Stainless Steel, AISI-303</t>
        </is>
      </c>
      <c r="G16" t="inlineStr">
        <is>
          <t>X3</t>
        </is>
      </c>
      <c r="H16" t="inlineStr">
        <is>
          <t>:213TC:215TC:</t>
        </is>
      </c>
      <c r="I16" t="inlineStr">
        <is>
          <t>:MechSealType21:MechSealType2:</t>
        </is>
      </c>
      <c r="J16" t="n">
        <v>1.125</v>
      </c>
      <c r="K16" t="n">
        <v>1.375</v>
      </c>
      <c r="L16" t="n">
        <v>98132103</v>
      </c>
      <c r="M16" t="inlineStr">
        <is>
          <t>VLS,3095,X3,213/215TC</t>
        </is>
      </c>
      <c r="N16" t="inlineStr">
        <is>
          <t>A100114</t>
        </is>
      </c>
      <c r="O16" t="inlineStr">
        <is>
          <t>LT027</t>
        </is>
      </c>
      <c r="P16" s="13" t="n">
        <v>0</v>
      </c>
    </row>
    <row r="17">
      <c r="A17" s="24" t="n"/>
      <c r="B17" t="inlineStr">
        <is>
          <t>Price_BOM_VLS_Shaft_49</t>
        </is>
      </c>
      <c r="C17" t="inlineStr">
        <is>
          <t>:4095-9_VLS:4095-7_VLS:</t>
        </is>
      </c>
      <c r="D17" t="inlineStr">
        <is>
          <t>ShaftMatl_SS_AISI-303</t>
        </is>
      </c>
      <c r="E17" t="inlineStr">
        <is>
          <t>H303</t>
        </is>
      </c>
      <c r="F17" s="6" t="inlineStr">
        <is>
          <t>Stainless Steel, AISI-303</t>
        </is>
      </c>
      <c r="G17" t="inlineStr">
        <is>
          <t>X3</t>
        </is>
      </c>
      <c r="H17" t="inlineStr">
        <is>
          <t>:213TC:215TC:</t>
        </is>
      </c>
      <c r="I17" t="inlineStr">
        <is>
          <t>:MechSealType21:MechSealType2:</t>
        </is>
      </c>
      <c r="J17" t="n">
        <v>1.125</v>
      </c>
      <c r="K17" t="n">
        <v>1.375</v>
      </c>
      <c r="L17" t="n">
        <v>98132103</v>
      </c>
      <c r="M17" t="inlineStr">
        <is>
          <t>VLS,4095,X3,213/215TC</t>
        </is>
      </c>
      <c r="N17" t="inlineStr">
        <is>
          <t>A100114</t>
        </is>
      </c>
      <c r="O17" t="inlineStr">
        <is>
          <t>LT027</t>
        </is>
      </c>
      <c r="P17" s="13" t="n">
        <v>0</v>
      </c>
    </row>
    <row r="18">
      <c r="A18" s="24" t="n"/>
      <c r="B18" t="inlineStr">
        <is>
          <t>Price_BOM_VLS_Shaft_50</t>
        </is>
      </c>
      <c r="C18" t="inlineStr">
        <is>
          <t>:5095-A_VLS:5095-7_VLS:</t>
        </is>
      </c>
      <c r="D18" t="inlineStr">
        <is>
          <t>ShaftMatl_SS_AISI-303</t>
        </is>
      </c>
      <c r="E18" t="inlineStr">
        <is>
          <t>H303</t>
        </is>
      </c>
      <c r="F18" s="6" t="inlineStr">
        <is>
          <t>Stainless Steel, AISI-303</t>
        </is>
      </c>
      <c r="G18" t="inlineStr">
        <is>
          <t>X3</t>
        </is>
      </c>
      <c r="H18" t="inlineStr">
        <is>
          <t>:213TC:215TC:</t>
        </is>
      </c>
      <c r="I18" t="inlineStr">
        <is>
          <t>:MechSealType21:MechSealType2:</t>
        </is>
      </c>
      <c r="J18" t="n">
        <v>1.125</v>
      </c>
      <c r="K18" t="n">
        <v>1.375</v>
      </c>
      <c r="L18" t="n">
        <v>98132103</v>
      </c>
      <c r="M18" t="inlineStr">
        <is>
          <t>VLS,5095,X3,213/215TC</t>
        </is>
      </c>
      <c r="N18" t="inlineStr">
        <is>
          <t>A100114</t>
        </is>
      </c>
      <c r="O18" t="inlineStr">
        <is>
          <t>LT027</t>
        </is>
      </c>
      <c r="P18" s="13" t="n">
        <v>0</v>
      </c>
    </row>
    <row r="19">
      <c r="A19" s="24" t="n"/>
      <c r="B19" t="inlineStr">
        <is>
          <t>Price_BOM_VLS_Shaft_51</t>
        </is>
      </c>
      <c r="C19" t="inlineStr">
        <is>
          <t>:6095-7_VLS:</t>
        </is>
      </c>
      <c r="D19" t="inlineStr">
        <is>
          <t>ShaftMatl_SS_AISI-303</t>
        </is>
      </c>
      <c r="E19" t="inlineStr">
        <is>
          <t>H303</t>
        </is>
      </c>
      <c r="F19" s="6" t="inlineStr">
        <is>
          <t>Stainless Steel, AISI-303</t>
        </is>
      </c>
      <c r="G19" t="inlineStr">
        <is>
          <t>X3</t>
        </is>
      </c>
      <c r="H19" t="inlineStr">
        <is>
          <t>:213TC:215TC:</t>
        </is>
      </c>
      <c r="I19" t="inlineStr">
        <is>
          <t>:MechSealType21:MechSealType2:</t>
        </is>
      </c>
      <c r="J19" t="n">
        <v>1.125</v>
      </c>
      <c r="K19" t="n">
        <v>1.375</v>
      </c>
      <c r="L19" t="n">
        <v>98132103</v>
      </c>
      <c r="M19" t="inlineStr">
        <is>
          <t>VLS,6095,X3,213/215TC</t>
        </is>
      </c>
      <c r="N19" t="inlineStr">
        <is>
          <t>A100114</t>
        </is>
      </c>
      <c r="O19" t="inlineStr">
        <is>
          <t>LT027</t>
        </is>
      </c>
      <c r="P19" s="13" t="n">
        <v>0</v>
      </c>
    </row>
    <row r="20">
      <c r="A20" s="24" t="n"/>
      <c r="B20" t="inlineStr">
        <is>
          <t>Price_BOM_VLS_Shaft_52</t>
        </is>
      </c>
      <c r="C20" s="123" t="inlineStr">
        <is>
          <t>:8095-1_VLS:</t>
        </is>
      </c>
      <c r="D20" t="inlineStr">
        <is>
          <t>ShaftMatl_SS_AISI-303</t>
        </is>
      </c>
      <c r="E20" t="inlineStr">
        <is>
          <t>H303</t>
        </is>
      </c>
      <c r="F20" s="6" t="inlineStr">
        <is>
          <t>Stainless Steel, AISI-303</t>
        </is>
      </c>
      <c r="G20" t="inlineStr">
        <is>
          <t>X3</t>
        </is>
      </c>
      <c r="H20" t="inlineStr">
        <is>
          <t>:213TC:215TC:</t>
        </is>
      </c>
      <c r="I20" t="inlineStr">
        <is>
          <t>:MechSealType21:MechSealType2:</t>
        </is>
      </c>
      <c r="J20" t="n">
        <v>1.125</v>
      </c>
      <c r="K20" t="n">
        <v>1.375</v>
      </c>
      <c r="L20" t="n">
        <v>98132103</v>
      </c>
      <c r="M20" t="inlineStr">
        <is>
          <t>VLS,8095,X3,213/215TC</t>
        </is>
      </c>
      <c r="N20" t="inlineStr">
        <is>
          <t>A100114</t>
        </is>
      </c>
      <c r="O20" t="inlineStr">
        <is>
          <t>LT027</t>
        </is>
      </c>
      <c r="P20" s="13" t="n">
        <v>0</v>
      </c>
    </row>
    <row r="21">
      <c r="A21" s="24" t="n"/>
      <c r="B21" t="inlineStr">
        <is>
          <t>Price_BOM_VLS_Shaft_66</t>
        </is>
      </c>
      <c r="C21" t="inlineStr">
        <is>
          <t>:2512-1_VLS:</t>
        </is>
      </c>
      <c r="D21" t="inlineStr">
        <is>
          <t>ShaftMatl_SS_AISI-303</t>
        </is>
      </c>
      <c r="E21" t="inlineStr">
        <is>
          <t>H303</t>
        </is>
      </c>
      <c r="F21" s="6" t="inlineStr">
        <is>
          <t>Stainless Steel, AISI-303</t>
        </is>
      </c>
      <c r="G21" t="inlineStr">
        <is>
          <t>X3</t>
        </is>
      </c>
      <c r="H21" t="inlineStr">
        <is>
          <t>:254TC:256TC:</t>
        </is>
      </c>
      <c r="I21" t="inlineStr">
        <is>
          <t>:MechSealType21:MechSealType2:</t>
        </is>
      </c>
      <c r="J21" t="n">
        <v>1.125</v>
      </c>
      <c r="K21" t="n">
        <v>1.625</v>
      </c>
      <c r="L21" t="n">
        <v>98132103</v>
      </c>
      <c r="M21" t="inlineStr">
        <is>
          <t>VLS,2512,X3,254/256TC</t>
        </is>
      </c>
      <c r="N21" t="inlineStr">
        <is>
          <t>A100114</t>
        </is>
      </c>
      <c r="O21" t="inlineStr">
        <is>
          <t>LT027</t>
        </is>
      </c>
      <c r="P21" s="13" t="n">
        <v>0</v>
      </c>
    </row>
    <row r="22">
      <c r="A22" s="24" t="n"/>
      <c r="B22" t="inlineStr">
        <is>
          <t>Price_BOM_VLS_Shaft_67</t>
        </is>
      </c>
      <c r="C22" t="inlineStr">
        <is>
          <t>:3012-5_VLS:3012-3_VLS:</t>
        </is>
      </c>
      <c r="D22" t="inlineStr">
        <is>
          <t>ShaftMatl_SS_AISI-303</t>
        </is>
      </c>
      <c r="E22" t="inlineStr">
        <is>
          <t>H303</t>
        </is>
      </c>
      <c r="F22" s="6" t="inlineStr">
        <is>
          <t>Stainless Steel, AISI-303</t>
        </is>
      </c>
      <c r="G22" t="inlineStr">
        <is>
          <t>X3</t>
        </is>
      </c>
      <c r="H22" t="inlineStr">
        <is>
          <t>:254TC:256TC:</t>
        </is>
      </c>
      <c r="I22" t="inlineStr">
        <is>
          <t>:MechSealType21:MechSealType2:</t>
        </is>
      </c>
      <c r="J22" t="n">
        <v>1.125</v>
      </c>
      <c r="K22" t="n">
        <v>1.625</v>
      </c>
      <c r="L22" t="n">
        <v>98132103</v>
      </c>
      <c r="M22" t="inlineStr">
        <is>
          <t>VLS,3012,X3,254/256TC</t>
        </is>
      </c>
      <c r="N22" t="inlineStr">
        <is>
          <t>A100114</t>
        </is>
      </c>
      <c r="O22" t="inlineStr">
        <is>
          <t>LT027</t>
        </is>
      </c>
      <c r="P22" s="13" t="n">
        <v>0</v>
      </c>
    </row>
    <row r="23">
      <c r="A23" s="24" t="n"/>
      <c r="B23" t="inlineStr">
        <is>
          <t>Price_BOM_VLS_Shaft_68</t>
        </is>
      </c>
      <c r="C23" t="inlineStr">
        <is>
          <t>:4012-1_VLS:4012-9_VLS:4012-7_VLS:</t>
        </is>
      </c>
      <c r="D23" t="inlineStr">
        <is>
          <t>ShaftMatl_SS_AISI-303</t>
        </is>
      </c>
      <c r="E23" t="inlineStr">
        <is>
          <t>H303</t>
        </is>
      </c>
      <c r="F23" s="6" t="inlineStr">
        <is>
          <t>Stainless Steel, AISI-303</t>
        </is>
      </c>
      <c r="G23" t="inlineStr">
        <is>
          <t>X3</t>
        </is>
      </c>
      <c r="H23" t="inlineStr">
        <is>
          <t>:254TC:256TC:</t>
        </is>
      </c>
      <c r="I23" t="inlineStr">
        <is>
          <t>:MechSealType21:MechSealType2:</t>
        </is>
      </c>
      <c r="J23" t="n">
        <v>1.125</v>
      </c>
      <c r="K23" t="n">
        <v>1.625</v>
      </c>
      <c r="L23" t="n">
        <v>98132103</v>
      </c>
      <c r="M23" t="inlineStr">
        <is>
          <t>VLS,4012,X3,254/256TC</t>
        </is>
      </c>
      <c r="N23" t="inlineStr">
        <is>
          <t>A100114</t>
        </is>
      </c>
      <c r="O23" t="inlineStr">
        <is>
          <t>LT027</t>
        </is>
      </c>
      <c r="P23" s="13" t="n">
        <v>0</v>
      </c>
    </row>
    <row r="24">
      <c r="A24" s="24" t="n"/>
      <c r="B24" t="inlineStr">
        <is>
          <t>Price_BOM_VLS_Shaft_149</t>
        </is>
      </c>
      <c r="C24" t="inlineStr">
        <is>
          <t>:5015-7_VLS:</t>
        </is>
      </c>
      <c r="D24" t="inlineStr">
        <is>
          <t>ShaftMatl_SS_AISI-303</t>
        </is>
      </c>
      <c r="E24" t="inlineStr">
        <is>
          <t>H303</t>
        </is>
      </c>
      <c r="F24" s="6" t="inlineStr">
        <is>
          <t>Stainless Steel, AISI-303</t>
        </is>
      </c>
      <c r="G24" t="inlineStr">
        <is>
          <t>X5</t>
        </is>
      </c>
      <c r="H24" t="inlineStr">
        <is>
          <t>:404TC:405TC:444TC:445TC:</t>
        </is>
      </c>
      <c r="I24" t="inlineStr">
        <is>
          <t>:MechSealType21:MechSealType2:</t>
        </is>
      </c>
      <c r="J24" t="n">
        <v>2.125</v>
      </c>
      <c r="K24" t="n">
        <v>2.875</v>
      </c>
      <c r="L24" t="n">
        <v>98150632</v>
      </c>
      <c r="M24" t="inlineStr">
        <is>
          <t>VLS,5015,X5,404/405TC</t>
        </is>
      </c>
      <c r="N24" t="inlineStr">
        <is>
          <t>A100119</t>
        </is>
      </c>
      <c r="O24" t="inlineStr">
        <is>
          <t>LT027</t>
        </is>
      </c>
      <c r="P24" s="13" t="n">
        <v>0</v>
      </c>
    </row>
    <row r="25">
      <c r="A25" s="24" t="n"/>
      <c r="B25" t="inlineStr">
        <is>
          <t>Price_BOM_VLS_Shaft_153</t>
        </is>
      </c>
      <c r="C25" t="inlineStr">
        <is>
          <t>:6015-7_VLS:</t>
        </is>
      </c>
      <c r="D25" t="inlineStr">
        <is>
          <t>ShaftMatl_SS_AISI-303</t>
        </is>
      </c>
      <c r="E25" t="inlineStr">
        <is>
          <t>H303</t>
        </is>
      </c>
      <c r="F25" s="6" t="inlineStr">
        <is>
          <t>Stainless Steel, AISI-303</t>
        </is>
      </c>
      <c r="G25" t="inlineStr">
        <is>
          <t>X5</t>
        </is>
      </c>
      <c r="H25" t="inlineStr">
        <is>
          <t>:404TC:405TC:444TC:445TC:</t>
        </is>
      </c>
      <c r="I25" t="inlineStr">
        <is>
          <t>:MechSealType21:MechSealType2:</t>
        </is>
      </c>
      <c r="J25" t="n">
        <v>2.125</v>
      </c>
      <c r="K25" t="n">
        <v>2.875</v>
      </c>
      <c r="L25" t="n">
        <v>98150632</v>
      </c>
      <c r="M25" t="inlineStr">
        <is>
          <t>VLS,6015,X5,404/405TC</t>
        </is>
      </c>
      <c r="N25" t="inlineStr">
        <is>
          <t>A100119</t>
        </is>
      </c>
      <c r="O25" t="inlineStr">
        <is>
          <t>LT027</t>
        </is>
      </c>
      <c r="P25" s="13" t="n">
        <v>0</v>
      </c>
    </row>
    <row r="26">
      <c r="A26" s="24" t="n"/>
      <c r="B26" t="inlineStr">
        <is>
          <t>Price_BOM_VLS_Shaft_93</t>
        </is>
      </c>
      <c r="C26" t="inlineStr">
        <is>
          <t>:4095-9_VLS:4095-7_VLS:</t>
        </is>
      </c>
      <c r="D26" t="inlineStr">
        <is>
          <t>ShaftMatl_SS_AISI-303</t>
        </is>
      </c>
      <c r="E26" t="inlineStr">
        <is>
          <t>H303</t>
        </is>
      </c>
      <c r="F26" s="6" t="inlineStr">
        <is>
          <t>Stainless Steel, AISI-303</t>
        </is>
      </c>
      <c r="G26" t="inlineStr">
        <is>
          <t>XA</t>
        </is>
      </c>
      <c r="H26" t="inlineStr">
        <is>
          <t>:284TSC:286TSC:</t>
        </is>
      </c>
      <c r="I26" t="inlineStr">
        <is>
          <t>:MechSealType21:MechSealType2:</t>
        </is>
      </c>
      <c r="J26" t="n">
        <v>1.125</v>
      </c>
      <c r="K26" t="n">
        <v>1.625</v>
      </c>
      <c r="L26" t="n">
        <v>98150633</v>
      </c>
      <c r="M26" t="inlineStr">
        <is>
          <t>SHAFT,VLS,XA,4/5095,4015,284,8012,213 TC</t>
        </is>
      </c>
      <c r="N26" t="inlineStr">
        <is>
          <t>A100266</t>
        </is>
      </c>
      <c r="O26" t="inlineStr">
        <is>
          <t>LT027</t>
        </is>
      </c>
      <c r="P26" s="13" t="n">
        <v>0</v>
      </c>
    </row>
    <row r="27">
      <c r="A27" s="24" t="n"/>
      <c r="B27" t="inlineStr">
        <is>
          <t>Price_BOM_VLS_Shaft_143</t>
        </is>
      </c>
      <c r="C27" t="inlineStr">
        <is>
          <t>:4015-9_VLS:4015-7_VLS:</t>
        </is>
      </c>
      <c r="D27" t="inlineStr">
        <is>
          <t>ShaftMatl_SS_AISI-303</t>
        </is>
      </c>
      <c r="E27" t="inlineStr">
        <is>
          <t>H303</t>
        </is>
      </c>
      <c r="F27" s="6" t="inlineStr">
        <is>
          <t>Stainless Steel, AISI-303</t>
        </is>
      </c>
      <c r="G27" t="inlineStr">
        <is>
          <t>XA</t>
        </is>
      </c>
      <c r="H27" t="inlineStr">
        <is>
          <t>:284TC:286TC:</t>
        </is>
      </c>
      <c r="I27" t="inlineStr">
        <is>
          <t>:MechSealType21:MechSealType2:</t>
        </is>
      </c>
      <c r="J27" t="n">
        <v>1.125</v>
      </c>
      <c r="K27" t="n">
        <v>1.875</v>
      </c>
      <c r="L27" t="n">
        <v>98150633</v>
      </c>
      <c r="M27" t="inlineStr">
        <is>
          <t>SHAFT,VLS,XA,4/5095,4015,284,8012,213 TC</t>
        </is>
      </c>
      <c r="N27" t="inlineStr">
        <is>
          <t>A100126</t>
        </is>
      </c>
      <c r="O27" t="inlineStr">
        <is>
          <t>LT027</t>
        </is>
      </c>
      <c r="P27" s="13" t="n">
        <v>0</v>
      </c>
    </row>
    <row r="28">
      <c r="A28" s="24" t="n"/>
      <c r="B28" t="inlineStr">
        <is>
          <t>Price_BOM_VLS_Shaft_141</t>
        </is>
      </c>
      <c r="C28" t="inlineStr">
        <is>
          <t>:4015-9_VLS:4015-7_VLS:</t>
        </is>
      </c>
      <c r="D28" t="inlineStr">
        <is>
          <t>ShaftMatl_SS_AISI-303</t>
        </is>
      </c>
      <c r="E28" t="inlineStr">
        <is>
          <t>H303</t>
        </is>
      </c>
      <c r="F28" s="6" t="inlineStr">
        <is>
          <t>Stainless Steel, AISI-303</t>
        </is>
      </c>
      <c r="G28" t="inlineStr">
        <is>
          <t>XA</t>
        </is>
      </c>
      <c r="H28" t="inlineStr">
        <is>
          <t>:213TC:215TC:</t>
        </is>
      </c>
      <c r="I28" t="inlineStr">
        <is>
          <t>:MechSealType21:MechSealType2:</t>
        </is>
      </c>
      <c r="J28" t="n">
        <v>1.125</v>
      </c>
      <c r="K28" t="n">
        <v>1.375</v>
      </c>
      <c r="L28" t="n">
        <v>98150634</v>
      </c>
      <c r="M28" t="inlineStr">
        <is>
          <t>VLS,4015,XA,213/215TC</t>
        </is>
      </c>
      <c r="N28" t="inlineStr">
        <is>
          <t>A100190</t>
        </is>
      </c>
      <c r="O28" t="inlineStr">
        <is>
          <t>LT027</t>
        </is>
      </c>
      <c r="P28" s="13" t="n">
        <v>0</v>
      </c>
    </row>
    <row r="29">
      <c r="A29" s="24" t="n"/>
      <c r="B29" t="inlineStr">
        <is>
          <t>Price_BOM_VLS_Shaft_96</t>
        </is>
      </c>
      <c r="C29" s="123" t="inlineStr">
        <is>
          <t>:8095-1_VLS:</t>
        </is>
      </c>
      <c r="D29" t="inlineStr">
        <is>
          <t>ShaftMatl_SS_AISI-303</t>
        </is>
      </c>
      <c r="E29" t="inlineStr">
        <is>
          <t>H303</t>
        </is>
      </c>
      <c r="F29" s="6" t="inlineStr">
        <is>
          <t>Stainless Steel, AISI-303</t>
        </is>
      </c>
      <c r="G29" t="inlineStr">
        <is>
          <t>XA</t>
        </is>
      </c>
      <c r="H29" t="inlineStr">
        <is>
          <t>:284TC:286TC:</t>
        </is>
      </c>
      <c r="I29" t="inlineStr">
        <is>
          <t>:MechSealType21:MechSealType2:</t>
        </is>
      </c>
      <c r="J29" t="n">
        <v>1.125</v>
      </c>
      <c r="K29" t="n">
        <v>1.875</v>
      </c>
      <c r="L29" t="n">
        <v>98150635</v>
      </c>
      <c r="M29" t="inlineStr">
        <is>
          <t>VLS,8095,X4,284/286TC</t>
        </is>
      </c>
      <c r="N29" t="inlineStr">
        <is>
          <t>A100282</t>
        </is>
      </c>
      <c r="O29" t="inlineStr">
        <is>
          <t>LT027</t>
        </is>
      </c>
      <c r="P29" s="13" t="n">
        <v>0</v>
      </c>
    </row>
    <row r="30">
      <c r="A30" s="24" t="n"/>
      <c r="B30" t="inlineStr">
        <is>
          <t>Price_BOM_VLS_Shaft_112</t>
        </is>
      </c>
      <c r="C30" t="inlineStr">
        <is>
          <t>:3012-5_VLS:3012-3_VLS:4012-1_VLS:4012-9_VLS:4012-7_VLS:</t>
        </is>
      </c>
      <c r="D30" t="inlineStr">
        <is>
          <t>ShaftMatl_SS_AISI-303</t>
        </is>
      </c>
      <c r="E30" t="inlineStr">
        <is>
          <t>H303</t>
        </is>
      </c>
      <c r="F30" s="6" t="inlineStr">
        <is>
          <t>Stainless Steel, AISI-303</t>
        </is>
      </c>
      <c r="G30" t="inlineStr">
        <is>
          <t>XA</t>
        </is>
      </c>
      <c r="H30" t="inlineStr">
        <is>
          <t>:254TC:256TC:</t>
        </is>
      </c>
      <c r="I30" t="inlineStr">
        <is>
          <t>:MechSealType21:MechSealType2:</t>
        </is>
      </c>
      <c r="J30" t="n">
        <v>1.125</v>
      </c>
      <c r="K30" t="n">
        <v>1.625</v>
      </c>
      <c r="L30" t="n">
        <v>98150635</v>
      </c>
      <c r="M30" t="inlineStr">
        <is>
          <t>VLS,4012,XA,254/256TC</t>
        </is>
      </c>
      <c r="N30" t="inlineStr">
        <is>
          <t>A100135</t>
        </is>
      </c>
      <c r="O30" t="inlineStr">
        <is>
          <t>LT027</t>
        </is>
      </c>
      <c r="P30" s="13" t="n">
        <v>0</v>
      </c>
    </row>
    <row r="31">
      <c r="A31" s="24" t="n"/>
      <c r="B31" t="inlineStr">
        <is>
          <t>Price_BOM_VLS_Shaft_113</t>
        </is>
      </c>
      <c r="C31" t="inlineStr">
        <is>
          <t>:5012-9_VLS:5012-C_VLS:5012-A_VLS:</t>
        </is>
      </c>
      <c r="D31" t="inlineStr">
        <is>
          <t>ShaftMatl_SS_AISI-303</t>
        </is>
      </c>
      <c r="E31" t="inlineStr">
        <is>
          <t>H303</t>
        </is>
      </c>
      <c r="F31" s="6" t="inlineStr">
        <is>
          <t>Stainless Steel, AISI-303</t>
        </is>
      </c>
      <c r="G31" t="inlineStr">
        <is>
          <t>XA</t>
        </is>
      </c>
      <c r="H31" t="inlineStr">
        <is>
          <t>:254TC:256TC:</t>
        </is>
      </c>
      <c r="I31" t="inlineStr">
        <is>
          <t>:MechSealType21:MechSealType2:</t>
        </is>
      </c>
      <c r="J31" t="n">
        <v>1.125</v>
      </c>
      <c r="K31" t="n">
        <v>1.625</v>
      </c>
      <c r="L31" t="n">
        <v>98150635</v>
      </c>
      <c r="M31" t="inlineStr">
        <is>
          <t>VLS,5012,XA,254/256TC</t>
        </is>
      </c>
      <c r="N31" t="inlineStr">
        <is>
          <t>A100135</t>
        </is>
      </c>
      <c r="O31" t="inlineStr">
        <is>
          <t>LT027</t>
        </is>
      </c>
      <c r="P31" s="13" t="n">
        <v>0</v>
      </c>
    </row>
    <row r="32">
      <c r="A32" s="24" t="n"/>
      <c r="B32" t="inlineStr">
        <is>
          <t>Price_BOM_VLS_Shaft_114</t>
        </is>
      </c>
      <c r="C32" t="inlineStr">
        <is>
          <t>:4012-1_VLS:4012-9_VLS:4012-7_VLS:</t>
        </is>
      </c>
      <c r="D32" t="inlineStr">
        <is>
          <t>ShaftMatl_SS_AISI-303</t>
        </is>
      </c>
      <c r="E32" t="inlineStr">
        <is>
          <t>H303</t>
        </is>
      </c>
      <c r="F32" s="6" t="inlineStr">
        <is>
          <t>Stainless Steel, AISI-303</t>
        </is>
      </c>
      <c r="G32" t="inlineStr">
        <is>
          <t>XA</t>
        </is>
      </c>
      <c r="H32" t="inlineStr">
        <is>
          <t>:284TC:286TC:</t>
        </is>
      </c>
      <c r="I32" t="inlineStr">
        <is>
          <t>:MechSealType21:MechSealType2:</t>
        </is>
      </c>
      <c r="J32" t="n">
        <v>1.125</v>
      </c>
      <c r="K32" t="n">
        <v>1.875</v>
      </c>
      <c r="L32" t="n">
        <v>98150635</v>
      </c>
      <c r="M32" t="inlineStr">
        <is>
          <t>VLS,4012,XA,284/286TC</t>
        </is>
      </c>
      <c r="N32" t="inlineStr">
        <is>
          <t>A100135</t>
        </is>
      </c>
      <c r="O32" t="inlineStr">
        <is>
          <t>LT027</t>
        </is>
      </c>
      <c r="P32" s="13" t="n">
        <v>0</v>
      </c>
    </row>
    <row r="33">
      <c r="A33" s="24" t="n"/>
      <c r="B33" t="inlineStr">
        <is>
          <t>Price_BOM_VLS_Shaft_115</t>
        </is>
      </c>
      <c r="C33" t="inlineStr">
        <is>
          <t>:5012-9_VLS:5012-C_VLS:5012-A_VLS:</t>
        </is>
      </c>
      <c r="D33" t="inlineStr">
        <is>
          <t>ShaftMatl_SS_AISI-303</t>
        </is>
      </c>
      <c r="E33" t="inlineStr">
        <is>
          <t>H303</t>
        </is>
      </c>
      <c r="F33" s="6" t="inlineStr">
        <is>
          <t>Stainless Steel, AISI-303</t>
        </is>
      </c>
      <c r="G33" t="inlineStr">
        <is>
          <t>XA</t>
        </is>
      </c>
      <c r="H33" t="inlineStr">
        <is>
          <t>:284TC:286TC:</t>
        </is>
      </c>
      <c r="I33" t="inlineStr">
        <is>
          <t>:MechSealType21:MechSealType2:</t>
        </is>
      </c>
      <c r="J33" t="n">
        <v>1.125</v>
      </c>
      <c r="K33" t="n">
        <v>1.875</v>
      </c>
      <c r="L33" t="n">
        <v>98150635</v>
      </c>
      <c r="M33" t="inlineStr">
        <is>
          <t>VLS,5012,XA,284/286TC</t>
        </is>
      </c>
      <c r="N33" t="inlineStr">
        <is>
          <t>A100135</t>
        </is>
      </c>
      <c r="O33" t="inlineStr">
        <is>
          <t>LT027</t>
        </is>
      </c>
      <c r="P33" s="13" t="n">
        <v>0</v>
      </c>
    </row>
    <row r="34">
      <c r="A34" s="24" t="n"/>
      <c r="B34" t="inlineStr">
        <is>
          <t>Price_BOM_VLS_Shaft_120</t>
        </is>
      </c>
      <c r="C34" t="inlineStr">
        <is>
          <t>:6012-5_VLS:</t>
        </is>
      </c>
      <c r="D34" t="inlineStr">
        <is>
          <t>ShaftMatl_SS_AISI-303</t>
        </is>
      </c>
      <c r="E34" t="inlineStr">
        <is>
          <t>H303</t>
        </is>
      </c>
      <c r="F34" s="6" t="inlineStr">
        <is>
          <t>Stainless Steel, AISI-303</t>
        </is>
      </c>
      <c r="G34" t="inlineStr">
        <is>
          <t>XA</t>
        </is>
      </c>
      <c r="H34" t="inlineStr">
        <is>
          <t>:254TC:256TC:</t>
        </is>
      </c>
      <c r="I34" t="inlineStr">
        <is>
          <t>:MechSealType21:MechSealType2:</t>
        </is>
      </c>
      <c r="J34" t="n">
        <v>1.125</v>
      </c>
      <c r="K34" t="n">
        <v>1.625</v>
      </c>
      <c r="L34" t="n">
        <v>98150635</v>
      </c>
      <c r="M34" t="inlineStr">
        <is>
          <t>VLS,6012,XA,254/256TC</t>
        </is>
      </c>
      <c r="N34" t="inlineStr">
        <is>
          <t>A100135</t>
        </is>
      </c>
      <c r="O34" t="inlineStr">
        <is>
          <t>LT027</t>
        </is>
      </c>
      <c r="P34" s="13" t="n">
        <v>0</v>
      </c>
    </row>
    <row r="35">
      <c r="A35" s="24" t="n"/>
      <c r="B35" t="inlineStr">
        <is>
          <t>Price_BOM_VLS_Shaft_121</t>
        </is>
      </c>
      <c r="C35" t="inlineStr">
        <is>
          <t>:6012-5_VLS:</t>
        </is>
      </c>
      <c r="D35" t="inlineStr">
        <is>
          <t>ShaftMatl_SS_AISI-303</t>
        </is>
      </c>
      <c r="E35" t="inlineStr">
        <is>
          <t>H303</t>
        </is>
      </c>
      <c r="F35" s="6" t="inlineStr">
        <is>
          <t>Stainless Steel, AISI-303</t>
        </is>
      </c>
      <c r="G35" t="inlineStr">
        <is>
          <t>XA</t>
        </is>
      </c>
      <c r="H35" t="inlineStr">
        <is>
          <t>:284TC:286TC:</t>
        </is>
      </c>
      <c r="I35" t="inlineStr">
        <is>
          <t>:MechSealType21:MechSealType2:</t>
        </is>
      </c>
      <c r="J35" t="n">
        <v>1.125</v>
      </c>
      <c r="K35" t="n">
        <v>1.875</v>
      </c>
      <c r="L35" t="n">
        <v>98150635</v>
      </c>
      <c r="M35" t="inlineStr">
        <is>
          <t>VLS,6012,XA,284/286TC</t>
        </is>
      </c>
      <c r="N35" t="inlineStr">
        <is>
          <t>A100135</t>
        </is>
      </c>
      <c r="O35" t="inlineStr">
        <is>
          <t>LT027</t>
        </is>
      </c>
      <c r="P35" s="13" t="n">
        <v>0</v>
      </c>
    </row>
    <row r="36">
      <c r="A36" s="24" t="n"/>
      <c r="B36" t="inlineStr">
        <is>
          <t>Price_BOM_VLS_Shaft_125</t>
        </is>
      </c>
      <c r="C36" t="inlineStr">
        <is>
          <t>:8012-3_VLS:</t>
        </is>
      </c>
      <c r="D36" t="inlineStr">
        <is>
          <t>ShaftMatl_SS_AISI-303</t>
        </is>
      </c>
      <c r="E36" t="inlineStr">
        <is>
          <t>H303</t>
        </is>
      </c>
      <c r="F36" s="6" t="inlineStr">
        <is>
          <t>Stainless Steel, AISI-303</t>
        </is>
      </c>
      <c r="G36" t="inlineStr">
        <is>
          <t>XA</t>
        </is>
      </c>
      <c r="H36" t="inlineStr">
        <is>
          <t>:254TC:256TC:</t>
        </is>
      </c>
      <c r="I36" t="inlineStr">
        <is>
          <t>:MechSealType21:MechSealType2:</t>
        </is>
      </c>
      <c r="J36" t="n">
        <v>1.125</v>
      </c>
      <c r="K36" t="n">
        <v>1.625</v>
      </c>
      <c r="L36" t="n">
        <v>98150635</v>
      </c>
      <c r="M36" t="inlineStr">
        <is>
          <t>VLS,8012,XA,254/256TC</t>
        </is>
      </c>
      <c r="N36" t="inlineStr">
        <is>
          <t>A100135</t>
        </is>
      </c>
      <c r="O36" t="inlineStr">
        <is>
          <t>LT027</t>
        </is>
      </c>
      <c r="P36" s="13" t="n">
        <v>0</v>
      </c>
    </row>
    <row r="37">
      <c r="A37" s="24" t="n"/>
      <c r="B37" t="inlineStr">
        <is>
          <t>Price_BOM_VLS_Shaft_126</t>
        </is>
      </c>
      <c r="C37" t="inlineStr">
        <is>
          <t>:8012-3_VLS:</t>
        </is>
      </c>
      <c r="D37" t="inlineStr">
        <is>
          <t>ShaftMatl_SS_AISI-303</t>
        </is>
      </c>
      <c r="E37" t="inlineStr">
        <is>
          <t>H303</t>
        </is>
      </c>
      <c r="F37" s="6" t="inlineStr">
        <is>
          <t>Stainless Steel, AISI-303</t>
        </is>
      </c>
      <c r="G37" t="inlineStr">
        <is>
          <t>XA</t>
        </is>
      </c>
      <c r="H37" t="inlineStr">
        <is>
          <t>:284TC:286TC:</t>
        </is>
      </c>
      <c r="I37" t="inlineStr">
        <is>
          <t>:MechSealType21:MechSealType2:</t>
        </is>
      </c>
      <c r="J37" t="n">
        <v>1.125</v>
      </c>
      <c r="K37" t="n">
        <v>1.875</v>
      </c>
      <c r="L37" t="n">
        <v>98150635</v>
      </c>
      <c r="M37" t="inlineStr">
        <is>
          <t>VLS,8012,XA,284/286TC</t>
        </is>
      </c>
      <c r="N37" t="inlineStr">
        <is>
          <t>A100135</t>
        </is>
      </c>
      <c r="O37" t="inlineStr">
        <is>
          <t>LT027</t>
        </is>
      </c>
      <c r="P37" s="13" t="n">
        <v>0</v>
      </c>
    </row>
    <row r="38">
      <c r="A38" s="24" t="n"/>
      <c r="B38" t="inlineStr">
        <is>
          <t>Price_BOM_VLS_Shaft_142</t>
        </is>
      </c>
      <c r="C38" t="inlineStr">
        <is>
          <t>:4015-9_VLS:4015-7_VLS:</t>
        </is>
      </c>
      <c r="D38" t="inlineStr">
        <is>
          <t>ShaftMatl_SS_AISI-303</t>
        </is>
      </c>
      <c r="E38" t="inlineStr">
        <is>
          <t>H303</t>
        </is>
      </c>
      <c r="F38" s="6" t="inlineStr">
        <is>
          <t>Stainless Steel, AISI-303</t>
        </is>
      </c>
      <c r="G38" t="inlineStr">
        <is>
          <t>XA</t>
        </is>
      </c>
      <c r="H38" t="inlineStr">
        <is>
          <t>:254TC:256TC:</t>
        </is>
      </c>
      <c r="I38" t="inlineStr">
        <is>
          <t>:MechSealType21:MechSealType2:</t>
        </is>
      </c>
      <c r="J38" t="n">
        <v>1.125</v>
      </c>
      <c r="K38" t="n">
        <v>1.625</v>
      </c>
      <c r="L38" t="n">
        <v>98150635</v>
      </c>
      <c r="M38" t="inlineStr">
        <is>
          <t>VLS,4015,XA,254/256TC</t>
        </is>
      </c>
      <c r="N38" t="inlineStr">
        <is>
          <t>A100135</t>
        </is>
      </c>
      <c r="O38" t="inlineStr">
        <is>
          <t>LT027</t>
        </is>
      </c>
      <c r="P38" s="13" t="n">
        <v>0</v>
      </c>
    </row>
    <row r="39">
      <c r="A39" s="24" t="n"/>
      <c r="B39" t="inlineStr">
        <is>
          <t>Price_BOM_VLS_Shaft_144</t>
        </is>
      </c>
      <c r="C39" t="inlineStr">
        <is>
          <t>:4015-9_VLS:4015-7_VLS:</t>
        </is>
      </c>
      <c r="D39" t="inlineStr">
        <is>
          <t>ShaftMatl_SS_AISI-303</t>
        </is>
      </c>
      <c r="E39" t="inlineStr">
        <is>
          <t>H303</t>
        </is>
      </c>
      <c r="F39" s="6" t="inlineStr">
        <is>
          <t>Stainless Steel, AISI-303</t>
        </is>
      </c>
      <c r="G39" t="inlineStr">
        <is>
          <t>XA</t>
        </is>
      </c>
      <c r="H39" t="inlineStr">
        <is>
          <t>:324TC:326TC:</t>
        </is>
      </c>
      <c r="I39" t="inlineStr">
        <is>
          <t>:MechSealType21:MechSealType2:</t>
        </is>
      </c>
      <c r="J39" t="n">
        <v>1.625</v>
      </c>
      <c r="K39" t="n">
        <v>2.125</v>
      </c>
      <c r="L39" t="n">
        <v>98150636</v>
      </c>
      <c r="M39" t="inlineStr">
        <is>
          <t>VLS,4015,XA,324/326TC</t>
        </is>
      </c>
      <c r="N39" t="inlineStr">
        <is>
          <t>A100152</t>
        </is>
      </c>
      <c r="O39" t="inlineStr">
        <is>
          <t>LT027</t>
        </is>
      </c>
      <c r="P39" s="13" t="n">
        <v>0</v>
      </c>
    </row>
    <row r="40">
      <c r="A40" s="24" t="n"/>
      <c r="B40" t="inlineStr">
        <is>
          <t>Price_BOM_VLS_Shaft_145</t>
        </is>
      </c>
      <c r="C40" t="inlineStr">
        <is>
          <t>:4015-9_VLS:4015-7_VLS:</t>
        </is>
      </c>
      <c r="D40" t="inlineStr">
        <is>
          <t>ShaftMatl_SS_AISI-303</t>
        </is>
      </c>
      <c r="E40" t="inlineStr">
        <is>
          <t>H303</t>
        </is>
      </c>
      <c r="F40" s="6" t="inlineStr">
        <is>
          <t>Stainless Steel, AISI-303</t>
        </is>
      </c>
      <c r="G40" t="inlineStr">
        <is>
          <t>XA</t>
        </is>
      </c>
      <c r="H40" t="inlineStr">
        <is>
          <t>:364TC:365TC:</t>
        </is>
      </c>
      <c r="I40" t="inlineStr">
        <is>
          <t>:MechSealType21:MechSealType2:</t>
        </is>
      </c>
      <c r="J40" t="n">
        <v>1.625</v>
      </c>
      <c r="K40" t="n">
        <v>2.375</v>
      </c>
      <c r="L40" t="n">
        <v>98150636</v>
      </c>
      <c r="M40" t="inlineStr">
        <is>
          <t>VLS,4015,XA,364/365TC</t>
        </is>
      </c>
      <c r="N40" t="inlineStr">
        <is>
          <t>A100152</t>
        </is>
      </c>
      <c r="O40" t="inlineStr">
        <is>
          <t>LT027</t>
        </is>
      </c>
      <c r="P40" s="13" t="n">
        <v>0</v>
      </c>
    </row>
    <row r="41">
      <c r="A41" s="24" t="n"/>
      <c r="B41" t="inlineStr">
        <is>
          <t>Price_BOM_VLS_Shaft_116</t>
        </is>
      </c>
      <c r="C41" t="inlineStr">
        <is>
          <t>:4012-1_VLS:4012-9_VLS:4012-7_VLS:</t>
        </is>
      </c>
      <c r="D41" t="inlineStr">
        <is>
          <t>ShaftMatl_SS_AISI-303</t>
        </is>
      </c>
      <c r="E41" t="inlineStr">
        <is>
          <t>H303</t>
        </is>
      </c>
      <c r="F41" s="6" t="inlineStr">
        <is>
          <t>Stainless Steel, AISI-303</t>
        </is>
      </c>
      <c r="G41" t="inlineStr">
        <is>
          <t>XA</t>
        </is>
      </c>
      <c r="H41" t="inlineStr">
        <is>
          <t>:324TC:326TC:</t>
        </is>
      </c>
      <c r="I41" t="inlineStr">
        <is>
          <t>:MechSealType21:MechSealType2:</t>
        </is>
      </c>
      <c r="J41" t="n">
        <v>1.625</v>
      </c>
      <c r="K41" t="n">
        <v>2.125</v>
      </c>
      <c r="L41" t="n">
        <v>98174051</v>
      </c>
      <c r="M41" t="inlineStr">
        <is>
          <t>VLS,4012,XA,324/326TC</t>
        </is>
      </c>
      <c r="N41" t="inlineStr">
        <is>
          <t>A100157</t>
        </is>
      </c>
      <c r="O41" t="inlineStr">
        <is>
          <t>LT027</t>
        </is>
      </c>
      <c r="P41" s="13" t="n">
        <v>0</v>
      </c>
    </row>
    <row r="42">
      <c r="A42" s="24" t="n"/>
      <c r="B42" t="inlineStr">
        <is>
          <t>Price_BOM_VLS_Shaft_117</t>
        </is>
      </c>
      <c r="C42" t="inlineStr">
        <is>
          <t>:5012-9_VLS:5012-C_VLS:5012-A_VLS:</t>
        </is>
      </c>
      <c r="D42" t="inlineStr">
        <is>
          <t>ShaftMatl_SS_AISI-303</t>
        </is>
      </c>
      <c r="E42" t="inlineStr">
        <is>
          <t>H303</t>
        </is>
      </c>
      <c r="F42" s="6" t="inlineStr">
        <is>
          <t>Stainless Steel, AISI-303</t>
        </is>
      </c>
      <c r="G42" t="inlineStr">
        <is>
          <t>XA</t>
        </is>
      </c>
      <c r="H42" t="inlineStr">
        <is>
          <t>:324TC:326TC:</t>
        </is>
      </c>
      <c r="I42" t="inlineStr">
        <is>
          <t>:MechSealType21:MechSealType2:</t>
        </is>
      </c>
      <c r="J42" t="n">
        <v>1.625</v>
      </c>
      <c r="K42" t="n">
        <v>2.125</v>
      </c>
      <c r="L42" t="n">
        <v>98174051</v>
      </c>
      <c r="M42" t="inlineStr">
        <is>
          <t>SHAFT,VLS,XA,4-8012,324/6,6-8012,364/5TC</t>
        </is>
      </c>
      <c r="N42" t="inlineStr">
        <is>
          <t>A100157</t>
        </is>
      </c>
      <c r="O42" t="inlineStr">
        <is>
          <t>LT027</t>
        </is>
      </c>
      <c r="P42" s="13" t="n">
        <v>0</v>
      </c>
    </row>
    <row r="43">
      <c r="A43" s="24" t="n"/>
      <c r="B43" t="inlineStr">
        <is>
          <t>Price_BOM_VLS_Shaft_122</t>
        </is>
      </c>
      <c r="C43" t="inlineStr">
        <is>
          <t>:6012-5_VLS:</t>
        </is>
      </c>
      <c r="D43" t="inlineStr">
        <is>
          <t>ShaftMatl_SS_AISI-303</t>
        </is>
      </c>
      <c r="E43" t="inlineStr">
        <is>
          <t>H303</t>
        </is>
      </c>
      <c r="F43" s="6" t="inlineStr">
        <is>
          <t>Stainless Steel, AISI-303</t>
        </is>
      </c>
      <c r="G43" t="inlineStr">
        <is>
          <t>XA</t>
        </is>
      </c>
      <c r="H43" t="inlineStr">
        <is>
          <t>:324TC:326TC:</t>
        </is>
      </c>
      <c r="I43" t="inlineStr">
        <is>
          <t>:MechSealType21:MechSealType2:</t>
        </is>
      </c>
      <c r="J43" t="n">
        <v>1.625</v>
      </c>
      <c r="K43" t="n">
        <v>2.125</v>
      </c>
      <c r="L43" t="n">
        <v>98174051</v>
      </c>
      <c r="M43" t="inlineStr">
        <is>
          <t>SHAFT,VLS,XA,4-8012,324/6,6-8012,364/5TC</t>
        </is>
      </c>
      <c r="N43" t="inlineStr">
        <is>
          <t>A100157</t>
        </is>
      </c>
      <c r="O43" t="inlineStr">
        <is>
          <t>LT027</t>
        </is>
      </c>
      <c r="P43" s="13" t="n">
        <v>0</v>
      </c>
    </row>
    <row r="44">
      <c r="A44" s="24" t="n"/>
      <c r="B44" t="inlineStr">
        <is>
          <t>Price_BOM_VLS_Shaft_123</t>
        </is>
      </c>
      <c r="C44" t="inlineStr">
        <is>
          <t>:6012-5_VLS:</t>
        </is>
      </c>
      <c r="D44" t="inlineStr">
        <is>
          <t>ShaftMatl_SS_AISI-303</t>
        </is>
      </c>
      <c r="E44" t="inlineStr">
        <is>
          <t>H303</t>
        </is>
      </c>
      <c r="F44" s="6" t="inlineStr">
        <is>
          <t>Stainless Steel, AISI-303</t>
        </is>
      </c>
      <c r="G44" t="inlineStr">
        <is>
          <t>XA</t>
        </is>
      </c>
      <c r="H44" t="inlineStr">
        <is>
          <t>:364TC:365TC:</t>
        </is>
      </c>
      <c r="I44" t="inlineStr">
        <is>
          <t>:MechSealType21:MechSealType2:</t>
        </is>
      </c>
      <c r="J44" t="n">
        <v>1.625</v>
      </c>
      <c r="K44" t="n">
        <v>2.375</v>
      </c>
      <c r="L44" t="n">
        <v>98174051</v>
      </c>
      <c r="M44" t="inlineStr">
        <is>
          <t>SHAFT,VLS,XA,4-8012,324/6,6-8012,364/5TC</t>
        </is>
      </c>
      <c r="N44" t="inlineStr">
        <is>
          <t>A100157</t>
        </is>
      </c>
      <c r="O44" t="inlineStr">
        <is>
          <t>LT027</t>
        </is>
      </c>
      <c r="P44" s="13" t="n">
        <v>0</v>
      </c>
    </row>
    <row r="45">
      <c r="A45" s="24" t="n"/>
      <c r="B45" t="inlineStr">
        <is>
          <t>Price_BOM_VLS_Shaft_127</t>
        </is>
      </c>
      <c r="C45" t="inlineStr">
        <is>
          <t>:8012-3_VLS:</t>
        </is>
      </c>
      <c r="D45" t="inlineStr">
        <is>
          <t>ShaftMatl_SS_AISI-303</t>
        </is>
      </c>
      <c r="E45" t="inlineStr">
        <is>
          <t>H303</t>
        </is>
      </c>
      <c r="F45" s="6" t="inlineStr">
        <is>
          <t>Stainless Steel, AISI-303</t>
        </is>
      </c>
      <c r="G45" t="inlineStr">
        <is>
          <t>XA</t>
        </is>
      </c>
      <c r="H45" t="inlineStr">
        <is>
          <t>:324TC:326TC:</t>
        </is>
      </c>
      <c r="I45" t="inlineStr">
        <is>
          <t>:MechSealType21:MechSealType2:</t>
        </is>
      </c>
      <c r="J45" t="n">
        <v>1.625</v>
      </c>
      <c r="K45" t="n">
        <v>2.125</v>
      </c>
      <c r="L45" t="n">
        <v>98174051</v>
      </c>
      <c r="M45" t="inlineStr">
        <is>
          <t>SHAFT,VLS,XA,4-8012,324/6,6-8012,364/5TC</t>
        </is>
      </c>
      <c r="N45" t="inlineStr">
        <is>
          <t>A100157</t>
        </is>
      </c>
      <c r="O45" t="inlineStr">
        <is>
          <t>LT027</t>
        </is>
      </c>
      <c r="P45" s="13" t="n">
        <v>0</v>
      </c>
    </row>
    <row r="46">
      <c r="A46" s="24" t="n"/>
      <c r="B46" t="inlineStr">
        <is>
          <t>Price_BOM_VLS_Shaft_128</t>
        </is>
      </c>
      <c r="C46" t="inlineStr">
        <is>
          <t>:8012-3_VLS:</t>
        </is>
      </c>
      <c r="D46" t="inlineStr">
        <is>
          <t>ShaftMatl_SS_AISI-303</t>
        </is>
      </c>
      <c r="E46" t="inlineStr">
        <is>
          <t>H303</t>
        </is>
      </c>
      <c r="F46" s="6" t="inlineStr">
        <is>
          <t>Stainless Steel, AISI-303</t>
        </is>
      </c>
      <c r="G46" t="inlineStr">
        <is>
          <t>XA</t>
        </is>
      </c>
      <c r="H46" t="inlineStr">
        <is>
          <t>:364TC:365TC:</t>
        </is>
      </c>
      <c r="I46" t="inlineStr">
        <is>
          <t>:MechSealType21:MechSealType2:</t>
        </is>
      </c>
      <c r="J46" t="n">
        <v>1.625</v>
      </c>
      <c r="K46" t="n">
        <v>2.375</v>
      </c>
      <c r="L46" t="n">
        <v>98174051</v>
      </c>
      <c r="M46" t="inlineStr">
        <is>
          <t>SHAFT,VLS,XA,4-8012,324/6,6-8012,364/5TC</t>
        </is>
      </c>
      <c r="N46" t="inlineStr">
        <is>
          <t>A100157</t>
        </is>
      </c>
      <c r="O46" t="inlineStr">
        <is>
          <t>LT027</t>
        </is>
      </c>
      <c r="P46" s="13" t="n">
        <v>0</v>
      </c>
    </row>
    <row r="47">
      <c r="A47" s="24" t="n"/>
      <c r="B47" t="inlineStr">
        <is>
          <t>Price_BOM_VLS_Shaft_69</t>
        </is>
      </c>
      <c r="C47" t="inlineStr">
        <is>
          <t>:2595-3_VLS:</t>
        </is>
      </c>
      <c r="D47" t="inlineStr">
        <is>
          <t>ShaftMatl_SS_AISI-303</t>
        </is>
      </c>
      <c r="E47" t="inlineStr">
        <is>
          <t>H303</t>
        </is>
      </c>
      <c r="F47" s="6" t="inlineStr">
        <is>
          <t>Stainless Steel, AISI-303</t>
        </is>
      </c>
      <c r="G47" t="inlineStr">
        <is>
          <t>X4</t>
        </is>
      </c>
      <c r="H47" t="inlineStr">
        <is>
          <t>:213TC:215TC:</t>
        </is>
      </c>
      <c r="I47" t="inlineStr">
        <is>
          <t>:MechSealType21:MechSealType2:</t>
        </is>
      </c>
      <c r="J47" t="n">
        <v>1.125</v>
      </c>
      <c r="K47" t="n">
        <v>1.375</v>
      </c>
      <c r="L47" t="n">
        <v>98183103</v>
      </c>
      <c r="M47" t="inlineStr">
        <is>
          <t>VLS,2595,X4,213/215TC</t>
        </is>
      </c>
      <c r="N47" t="inlineStr">
        <is>
          <t>A100164</t>
        </is>
      </c>
      <c r="O47" t="inlineStr">
        <is>
          <t>LT027</t>
        </is>
      </c>
      <c r="P47" s="13" t="n">
        <v>0</v>
      </c>
    </row>
    <row r="48">
      <c r="A48" s="24" t="n"/>
      <c r="B48" t="inlineStr">
        <is>
          <t>Price_BOM_VLS_Shaft_70</t>
        </is>
      </c>
      <c r="C48" t="inlineStr">
        <is>
          <t>:3095-7_VLS:</t>
        </is>
      </c>
      <c r="D48" t="inlineStr">
        <is>
          <t>ShaftMatl_SS_AISI-303</t>
        </is>
      </c>
      <c r="E48" t="inlineStr">
        <is>
          <t>H303</t>
        </is>
      </c>
      <c r="F48" s="6" t="inlineStr">
        <is>
          <t>Stainless Steel, AISI-303</t>
        </is>
      </c>
      <c r="G48" t="inlineStr">
        <is>
          <t>X4</t>
        </is>
      </c>
      <c r="H48" t="inlineStr">
        <is>
          <t>:213TC:215TC:</t>
        </is>
      </c>
      <c r="I48" t="inlineStr">
        <is>
          <t>:MechSealType21:MechSealType2:</t>
        </is>
      </c>
      <c r="J48" t="n">
        <v>1.125</v>
      </c>
      <c r="K48" t="n">
        <v>1.375</v>
      </c>
      <c r="L48" t="n">
        <v>98183103</v>
      </c>
      <c r="M48" t="inlineStr">
        <is>
          <t>VLS,3095,X4,213/215TC</t>
        </is>
      </c>
      <c r="N48" t="inlineStr">
        <is>
          <t>A100164</t>
        </is>
      </c>
      <c r="O48" t="inlineStr">
        <is>
          <t>LT027</t>
        </is>
      </c>
      <c r="P48" s="13" t="n">
        <v>0</v>
      </c>
    </row>
    <row r="49">
      <c r="A49" s="24" t="n"/>
      <c r="B49" t="inlineStr">
        <is>
          <t>Price_BOM_VLS_Shaft_72</t>
        </is>
      </c>
      <c r="C49" t="inlineStr">
        <is>
          <t>:5095-A_VLS:5095-7_VLS:</t>
        </is>
      </c>
      <c r="D49" t="inlineStr">
        <is>
          <t>ShaftMatl_SS_AISI-303</t>
        </is>
      </c>
      <c r="E49" t="inlineStr">
        <is>
          <t>H303</t>
        </is>
      </c>
      <c r="F49" s="6" t="inlineStr">
        <is>
          <t>Stainless Steel, AISI-303</t>
        </is>
      </c>
      <c r="G49" t="inlineStr">
        <is>
          <t>X4</t>
        </is>
      </c>
      <c r="H49" t="inlineStr">
        <is>
          <t>:213TC:215TC:</t>
        </is>
      </c>
      <c r="I49" t="inlineStr">
        <is>
          <t>:MechSealType21:MechSealType2:</t>
        </is>
      </c>
      <c r="J49" t="n">
        <v>1.125</v>
      </c>
      <c r="K49" t="n">
        <v>1.375</v>
      </c>
      <c r="L49" t="n">
        <v>98183103</v>
      </c>
      <c r="M49" t="inlineStr">
        <is>
          <t>VLS,5095,X4,213/215TC</t>
        </is>
      </c>
      <c r="N49" t="inlineStr">
        <is>
          <t>A100164</t>
        </is>
      </c>
      <c r="O49" t="inlineStr">
        <is>
          <t>LT027</t>
        </is>
      </c>
      <c r="P49" s="13" t="n">
        <v>0</v>
      </c>
    </row>
    <row r="50">
      <c r="A50" s="24" t="n"/>
      <c r="B50" t="inlineStr">
        <is>
          <t>Price_BOM_VLS_Shaft_73</t>
        </is>
      </c>
      <c r="C50" t="inlineStr">
        <is>
          <t>:6095-7_VLS:</t>
        </is>
      </c>
      <c r="D50" t="inlineStr">
        <is>
          <t>ShaftMatl_SS_AISI-303</t>
        </is>
      </c>
      <c r="E50" t="inlineStr">
        <is>
          <t>H303</t>
        </is>
      </c>
      <c r="F50" s="6" t="inlineStr">
        <is>
          <t>Stainless Steel, AISI-303</t>
        </is>
      </c>
      <c r="G50" t="inlineStr">
        <is>
          <t>X4</t>
        </is>
      </c>
      <c r="H50" t="inlineStr">
        <is>
          <t>:213TC:215TC:</t>
        </is>
      </c>
      <c r="I50" t="inlineStr">
        <is>
          <t>:MechSealType21:MechSealType2:</t>
        </is>
      </c>
      <c r="J50" t="n">
        <v>1.125</v>
      </c>
      <c r="K50" t="n">
        <v>1.375</v>
      </c>
      <c r="L50" t="n">
        <v>98183103</v>
      </c>
      <c r="M50" t="inlineStr">
        <is>
          <t>VLS,6095,X4,213/215TC</t>
        </is>
      </c>
      <c r="N50" t="inlineStr">
        <is>
          <t>A100164</t>
        </is>
      </c>
      <c r="O50" t="inlineStr">
        <is>
          <t>LT027</t>
        </is>
      </c>
      <c r="P50" s="13" t="n">
        <v>0</v>
      </c>
    </row>
    <row r="51">
      <c r="A51" s="24" t="n"/>
      <c r="B51" t="inlineStr">
        <is>
          <t>Price_BOM_VLS_Shaft_74</t>
        </is>
      </c>
      <c r="C51" s="123" t="inlineStr">
        <is>
          <t>:8095-1_VLS:</t>
        </is>
      </c>
      <c r="D51" t="inlineStr">
        <is>
          <t>ShaftMatl_SS_AISI-303</t>
        </is>
      </c>
      <c r="E51" t="inlineStr">
        <is>
          <t>H303</t>
        </is>
      </c>
      <c r="F51" s="6" t="inlineStr">
        <is>
          <t>Stainless Steel, AISI-303</t>
        </is>
      </c>
      <c r="G51" t="inlineStr">
        <is>
          <t>XA</t>
        </is>
      </c>
      <c r="H51" t="inlineStr">
        <is>
          <t>:213TC:215TC:</t>
        </is>
      </c>
      <c r="I51" t="inlineStr">
        <is>
          <t>:MechSealType21:MechSealType2:</t>
        </is>
      </c>
      <c r="J51" t="n">
        <v>1.125</v>
      </c>
      <c r="K51" t="n">
        <v>1.375</v>
      </c>
      <c r="L51" t="n">
        <v>98150635</v>
      </c>
      <c r="M51" t="inlineStr">
        <is>
          <t>SHAFT,VLS,XA,213TC-286TC H303</t>
        </is>
      </c>
      <c r="N51" t="inlineStr">
        <is>
          <t>A100164</t>
        </is>
      </c>
      <c r="O51" t="inlineStr">
        <is>
          <t>LT027</t>
        </is>
      </c>
      <c r="P51" s="13" t="n">
        <v>0</v>
      </c>
    </row>
    <row r="52">
      <c r="A52" s="24" t="n"/>
      <c r="B52" t="inlineStr">
        <is>
          <t>Price_BOM_VLS_Shaft_75</t>
        </is>
      </c>
      <c r="C52" t="inlineStr">
        <is>
          <t>:2595-3_VLS:</t>
        </is>
      </c>
      <c r="D52" t="inlineStr">
        <is>
          <t>ShaftMatl_SS_AISI-303</t>
        </is>
      </c>
      <c r="E52" t="inlineStr">
        <is>
          <t>H303</t>
        </is>
      </c>
      <c r="F52" s="6" t="inlineStr">
        <is>
          <t>Stainless Steel, AISI-303</t>
        </is>
      </c>
      <c r="G52" t="inlineStr">
        <is>
          <t>X4</t>
        </is>
      </c>
      <c r="H52" t="inlineStr">
        <is>
          <t>:254TC:256TC:</t>
        </is>
      </c>
      <c r="I52" t="inlineStr">
        <is>
          <t>:MechSealType21:MechSealType2:</t>
        </is>
      </c>
      <c r="J52" t="n">
        <v>1.125</v>
      </c>
      <c r="K52" t="n">
        <v>1.625</v>
      </c>
      <c r="L52" t="n">
        <v>98183103</v>
      </c>
      <c r="M52" t="inlineStr">
        <is>
          <t>VLS,2595,X4,254/256TC</t>
        </is>
      </c>
      <c r="N52" t="inlineStr">
        <is>
          <t>A100164</t>
        </is>
      </c>
      <c r="O52" t="inlineStr">
        <is>
          <t>LT027</t>
        </is>
      </c>
      <c r="P52" s="13" t="n">
        <v>0</v>
      </c>
    </row>
    <row r="53">
      <c r="A53" s="24" t="n"/>
      <c r="B53" t="inlineStr">
        <is>
          <t>Price_BOM_VLS_Shaft_76</t>
        </is>
      </c>
      <c r="C53" t="inlineStr">
        <is>
          <t>:3095-7_VLS:</t>
        </is>
      </c>
      <c r="D53" t="inlineStr">
        <is>
          <t>ShaftMatl_SS_AISI-303</t>
        </is>
      </c>
      <c r="E53" t="inlineStr">
        <is>
          <t>H303</t>
        </is>
      </c>
      <c r="F53" s="6" t="inlineStr">
        <is>
          <t>Stainless Steel, AISI-303</t>
        </is>
      </c>
      <c r="G53" t="inlineStr">
        <is>
          <t>X4</t>
        </is>
      </c>
      <c r="H53" t="inlineStr">
        <is>
          <t>:254TC:256TC:</t>
        </is>
      </c>
      <c r="I53" t="inlineStr">
        <is>
          <t>:MechSealType21:MechSealType2:</t>
        </is>
      </c>
      <c r="J53" t="n">
        <v>1.125</v>
      </c>
      <c r="K53" t="n">
        <v>1.625</v>
      </c>
      <c r="L53" t="n">
        <v>98183103</v>
      </c>
      <c r="M53" t="inlineStr">
        <is>
          <t>VLS,3095,X4,254/256TC</t>
        </is>
      </c>
      <c r="N53" t="inlineStr">
        <is>
          <t>A100164</t>
        </is>
      </c>
      <c r="O53" t="inlineStr">
        <is>
          <t>LT027</t>
        </is>
      </c>
      <c r="P53" s="13" t="n">
        <v>0</v>
      </c>
    </row>
    <row r="54">
      <c r="A54" s="24" t="n"/>
      <c r="B54" t="inlineStr">
        <is>
          <t>Price_BOM_VLS_Shaft_78</t>
        </is>
      </c>
      <c r="C54" t="inlineStr">
        <is>
          <t>:5095-A_VLS:5095-7_VLS:</t>
        </is>
      </c>
      <c r="D54" t="inlineStr">
        <is>
          <t>ShaftMatl_SS_AISI-303</t>
        </is>
      </c>
      <c r="E54" t="inlineStr">
        <is>
          <t>H303</t>
        </is>
      </c>
      <c r="F54" s="6" t="inlineStr">
        <is>
          <t>Stainless Steel, AISI-303</t>
        </is>
      </c>
      <c r="G54" t="inlineStr">
        <is>
          <t>X4</t>
        </is>
      </c>
      <c r="H54" t="inlineStr">
        <is>
          <t>:254TC:256TC:</t>
        </is>
      </c>
      <c r="I54" t="inlineStr">
        <is>
          <t>:MechSealType21:MechSealType2:</t>
        </is>
      </c>
      <c r="J54" t="n">
        <v>1.125</v>
      </c>
      <c r="K54" t="n">
        <v>1.625</v>
      </c>
      <c r="L54" t="n">
        <v>98183103</v>
      </c>
      <c r="M54" t="inlineStr">
        <is>
          <t>VLS,5095,X4,254/256TC</t>
        </is>
      </c>
      <c r="N54" t="inlineStr">
        <is>
          <t>A100164</t>
        </is>
      </c>
      <c r="O54" t="inlineStr">
        <is>
          <t>LT027</t>
        </is>
      </c>
      <c r="P54" s="13" t="n">
        <v>0</v>
      </c>
    </row>
    <row r="55">
      <c r="A55" s="24" t="n"/>
      <c r="B55" t="inlineStr">
        <is>
          <t>Price_BOM_VLS_Shaft_79</t>
        </is>
      </c>
      <c r="C55" t="inlineStr">
        <is>
          <t>:6095-7_VLS:</t>
        </is>
      </c>
      <c r="D55" t="inlineStr">
        <is>
          <t>ShaftMatl_SS_AISI-303</t>
        </is>
      </c>
      <c r="E55" t="inlineStr">
        <is>
          <t>H303</t>
        </is>
      </c>
      <c r="F55" s="6" t="inlineStr">
        <is>
          <t>Stainless Steel, AISI-303</t>
        </is>
      </c>
      <c r="G55" t="inlineStr">
        <is>
          <t>X4</t>
        </is>
      </c>
      <c r="H55" t="inlineStr">
        <is>
          <t>:254TC:256TC:</t>
        </is>
      </c>
      <c r="I55" t="inlineStr">
        <is>
          <t>:MechSealType21:MechSealType2:</t>
        </is>
      </c>
      <c r="J55" t="n">
        <v>1.125</v>
      </c>
      <c r="K55" t="n">
        <v>1.625</v>
      </c>
      <c r="L55" t="n">
        <v>98183103</v>
      </c>
      <c r="M55" t="inlineStr">
        <is>
          <t>VLS,6095,X4,254/256TC</t>
        </is>
      </c>
      <c r="N55" t="inlineStr">
        <is>
          <t>A100164</t>
        </is>
      </c>
      <c r="O55" t="inlineStr">
        <is>
          <t>LT027</t>
        </is>
      </c>
      <c r="P55" s="13" t="n">
        <v>0</v>
      </c>
    </row>
    <row r="56">
      <c r="A56" s="24" t="n"/>
      <c r="B56" t="inlineStr">
        <is>
          <t>Price_BOM_VLS_Shaft_80</t>
        </is>
      </c>
      <c r="C56" s="123" t="inlineStr">
        <is>
          <t>:8095-1_VLS:</t>
        </is>
      </c>
      <c r="D56" t="inlineStr">
        <is>
          <t>ShaftMatl_SS_AISI-303</t>
        </is>
      </c>
      <c r="E56" t="inlineStr">
        <is>
          <t>H303</t>
        </is>
      </c>
      <c r="F56" s="6" t="inlineStr">
        <is>
          <t>Stainless Steel, AISI-303</t>
        </is>
      </c>
      <c r="G56" t="inlineStr">
        <is>
          <t>XA</t>
        </is>
      </c>
      <c r="H56" t="inlineStr">
        <is>
          <t>:254TC:256TC:</t>
        </is>
      </c>
      <c r="I56" t="inlineStr">
        <is>
          <t>:MechSealType21:MechSealType2:</t>
        </is>
      </c>
      <c r="J56" t="n">
        <v>1.125</v>
      </c>
      <c r="K56" t="n">
        <v>1.625</v>
      </c>
      <c r="L56" t="n">
        <v>98150635</v>
      </c>
      <c r="M56" t="inlineStr">
        <is>
          <t>SHAFT,VLS,XA,213TC-286TC H303</t>
        </is>
      </c>
      <c r="N56" t="inlineStr">
        <is>
          <t>A100164</t>
        </is>
      </c>
      <c r="O56" t="inlineStr">
        <is>
          <t>LT027</t>
        </is>
      </c>
      <c r="P56" s="13" t="n">
        <v>0</v>
      </c>
    </row>
    <row r="57">
      <c r="A57" s="24" t="n"/>
      <c r="B57" t="inlineStr">
        <is>
          <t>Price_BOM_VLS_Shaft_95</t>
        </is>
      </c>
      <c r="C57" t="inlineStr">
        <is>
          <t>:6095-7_VLS:</t>
        </is>
      </c>
      <c r="D57" t="inlineStr">
        <is>
          <t>ShaftMatl_SS_AISI-303</t>
        </is>
      </c>
      <c r="E57" t="inlineStr">
        <is>
          <t>H303</t>
        </is>
      </c>
      <c r="F57" s="6" t="inlineStr">
        <is>
          <t>Stainless Steel, AISI-303</t>
        </is>
      </c>
      <c r="G57" t="inlineStr">
        <is>
          <t>X4</t>
        </is>
      </c>
      <c r="H57" t="inlineStr">
        <is>
          <t>:284TC:286TC:</t>
        </is>
      </c>
      <c r="I57" t="inlineStr">
        <is>
          <t>:MechSealType21:MechSealType2:</t>
        </is>
      </c>
      <c r="J57" t="n">
        <v>1.125</v>
      </c>
      <c r="K57" t="n">
        <v>1.875</v>
      </c>
      <c r="L57" t="n">
        <v>98183103</v>
      </c>
      <c r="M57" t="inlineStr">
        <is>
          <t>VLS,6095,X4,284/286TC</t>
        </is>
      </c>
      <c r="N57" t="inlineStr">
        <is>
          <t>A100278</t>
        </is>
      </c>
      <c r="O57" t="inlineStr">
        <is>
          <t>LT027</t>
        </is>
      </c>
      <c r="P57" s="13" t="n">
        <v>0</v>
      </c>
    </row>
    <row r="58">
      <c r="A58" s="24" t="n"/>
      <c r="B58" t="inlineStr">
        <is>
          <t>Price_BOM_VLS_Shaft_21</t>
        </is>
      </c>
      <c r="C58" t="inlineStr">
        <is>
          <t>:1270-7_VLS:</t>
        </is>
      </c>
      <c r="D58" t="inlineStr">
        <is>
          <t>ShaftMatl_SS_AISI-303</t>
        </is>
      </c>
      <c r="E58" t="inlineStr">
        <is>
          <t>H303</t>
        </is>
      </c>
      <c r="F58" s="6" t="inlineStr">
        <is>
          <t>Stainless Steel, AISI-303</t>
        </is>
      </c>
      <c r="G58" t="inlineStr">
        <is>
          <t>X3</t>
        </is>
      </c>
      <c r="H58" t="inlineStr">
        <is>
          <t>:182TC:184TC:</t>
        </is>
      </c>
      <c r="I58" t="inlineStr">
        <is>
          <t>:MechSealType21:MechSealType2:</t>
        </is>
      </c>
      <c r="J58" t="n">
        <v>1.125</v>
      </c>
      <c r="K58" t="n">
        <v>1.125</v>
      </c>
      <c r="L58" t="n">
        <v>98183501</v>
      </c>
      <c r="M58" t="inlineStr">
        <is>
          <t>VLS,1270,X3,182/184TC</t>
        </is>
      </c>
      <c r="N58" t="inlineStr">
        <is>
          <t>A100168</t>
        </is>
      </c>
      <c r="O58" t="inlineStr">
        <is>
          <t>LT027</t>
        </is>
      </c>
      <c r="P58" s="13" t="n">
        <v>0</v>
      </c>
    </row>
    <row r="59">
      <c r="A59" s="24" t="n"/>
      <c r="B59" t="inlineStr">
        <is>
          <t>Price_BOM_VLS_Shaft_22</t>
        </is>
      </c>
      <c r="C59" t="inlineStr">
        <is>
          <t>:1570-9_VLS:</t>
        </is>
      </c>
      <c r="D59" t="inlineStr">
        <is>
          <t>ShaftMatl_SS_AISI-303</t>
        </is>
      </c>
      <c r="E59" t="inlineStr">
        <is>
          <t>H303</t>
        </is>
      </c>
      <c r="F59" s="6" t="inlineStr">
        <is>
          <t>Stainless Steel, AISI-303</t>
        </is>
      </c>
      <c r="G59" t="inlineStr">
        <is>
          <t>X3</t>
        </is>
      </c>
      <c r="H59" t="inlineStr">
        <is>
          <t>:182TC:184TC:</t>
        </is>
      </c>
      <c r="I59" t="inlineStr">
        <is>
          <t>:MechSealType21:MechSealType2:</t>
        </is>
      </c>
      <c r="J59" t="n">
        <v>1.125</v>
      </c>
      <c r="K59" t="n">
        <v>1.125</v>
      </c>
      <c r="L59" t="n">
        <v>98183501</v>
      </c>
      <c r="M59" t="inlineStr">
        <is>
          <t>VLS,1570,X3,182/184TC</t>
        </is>
      </c>
      <c r="N59" t="inlineStr">
        <is>
          <t>A100168</t>
        </is>
      </c>
      <c r="O59" t="inlineStr">
        <is>
          <t>LT027</t>
        </is>
      </c>
      <c r="P59" s="13" t="n">
        <v>0</v>
      </c>
    </row>
    <row r="60">
      <c r="A60" s="24" t="n"/>
      <c r="B60" t="inlineStr">
        <is>
          <t>Price_BOM_VLS_Shaft_23</t>
        </is>
      </c>
      <c r="C60" t="inlineStr">
        <is>
          <t>:2070-5_VLS:</t>
        </is>
      </c>
      <c r="D60" t="inlineStr">
        <is>
          <t>ShaftMatl_SS_AISI-303</t>
        </is>
      </c>
      <c r="E60" t="inlineStr">
        <is>
          <t>H303</t>
        </is>
      </c>
      <c r="F60" s="6" t="inlineStr">
        <is>
          <t>Stainless Steel, AISI-303</t>
        </is>
      </c>
      <c r="G60" t="inlineStr">
        <is>
          <t>X3</t>
        </is>
      </c>
      <c r="H60" t="inlineStr">
        <is>
          <t>:182TC:184TC:</t>
        </is>
      </c>
      <c r="I60" t="inlineStr">
        <is>
          <t>:MechSealType21:MechSealType2:</t>
        </is>
      </c>
      <c r="J60" t="n">
        <v>1.125</v>
      </c>
      <c r="K60" t="n">
        <v>1.125</v>
      </c>
      <c r="L60" t="n">
        <v>98183501</v>
      </c>
      <c r="M60" t="inlineStr">
        <is>
          <t>VLS,2070,X3,182/184TC</t>
        </is>
      </c>
      <c r="N60" t="inlineStr">
        <is>
          <t>A100168</t>
        </is>
      </c>
      <c r="O60" t="inlineStr">
        <is>
          <t>LT027</t>
        </is>
      </c>
      <c r="P60" s="13" t="n">
        <v>0</v>
      </c>
    </row>
    <row r="61">
      <c r="A61" s="24" t="n"/>
      <c r="B61" t="inlineStr">
        <is>
          <t>Price_BOM_VLS_Shaft_24</t>
        </is>
      </c>
      <c r="C61" t="inlineStr">
        <is>
          <t>:2570-9_VLS:</t>
        </is>
      </c>
      <c r="D61" t="inlineStr">
        <is>
          <t>ShaftMatl_SS_AISI-303</t>
        </is>
      </c>
      <c r="E61" t="inlineStr">
        <is>
          <t>H303</t>
        </is>
      </c>
      <c r="F61" s="6" t="inlineStr">
        <is>
          <t>Stainless Steel, AISI-303</t>
        </is>
      </c>
      <c r="G61" t="inlineStr">
        <is>
          <t>X3</t>
        </is>
      </c>
      <c r="H61" t="inlineStr">
        <is>
          <t>:182TC:184TC:</t>
        </is>
      </c>
      <c r="I61" t="inlineStr">
        <is>
          <t>:MechSealType21:MechSealType2:</t>
        </is>
      </c>
      <c r="J61" t="n">
        <v>1.125</v>
      </c>
      <c r="K61" t="n">
        <v>1.125</v>
      </c>
      <c r="L61" t="n">
        <v>98183501</v>
      </c>
      <c r="M61" t="inlineStr">
        <is>
          <t>VLS,2570,X3,182/184TC</t>
        </is>
      </c>
      <c r="N61" t="inlineStr">
        <is>
          <t>A100168</t>
        </is>
      </c>
      <c r="O61" t="inlineStr">
        <is>
          <t>LT027</t>
        </is>
      </c>
      <c r="P61" s="13" t="n">
        <v>0</v>
      </c>
    </row>
    <row r="62">
      <c r="A62" s="24" t="n"/>
      <c r="B62" t="inlineStr">
        <is>
          <t>Price_BOM_VLS_Shaft_25</t>
        </is>
      </c>
      <c r="C62" t="inlineStr">
        <is>
          <t>:3070-7_VLS:</t>
        </is>
      </c>
      <c r="D62" t="inlineStr">
        <is>
          <t>ShaftMatl_SS_AISI-303</t>
        </is>
      </c>
      <c r="E62" t="inlineStr">
        <is>
          <t>H303</t>
        </is>
      </c>
      <c r="F62" s="6" t="inlineStr">
        <is>
          <t>Stainless Steel, AISI-303</t>
        </is>
      </c>
      <c r="G62" t="inlineStr">
        <is>
          <t>X3</t>
        </is>
      </c>
      <c r="H62" t="inlineStr">
        <is>
          <t>:182TC:184TC:</t>
        </is>
      </c>
      <c r="I62" t="inlineStr">
        <is>
          <t>:MechSealType21:MechSealType2:</t>
        </is>
      </c>
      <c r="J62" t="n">
        <v>1.125</v>
      </c>
      <c r="K62" t="n">
        <v>1.125</v>
      </c>
      <c r="L62" t="n">
        <v>98183501</v>
      </c>
      <c r="M62" t="inlineStr">
        <is>
          <t>VLS,3070,X3,182/184TC</t>
        </is>
      </c>
      <c r="N62" t="inlineStr">
        <is>
          <t>A100168</t>
        </is>
      </c>
      <c r="O62" t="inlineStr">
        <is>
          <t>LT027</t>
        </is>
      </c>
      <c r="P62" s="13" t="n">
        <v>0</v>
      </c>
    </row>
    <row r="63">
      <c r="A63" s="24" t="n"/>
      <c r="B63" t="inlineStr">
        <is>
          <t>Price_BOM_VLS_Shaft_26</t>
        </is>
      </c>
      <c r="C63" t="inlineStr">
        <is>
          <t>:4070-7_VLS:</t>
        </is>
      </c>
      <c r="D63" t="inlineStr">
        <is>
          <t>ShaftMatl_SS_AISI-303</t>
        </is>
      </c>
      <c r="E63" t="inlineStr">
        <is>
          <t>H303</t>
        </is>
      </c>
      <c r="F63" s="6" t="inlineStr">
        <is>
          <t>Stainless Steel, AISI-303</t>
        </is>
      </c>
      <c r="G63" t="inlineStr">
        <is>
          <t>X3</t>
        </is>
      </c>
      <c r="H63" t="inlineStr">
        <is>
          <t>:182TC:184TC:</t>
        </is>
      </c>
      <c r="I63" t="inlineStr">
        <is>
          <t>:MechSealType21:MechSealType2:</t>
        </is>
      </c>
      <c r="J63" t="n">
        <v>1.125</v>
      </c>
      <c r="K63" t="n">
        <v>1.125</v>
      </c>
      <c r="L63" t="n">
        <v>98183501</v>
      </c>
      <c r="M63" t="inlineStr">
        <is>
          <t>VLS,4070,X3,182/184TC</t>
        </is>
      </c>
      <c r="N63" t="inlineStr">
        <is>
          <t>A100168</t>
        </is>
      </c>
      <c r="O63" t="inlineStr">
        <is>
          <t>LT027</t>
        </is>
      </c>
      <c r="P63" s="13" t="n">
        <v>0</v>
      </c>
    </row>
    <row r="64">
      <c r="A64" s="24" t="n"/>
      <c r="B64" t="inlineStr">
        <is>
          <t>Price_BOM_VLS_Shaft_27</t>
        </is>
      </c>
      <c r="C64" t="inlineStr">
        <is>
          <t>:5070-7_VLS:</t>
        </is>
      </c>
      <c r="D64" t="inlineStr">
        <is>
          <t>ShaftMatl_SS_AISI-303</t>
        </is>
      </c>
      <c r="E64" t="inlineStr">
        <is>
          <t>H303</t>
        </is>
      </c>
      <c r="F64" s="6" t="inlineStr">
        <is>
          <t>Stainless Steel, AISI-303</t>
        </is>
      </c>
      <c r="G64" t="inlineStr">
        <is>
          <t>X3</t>
        </is>
      </c>
      <c r="H64" t="inlineStr">
        <is>
          <t>:182TC:184TC:</t>
        </is>
      </c>
      <c r="I64" t="inlineStr">
        <is>
          <t>:MechSealType21:MechSealType2:</t>
        </is>
      </c>
      <c r="J64" t="n">
        <v>1.125</v>
      </c>
      <c r="K64" t="n">
        <v>1.125</v>
      </c>
      <c r="L64" t="n">
        <v>98183501</v>
      </c>
      <c r="M64" t="inlineStr">
        <is>
          <t>VLS,5070,X3,182/184TC</t>
        </is>
      </c>
      <c r="N64" t="inlineStr">
        <is>
          <t>A100168</t>
        </is>
      </c>
      <c r="O64" t="inlineStr">
        <is>
          <t>LT027</t>
        </is>
      </c>
      <c r="P64" s="13" t="n">
        <v>0</v>
      </c>
    </row>
    <row r="65">
      <c r="A65" s="24" t="n"/>
      <c r="B65" t="inlineStr">
        <is>
          <t>Price_BOM_VLS_Shaft_42</t>
        </is>
      </c>
      <c r="C65" t="inlineStr">
        <is>
          <t>:2095-A_VLS:2095-1_VLS:2095-5_VLS:2095-9_VLS:</t>
        </is>
      </c>
      <c r="D65" t="inlineStr">
        <is>
          <t>ShaftMatl_SS_AISI-303</t>
        </is>
      </c>
      <c r="E65" t="inlineStr">
        <is>
          <t>H303</t>
        </is>
      </c>
      <c r="F65" s="6" t="inlineStr">
        <is>
          <t>Stainless Steel, AISI-303</t>
        </is>
      </c>
      <c r="G65" t="inlineStr">
        <is>
          <t>X3</t>
        </is>
      </c>
      <c r="H65" t="inlineStr">
        <is>
          <t>:182TC:184TC:</t>
        </is>
      </c>
      <c r="I65" t="inlineStr">
        <is>
          <t>:MechSealType21:MechSealType2:</t>
        </is>
      </c>
      <c r="J65" t="n">
        <v>1.125</v>
      </c>
      <c r="K65" t="n">
        <v>1.125</v>
      </c>
      <c r="L65" t="n">
        <v>98183501</v>
      </c>
      <c r="M65" t="inlineStr">
        <is>
          <t>VLS,2095,X3,182/184TC</t>
        </is>
      </c>
      <c r="N65" t="inlineStr">
        <is>
          <t>A100168</t>
        </is>
      </c>
      <c r="O65" t="inlineStr">
        <is>
          <t>LT027</t>
        </is>
      </c>
      <c r="P65" s="13" t="n">
        <v>0</v>
      </c>
    </row>
    <row r="66">
      <c r="A66" s="24" t="n"/>
      <c r="B66" t="inlineStr">
        <is>
          <t>Price_BOM_VLS_Shaft_43</t>
        </is>
      </c>
      <c r="C66" t="inlineStr">
        <is>
          <t>:2595-3_VLS:</t>
        </is>
      </c>
      <c r="D66" t="inlineStr">
        <is>
          <t>ShaftMatl_SS_AISI-303</t>
        </is>
      </c>
      <c r="E66" t="inlineStr">
        <is>
          <t>H303</t>
        </is>
      </c>
      <c r="F66" s="6" t="inlineStr">
        <is>
          <t>Stainless Steel, AISI-303</t>
        </is>
      </c>
      <c r="G66" t="inlineStr">
        <is>
          <t>X3</t>
        </is>
      </c>
      <c r="H66" t="inlineStr">
        <is>
          <t>:182TC:184TC:</t>
        </is>
      </c>
      <c r="I66" t="inlineStr">
        <is>
          <t>:MechSealType21:MechSealType2:</t>
        </is>
      </c>
      <c r="J66" t="n">
        <v>1.125</v>
      </c>
      <c r="K66" t="n">
        <v>1.125</v>
      </c>
      <c r="L66" t="n">
        <v>98183501</v>
      </c>
      <c r="M66" t="inlineStr">
        <is>
          <t>VLS,2595,X3,182/184TC</t>
        </is>
      </c>
      <c r="N66" t="inlineStr">
        <is>
          <t>A100168</t>
        </is>
      </c>
      <c r="O66" t="inlineStr">
        <is>
          <t>LT027</t>
        </is>
      </c>
      <c r="P66" s="13" t="n">
        <v>0</v>
      </c>
    </row>
    <row r="67">
      <c r="A67" s="24" t="n"/>
      <c r="B67" t="inlineStr">
        <is>
          <t>Price_BOM_VLS_Shaft_44</t>
        </is>
      </c>
      <c r="C67" t="inlineStr">
        <is>
          <t>:3095-7_VLS:</t>
        </is>
      </c>
      <c r="D67" t="inlineStr">
        <is>
          <t>ShaftMatl_SS_AISI-303</t>
        </is>
      </c>
      <c r="E67" t="inlineStr">
        <is>
          <t>H303</t>
        </is>
      </c>
      <c r="F67" s="6" t="inlineStr">
        <is>
          <t>Stainless Steel, AISI-303</t>
        </is>
      </c>
      <c r="G67" t="inlineStr">
        <is>
          <t>X3</t>
        </is>
      </c>
      <c r="H67" t="inlineStr">
        <is>
          <t>:182TC:184TC:</t>
        </is>
      </c>
      <c r="I67" t="inlineStr">
        <is>
          <t>:MechSealType21:MechSealType2:</t>
        </is>
      </c>
      <c r="J67" t="n">
        <v>1.125</v>
      </c>
      <c r="K67" t="n">
        <v>1.125</v>
      </c>
      <c r="L67" t="n">
        <v>98183501</v>
      </c>
      <c r="M67" t="inlineStr">
        <is>
          <t>VLS,3095,X3,182/184TC</t>
        </is>
      </c>
      <c r="N67" t="inlineStr">
        <is>
          <t>A100168</t>
        </is>
      </c>
      <c r="O67" t="inlineStr">
        <is>
          <t>LT027</t>
        </is>
      </c>
      <c r="P67" s="13" t="n">
        <v>0</v>
      </c>
    </row>
    <row r="68">
      <c r="A68" s="24" t="n"/>
      <c r="B68" t="inlineStr">
        <is>
          <t>Price_BOM_VLS_Shaft_45</t>
        </is>
      </c>
      <c r="C68" t="inlineStr">
        <is>
          <t>:4095-9_VLS:4095-7_VLS:</t>
        </is>
      </c>
      <c r="D68" t="inlineStr">
        <is>
          <t>ShaftMatl_SS_AISI-303</t>
        </is>
      </c>
      <c r="E68" t="inlineStr">
        <is>
          <t>H303</t>
        </is>
      </c>
      <c r="F68" s="6" t="inlineStr">
        <is>
          <t>Stainless Steel, AISI-303</t>
        </is>
      </c>
      <c r="G68" t="inlineStr">
        <is>
          <t>X3</t>
        </is>
      </c>
      <c r="H68" t="inlineStr">
        <is>
          <t>:182TC:184TC:</t>
        </is>
      </c>
      <c r="I68" t="inlineStr">
        <is>
          <t>:MechSealType21:MechSealType2:</t>
        </is>
      </c>
      <c r="J68" t="n">
        <v>1.125</v>
      </c>
      <c r="K68" t="n">
        <v>1.125</v>
      </c>
      <c r="L68" t="n">
        <v>98183501</v>
      </c>
      <c r="M68" t="inlineStr">
        <is>
          <t>VLS,4095,X3,182/184TC</t>
        </is>
      </c>
      <c r="N68" t="inlineStr">
        <is>
          <t>A100168</t>
        </is>
      </c>
      <c r="O68" t="inlineStr">
        <is>
          <t>LT027</t>
        </is>
      </c>
      <c r="P68" s="13" t="n">
        <v>0</v>
      </c>
    </row>
    <row r="69">
      <c r="A69" s="24" t="n"/>
      <c r="B69" t="inlineStr">
        <is>
          <t>Price_BOM_VLS_Shaft_63</t>
        </is>
      </c>
      <c r="C69" t="inlineStr">
        <is>
          <t>:2512-1_VLS:</t>
        </is>
      </c>
      <c r="D69" t="inlineStr">
        <is>
          <t>ShaftMatl_SS_AISI-303</t>
        </is>
      </c>
      <c r="E69" t="inlineStr">
        <is>
          <t>H303</t>
        </is>
      </c>
      <c r="F69" s="6" t="inlineStr">
        <is>
          <t>Stainless Steel, AISI-303</t>
        </is>
      </c>
      <c r="G69" t="inlineStr">
        <is>
          <t>X3</t>
        </is>
      </c>
      <c r="H69" t="inlineStr">
        <is>
          <t>:213TC:215TC:</t>
        </is>
      </c>
      <c r="I69" t="inlineStr">
        <is>
          <t>:MechSealType21:MechSealType2:</t>
        </is>
      </c>
      <c r="J69" t="n">
        <v>1.125</v>
      </c>
      <c r="K69" t="n">
        <v>1.375</v>
      </c>
      <c r="L69" t="n">
        <v>98183501</v>
      </c>
      <c r="M69" t="inlineStr">
        <is>
          <t>VLS,2512,X3,213/215TC</t>
        </is>
      </c>
      <c r="N69" t="inlineStr">
        <is>
          <t>A100170</t>
        </is>
      </c>
      <c r="O69" t="inlineStr">
        <is>
          <t>LT027</t>
        </is>
      </c>
      <c r="P69" s="13" t="n">
        <v>0</v>
      </c>
    </row>
    <row r="70">
      <c r="A70" s="24" t="n"/>
      <c r="B70" t="inlineStr">
        <is>
          <t>Price_BOM_VLS_Shaft_64</t>
        </is>
      </c>
      <c r="C70" t="inlineStr">
        <is>
          <t>:3012-5_VLS:3012-3_VLS:</t>
        </is>
      </c>
      <c r="D70" t="inlineStr">
        <is>
          <t>ShaftMatl_SS_AISI-303</t>
        </is>
      </c>
      <c r="E70" t="inlineStr">
        <is>
          <t>H303</t>
        </is>
      </c>
      <c r="F70" s="6" t="inlineStr">
        <is>
          <t>Stainless Steel, AISI-303</t>
        </is>
      </c>
      <c r="G70" t="inlineStr">
        <is>
          <t>X3</t>
        </is>
      </c>
      <c r="H70" t="inlineStr">
        <is>
          <t>:213TC:215TC:</t>
        </is>
      </c>
      <c r="I70" t="inlineStr">
        <is>
          <t>:MechSealType21:MechSealType2:</t>
        </is>
      </c>
      <c r="J70" t="n">
        <v>1.125</v>
      </c>
      <c r="K70" t="n">
        <v>1.375</v>
      </c>
      <c r="L70" t="n">
        <v>98183501</v>
      </c>
      <c r="M70" t="inlineStr">
        <is>
          <t>VLS,3012,X3,213/215TC</t>
        </is>
      </c>
      <c r="N70" t="inlineStr">
        <is>
          <t>A100170</t>
        </is>
      </c>
      <c r="O70" t="inlineStr">
        <is>
          <t>LT027</t>
        </is>
      </c>
      <c r="P70" s="13" t="n">
        <v>0</v>
      </c>
      <c r="Q70" s="45" t="n"/>
    </row>
    <row r="71">
      <c r="A71" s="24" t="n"/>
      <c r="B71" t="inlineStr">
        <is>
          <t>Price_BOM_VLS_Shaft_65</t>
        </is>
      </c>
      <c r="C71" t="inlineStr">
        <is>
          <t>:4012-1_VLS:4012-9_VLS:4012-7_VLS:</t>
        </is>
      </c>
      <c r="D71" t="inlineStr">
        <is>
          <t>ShaftMatl_SS_AISI-303</t>
        </is>
      </c>
      <c r="E71" t="inlineStr">
        <is>
          <t>H303</t>
        </is>
      </c>
      <c r="F71" s="6" t="inlineStr">
        <is>
          <t>Stainless Steel, AISI-303</t>
        </is>
      </c>
      <c r="G71" t="inlineStr">
        <is>
          <t>X3</t>
        </is>
      </c>
      <c r="H71" t="inlineStr">
        <is>
          <t>:213TC:215TC:</t>
        </is>
      </c>
      <c r="I71" t="inlineStr">
        <is>
          <t>:MechSealType21:MechSealType2:</t>
        </is>
      </c>
      <c r="J71" t="n">
        <v>1.125</v>
      </c>
      <c r="K71" t="n">
        <v>1.375</v>
      </c>
      <c r="L71" t="n">
        <v>98183501</v>
      </c>
      <c r="M71" t="inlineStr">
        <is>
          <t>VLS,4012,X3,213/215TC</t>
        </is>
      </c>
      <c r="N71" t="inlineStr">
        <is>
          <t>A100170</t>
        </is>
      </c>
      <c r="O71" t="inlineStr">
        <is>
          <t>LT027</t>
        </is>
      </c>
      <c r="P71" s="13" t="n">
        <v>0</v>
      </c>
      <c r="Q71" s="45" t="n"/>
    </row>
    <row r="72">
      <c r="A72" s="24" t="n"/>
      <c r="B72" t="inlineStr">
        <is>
          <t>Price_BOM_VLS_Shaft_35</t>
        </is>
      </c>
      <c r="C72" t="inlineStr">
        <is>
          <t>:1270-7_VLS:</t>
        </is>
      </c>
      <c r="D72" t="inlineStr">
        <is>
          <t>ShaftMatl_SS_AISI-303</t>
        </is>
      </c>
      <c r="E72" t="inlineStr">
        <is>
          <t>H303</t>
        </is>
      </c>
      <c r="F72" s="6" t="inlineStr">
        <is>
          <t>Stainless Steel, AISI-303</t>
        </is>
      </c>
      <c r="G72" t="inlineStr">
        <is>
          <t>X3</t>
        </is>
      </c>
      <c r="H72" t="inlineStr">
        <is>
          <t>:254TC:256TC:</t>
        </is>
      </c>
      <c r="I72" t="inlineStr">
        <is>
          <t>:MechSealType21:MechSealType2:</t>
        </is>
      </c>
      <c r="J72" t="n">
        <v>1.125</v>
      </c>
      <c r="K72" t="n">
        <v>1.625</v>
      </c>
      <c r="L72" t="n">
        <v>98183503</v>
      </c>
      <c r="M72" t="inlineStr">
        <is>
          <t>VLS,1270,X3,254/256TC</t>
        </is>
      </c>
      <c r="N72" t="inlineStr">
        <is>
          <t>A100114</t>
        </is>
      </c>
      <c r="O72" t="inlineStr">
        <is>
          <t>LT027</t>
        </is>
      </c>
      <c r="P72" s="13" t="n">
        <v>0</v>
      </c>
    </row>
    <row r="73">
      <c r="A73" s="24" t="n"/>
      <c r="B73" t="inlineStr">
        <is>
          <t>Price_BOM_VLS_Shaft_36</t>
        </is>
      </c>
      <c r="C73" t="inlineStr">
        <is>
          <t>:1570-9_VLS:</t>
        </is>
      </c>
      <c r="D73" t="inlineStr">
        <is>
          <t>ShaftMatl_SS_AISI-303</t>
        </is>
      </c>
      <c r="E73" t="inlineStr">
        <is>
          <t>H303</t>
        </is>
      </c>
      <c r="F73" s="6" t="inlineStr">
        <is>
          <t>Stainless Steel, AISI-303</t>
        </is>
      </c>
      <c r="G73" t="inlineStr">
        <is>
          <t>X3</t>
        </is>
      </c>
      <c r="H73" t="inlineStr">
        <is>
          <t>:254TC:256TC:</t>
        </is>
      </c>
      <c r="I73" t="inlineStr">
        <is>
          <t>:MechSealType21:MechSealType2:</t>
        </is>
      </c>
      <c r="J73" t="n">
        <v>1.125</v>
      </c>
      <c r="K73" t="n">
        <v>1.625</v>
      </c>
      <c r="L73" t="n">
        <v>98183503</v>
      </c>
      <c r="M73" t="inlineStr">
        <is>
          <t>VLS,1570,X3,254/256TC</t>
        </is>
      </c>
      <c r="N73" t="inlineStr">
        <is>
          <t>A100114</t>
        </is>
      </c>
      <c r="O73" t="inlineStr">
        <is>
          <t>LT027</t>
        </is>
      </c>
      <c r="P73" s="13" t="n">
        <v>0</v>
      </c>
    </row>
    <row r="74">
      <c r="A74" s="24" t="n"/>
      <c r="B74" t="inlineStr">
        <is>
          <t>Price_BOM_VLS_Shaft_37</t>
        </is>
      </c>
      <c r="C74" t="inlineStr">
        <is>
          <t>:2070-5_VLS:</t>
        </is>
      </c>
      <c r="D74" t="inlineStr">
        <is>
          <t>ShaftMatl_SS_AISI-303</t>
        </is>
      </c>
      <c r="E74" t="inlineStr">
        <is>
          <t>H303</t>
        </is>
      </c>
      <c r="F74" s="6" t="inlineStr">
        <is>
          <t>Stainless Steel, AISI-303</t>
        </is>
      </c>
      <c r="G74" t="inlineStr">
        <is>
          <t>X3</t>
        </is>
      </c>
      <c r="H74" t="inlineStr">
        <is>
          <t>:254TC:256TC:</t>
        </is>
      </c>
      <c r="I74" t="inlineStr">
        <is>
          <t>:MechSealType21:MechSealType2:</t>
        </is>
      </c>
      <c r="J74" t="n">
        <v>1.125</v>
      </c>
      <c r="K74" t="n">
        <v>1.625</v>
      </c>
      <c r="L74" t="n">
        <v>98183503</v>
      </c>
      <c r="M74" t="inlineStr">
        <is>
          <t>VLS,2070,X3,254/256TC</t>
        </is>
      </c>
      <c r="N74" t="inlineStr">
        <is>
          <t>A100114</t>
        </is>
      </c>
      <c r="O74" t="inlineStr">
        <is>
          <t>LT027</t>
        </is>
      </c>
      <c r="P74" s="13" t="n">
        <v>0</v>
      </c>
    </row>
    <row r="75">
      <c r="A75" s="24" t="n"/>
      <c r="B75" t="inlineStr">
        <is>
          <t>Price_BOM_VLS_Shaft_38</t>
        </is>
      </c>
      <c r="C75" t="inlineStr">
        <is>
          <t>:2570-9_VLS:</t>
        </is>
      </c>
      <c r="D75" t="inlineStr">
        <is>
          <t>ShaftMatl_SS_AISI-303</t>
        </is>
      </c>
      <c r="E75" t="inlineStr">
        <is>
          <t>H303</t>
        </is>
      </c>
      <c r="F75" s="6" t="inlineStr">
        <is>
          <t>Stainless Steel, AISI-303</t>
        </is>
      </c>
      <c r="G75" t="inlineStr">
        <is>
          <t>X3</t>
        </is>
      </c>
      <c r="H75" t="inlineStr">
        <is>
          <t>:254TC:256TC:</t>
        </is>
      </c>
      <c r="I75" t="inlineStr">
        <is>
          <t>:MechSealType21:MechSealType2:</t>
        </is>
      </c>
      <c r="J75" t="n">
        <v>1.125</v>
      </c>
      <c r="K75" t="n">
        <v>1.625</v>
      </c>
      <c r="L75" t="n">
        <v>98183503</v>
      </c>
      <c r="M75" t="inlineStr">
        <is>
          <t>VLS,2570,X3,254/256TC</t>
        </is>
      </c>
      <c r="N75" t="inlineStr">
        <is>
          <t>A100114</t>
        </is>
      </c>
      <c r="O75" t="inlineStr">
        <is>
          <t>LT027</t>
        </is>
      </c>
      <c r="P75" s="13" t="n">
        <v>0</v>
      </c>
    </row>
    <row r="76">
      <c r="A76" s="24" t="n"/>
      <c r="B76" t="inlineStr">
        <is>
          <t>Price_BOM_VLS_Shaft_39</t>
        </is>
      </c>
      <c r="C76" t="inlineStr">
        <is>
          <t>:3070-7_VLS:</t>
        </is>
      </c>
      <c r="D76" t="inlineStr">
        <is>
          <t>ShaftMatl_SS_AISI-303</t>
        </is>
      </c>
      <c r="E76" t="inlineStr">
        <is>
          <t>H303</t>
        </is>
      </c>
      <c r="F76" s="6" t="inlineStr">
        <is>
          <t>Stainless Steel, AISI-303</t>
        </is>
      </c>
      <c r="G76" t="inlineStr">
        <is>
          <t>X3</t>
        </is>
      </c>
      <c r="H76" t="inlineStr">
        <is>
          <t>:254TC:256TC:</t>
        </is>
      </c>
      <c r="I76" t="inlineStr">
        <is>
          <t>:MechSealType21:MechSealType2:</t>
        </is>
      </c>
      <c r="J76" t="n">
        <v>1.125</v>
      </c>
      <c r="K76" t="n">
        <v>1.625</v>
      </c>
      <c r="L76" t="n">
        <v>98183503</v>
      </c>
      <c r="M76" t="inlineStr">
        <is>
          <t>VLS,3070,X3,254/256TC</t>
        </is>
      </c>
      <c r="N76" t="inlineStr">
        <is>
          <t>A100114</t>
        </is>
      </c>
      <c r="O76" t="inlineStr">
        <is>
          <t>LT027</t>
        </is>
      </c>
      <c r="P76" s="13" t="n">
        <v>0</v>
      </c>
    </row>
    <row r="77">
      <c r="A77" s="24" t="n"/>
      <c r="B77" t="inlineStr">
        <is>
          <t>Price_BOM_VLS_Shaft_40</t>
        </is>
      </c>
      <c r="C77" t="inlineStr">
        <is>
          <t>:4070-7_VLS:</t>
        </is>
      </c>
      <c r="D77" t="inlineStr">
        <is>
          <t>ShaftMatl_SS_AISI-303</t>
        </is>
      </c>
      <c r="E77" t="inlineStr">
        <is>
          <t>H303</t>
        </is>
      </c>
      <c r="F77" s="6" t="inlineStr">
        <is>
          <t>Stainless Steel, AISI-303</t>
        </is>
      </c>
      <c r="G77" t="inlineStr">
        <is>
          <t>X3</t>
        </is>
      </c>
      <c r="H77" t="inlineStr">
        <is>
          <t>:254TC:256TC:</t>
        </is>
      </c>
      <c r="I77" t="inlineStr">
        <is>
          <t>:MechSealType21:MechSealType2:</t>
        </is>
      </c>
      <c r="J77" t="n">
        <v>1.125</v>
      </c>
      <c r="K77" t="n">
        <v>1.625</v>
      </c>
      <c r="L77" t="n">
        <v>98183503</v>
      </c>
      <c r="M77" t="inlineStr">
        <is>
          <t>VLS,4070,X3,254/256TC</t>
        </is>
      </c>
      <c r="N77" t="inlineStr">
        <is>
          <t>A100114</t>
        </is>
      </c>
      <c r="O77" t="inlineStr">
        <is>
          <t>LT027</t>
        </is>
      </c>
      <c r="P77" s="13" t="n">
        <v>0</v>
      </c>
    </row>
    <row r="78">
      <c r="A78" s="24" t="n"/>
      <c r="B78" t="inlineStr">
        <is>
          <t>Price_BOM_VLS_Shaft_41</t>
        </is>
      </c>
      <c r="C78" t="inlineStr">
        <is>
          <t>:5070-7_VLS:</t>
        </is>
      </c>
      <c r="D78" t="inlineStr">
        <is>
          <t>ShaftMatl_SS_AISI-303</t>
        </is>
      </c>
      <c r="E78" t="inlineStr">
        <is>
          <t>H303</t>
        </is>
      </c>
      <c r="F78" s="6" t="inlineStr">
        <is>
          <t>Stainless Steel, AISI-303</t>
        </is>
      </c>
      <c r="G78" t="inlineStr">
        <is>
          <t>X3</t>
        </is>
      </c>
      <c r="H78" t="inlineStr">
        <is>
          <t>:254TC:256TC:</t>
        </is>
      </c>
      <c r="I78" t="inlineStr">
        <is>
          <t>:MechSealType21:MechSealType2:</t>
        </is>
      </c>
      <c r="J78" t="n">
        <v>1.125</v>
      </c>
      <c r="K78" t="n">
        <v>1.625</v>
      </c>
      <c r="L78" t="n">
        <v>98183503</v>
      </c>
      <c r="M78" t="inlineStr">
        <is>
          <t>VLS,5070,X3,254/256TC</t>
        </is>
      </c>
      <c r="N78" t="inlineStr">
        <is>
          <t>A100114</t>
        </is>
      </c>
      <c r="O78" t="inlineStr">
        <is>
          <t>LT027</t>
        </is>
      </c>
      <c r="P78" s="13" t="n">
        <v>0</v>
      </c>
    </row>
    <row r="79">
      <c r="A79" s="24" t="n"/>
      <c r="B79" t="inlineStr">
        <is>
          <t>Price_BOM_VLS_Shaft_53</t>
        </is>
      </c>
      <c r="C79" t="inlineStr">
        <is>
          <t>:2095-A_VLS:2095-1_VLS:2095-5_VLS:2095-9_VLS:</t>
        </is>
      </c>
      <c r="D79" t="inlineStr">
        <is>
          <t>ShaftMatl_SS_AISI-303</t>
        </is>
      </c>
      <c r="E79" t="inlineStr">
        <is>
          <t>H303</t>
        </is>
      </c>
      <c r="F79" s="6" t="inlineStr">
        <is>
          <t>Stainless Steel, AISI-303</t>
        </is>
      </c>
      <c r="G79" t="inlineStr">
        <is>
          <t>X3</t>
        </is>
      </c>
      <c r="H79" t="inlineStr">
        <is>
          <t>:254TC:256TC:</t>
        </is>
      </c>
      <c r="I79" t="inlineStr">
        <is>
          <t>:MechSealType21:MechSealType2:</t>
        </is>
      </c>
      <c r="J79" t="n">
        <v>1.125</v>
      </c>
      <c r="K79" t="n">
        <v>1.625</v>
      </c>
      <c r="L79" t="n">
        <v>98183503</v>
      </c>
      <c r="M79" t="inlineStr">
        <is>
          <t>VLS,2095,X3,254/256TC</t>
        </is>
      </c>
      <c r="N79" t="inlineStr">
        <is>
          <t>A100173</t>
        </is>
      </c>
      <c r="O79" t="inlineStr">
        <is>
          <t>LT027</t>
        </is>
      </c>
      <c r="P79" s="13" t="n">
        <v>0</v>
      </c>
    </row>
    <row r="80">
      <c r="A80" s="24" t="n"/>
      <c r="B80" t="inlineStr">
        <is>
          <t>Price_BOM_VLS_Shaft_54</t>
        </is>
      </c>
      <c r="C80" t="inlineStr">
        <is>
          <t>:2595-3_VLS:</t>
        </is>
      </c>
      <c r="D80" t="inlineStr">
        <is>
          <t>ShaftMatl_SS_AISI-303</t>
        </is>
      </c>
      <c r="E80" t="inlineStr">
        <is>
          <t>H303</t>
        </is>
      </c>
      <c r="F80" s="6" t="inlineStr">
        <is>
          <t>Stainless Steel, AISI-303</t>
        </is>
      </c>
      <c r="G80" t="inlineStr">
        <is>
          <t>X3</t>
        </is>
      </c>
      <c r="H80" t="inlineStr">
        <is>
          <t>:254TC:256TC:</t>
        </is>
      </c>
      <c r="I80" t="inlineStr">
        <is>
          <t>:MechSealType21:MechSealType2:</t>
        </is>
      </c>
      <c r="J80" t="n">
        <v>1.125</v>
      </c>
      <c r="K80" t="n">
        <v>1.625</v>
      </c>
      <c r="L80" t="n">
        <v>98183503</v>
      </c>
      <c r="M80" t="inlineStr">
        <is>
          <t>VLS,2595,X3,254/256TC</t>
        </is>
      </c>
      <c r="N80" t="inlineStr">
        <is>
          <t>A100173</t>
        </is>
      </c>
      <c r="O80" t="inlineStr">
        <is>
          <t>LT027</t>
        </is>
      </c>
      <c r="P80" s="13" t="n">
        <v>0</v>
      </c>
    </row>
    <row r="81">
      <c r="A81" s="24" t="n"/>
      <c r="B81" t="inlineStr">
        <is>
          <t>Price_BOM_VLS_Shaft_55</t>
        </is>
      </c>
      <c r="C81" t="inlineStr">
        <is>
          <t>:3095-7_VLS:</t>
        </is>
      </c>
      <c r="D81" t="inlineStr">
        <is>
          <t>ShaftMatl_SS_AISI-303</t>
        </is>
      </c>
      <c r="E81" t="inlineStr">
        <is>
          <t>H303</t>
        </is>
      </c>
      <c r="F81" s="6" t="inlineStr">
        <is>
          <t>Stainless Steel, AISI-303</t>
        </is>
      </c>
      <c r="G81" t="inlineStr">
        <is>
          <t>X3</t>
        </is>
      </c>
      <c r="H81" t="inlineStr">
        <is>
          <t>:254TC:256TC:</t>
        </is>
      </c>
      <c r="I81" t="inlineStr">
        <is>
          <t>:MechSealType21:MechSealType2:</t>
        </is>
      </c>
      <c r="J81" t="n">
        <v>1.125</v>
      </c>
      <c r="K81" t="n">
        <v>1.625</v>
      </c>
      <c r="L81" t="n">
        <v>98183503</v>
      </c>
      <c r="M81" t="inlineStr">
        <is>
          <t>VLS,3095,X3,254/256TC</t>
        </is>
      </c>
      <c r="N81" t="inlineStr">
        <is>
          <t>A100173</t>
        </is>
      </c>
      <c r="O81" t="inlineStr">
        <is>
          <t>LT027</t>
        </is>
      </c>
      <c r="P81" s="13" t="n">
        <v>0</v>
      </c>
    </row>
    <row r="82">
      <c r="A82" s="24" t="n"/>
      <c r="B82" t="inlineStr">
        <is>
          <t>Price_BOM_VLS_Shaft_56</t>
        </is>
      </c>
      <c r="C82" t="inlineStr">
        <is>
          <t>:4095-9_VLS:4095-7_VLS:</t>
        </is>
      </c>
      <c r="D82" t="inlineStr">
        <is>
          <t>ShaftMatl_SS_AISI-303</t>
        </is>
      </c>
      <c r="E82" t="inlineStr">
        <is>
          <t>H303</t>
        </is>
      </c>
      <c r="F82" s="6" t="inlineStr">
        <is>
          <t>Stainless Steel, AISI-303</t>
        </is>
      </c>
      <c r="G82" t="inlineStr">
        <is>
          <t>X3</t>
        </is>
      </c>
      <c r="H82" t="inlineStr">
        <is>
          <t>:254TC:256TC:</t>
        </is>
      </c>
      <c r="I82" t="inlineStr">
        <is>
          <t>:MechSealType21:MechSealType2:</t>
        </is>
      </c>
      <c r="J82" t="n">
        <v>1.125</v>
      </c>
      <c r="K82" t="n">
        <v>1.625</v>
      </c>
      <c r="L82" t="n">
        <v>98183503</v>
      </c>
      <c r="M82" t="inlineStr">
        <is>
          <t>VLS,4095,X3,254/256TC</t>
        </is>
      </c>
      <c r="N82" t="inlineStr">
        <is>
          <t>A100173</t>
        </is>
      </c>
      <c r="O82" t="inlineStr">
        <is>
          <t>LT027</t>
        </is>
      </c>
      <c r="P82" s="13" t="n">
        <v>0</v>
      </c>
    </row>
    <row r="83">
      <c r="A83" s="24" t="n"/>
      <c r="B83" t="inlineStr">
        <is>
          <t>Price_BOM_VLS_Shaft_57</t>
        </is>
      </c>
      <c r="C83" t="inlineStr">
        <is>
          <t>:5095-A_VLS:5095-7_VLS:</t>
        </is>
      </c>
      <c r="D83" t="inlineStr">
        <is>
          <t>ShaftMatl_SS_AISI-303</t>
        </is>
      </c>
      <c r="E83" t="inlineStr">
        <is>
          <t>H303</t>
        </is>
      </c>
      <c r="F83" s="6" t="inlineStr">
        <is>
          <t>Stainless Steel, AISI-303</t>
        </is>
      </c>
      <c r="G83" t="inlineStr">
        <is>
          <t>X3</t>
        </is>
      </c>
      <c r="H83" t="inlineStr">
        <is>
          <t>:254TC:256TC:</t>
        </is>
      </c>
      <c r="I83" t="inlineStr">
        <is>
          <t>:MechSealType21:MechSealType2:</t>
        </is>
      </c>
      <c r="J83" t="n">
        <v>1.125</v>
      </c>
      <c r="K83" t="n">
        <v>1.625</v>
      </c>
      <c r="L83" t="n">
        <v>98183503</v>
      </c>
      <c r="M83" t="inlineStr">
        <is>
          <t>VLS,5095,X3,254/256TC</t>
        </is>
      </c>
      <c r="N83" t="inlineStr">
        <is>
          <t>A100173</t>
        </is>
      </c>
      <c r="O83" t="inlineStr">
        <is>
          <t>LT027</t>
        </is>
      </c>
      <c r="P83" s="13" t="n">
        <v>0</v>
      </c>
    </row>
    <row r="84">
      <c r="A84" s="24" t="n"/>
      <c r="B84" t="inlineStr">
        <is>
          <t>Price_BOM_VLS_Shaft_58</t>
        </is>
      </c>
      <c r="C84" t="inlineStr">
        <is>
          <t>:6095-7_VLS:</t>
        </is>
      </c>
      <c r="D84" t="inlineStr">
        <is>
          <t>ShaftMatl_SS_AISI-303</t>
        </is>
      </c>
      <c r="E84" t="inlineStr">
        <is>
          <t>H303</t>
        </is>
      </c>
      <c r="F84" s="6" t="inlineStr">
        <is>
          <t>Stainless Steel, AISI-303</t>
        </is>
      </c>
      <c r="G84" t="inlineStr">
        <is>
          <t>X3</t>
        </is>
      </c>
      <c r="H84" t="inlineStr">
        <is>
          <t>:254TC:256TC:</t>
        </is>
      </c>
      <c r="I84" t="inlineStr">
        <is>
          <t>:MechSealType21:MechSealType2:</t>
        </is>
      </c>
      <c r="J84" t="n">
        <v>1.125</v>
      </c>
      <c r="K84" t="n">
        <v>1.625</v>
      </c>
      <c r="L84" t="n">
        <v>98183503</v>
      </c>
      <c r="M84" t="inlineStr">
        <is>
          <t>VLS,6095,X3,254/256TC</t>
        </is>
      </c>
      <c r="N84" t="inlineStr">
        <is>
          <t>A100173</t>
        </is>
      </c>
      <c r="O84" t="inlineStr">
        <is>
          <t>LT027</t>
        </is>
      </c>
      <c r="P84" s="13" t="n">
        <v>0</v>
      </c>
    </row>
    <row r="85">
      <c r="A85" s="24" t="n"/>
      <c r="B85" t="inlineStr">
        <is>
          <t>Price_BOM_VLS_Shaft_59</t>
        </is>
      </c>
      <c r="C85" s="123" t="inlineStr">
        <is>
          <t>:8095-1_VLS:</t>
        </is>
      </c>
      <c r="D85" t="inlineStr">
        <is>
          <t>ShaftMatl_SS_AISI-303</t>
        </is>
      </c>
      <c r="E85" t="inlineStr">
        <is>
          <t>H303</t>
        </is>
      </c>
      <c r="F85" s="6" t="inlineStr">
        <is>
          <t>Stainless Steel, AISI-303</t>
        </is>
      </c>
      <c r="G85" t="inlineStr">
        <is>
          <t>X3</t>
        </is>
      </c>
      <c r="H85" t="inlineStr">
        <is>
          <t>:254TC:256TC:</t>
        </is>
      </c>
      <c r="I85" t="inlineStr">
        <is>
          <t>:MechSealType21:MechSealType2:</t>
        </is>
      </c>
      <c r="J85" t="n">
        <v>1.125</v>
      </c>
      <c r="K85" t="n">
        <v>1.625</v>
      </c>
      <c r="L85" t="n">
        <v>98183503</v>
      </c>
      <c r="M85" t="inlineStr">
        <is>
          <t>VLS,8095,X3,254/256TC</t>
        </is>
      </c>
      <c r="N85" t="inlineStr">
        <is>
          <t>A100173</t>
        </is>
      </c>
      <c r="O85" t="inlineStr">
        <is>
          <t>LT027</t>
        </is>
      </c>
      <c r="P85" s="13" t="n">
        <v>0</v>
      </c>
    </row>
    <row r="86">
      <c r="A86" s="24" t="n"/>
      <c r="B86" t="inlineStr">
        <is>
          <t>Price_BOM_VLS_Shaft_90</t>
        </is>
      </c>
      <c r="C86" t="inlineStr">
        <is>
          <t>:2095-A_VLS:2095-1_VLS:2095-5_VLS:2095-9_VLS:</t>
        </is>
      </c>
      <c r="D86" t="inlineStr">
        <is>
          <t>ShaftMatl_SS_AISI-303</t>
        </is>
      </c>
      <c r="E86" t="inlineStr">
        <is>
          <t>H303</t>
        </is>
      </c>
      <c r="F86" s="6" t="inlineStr">
        <is>
          <t>Stainless Steel, AISI-303</t>
        </is>
      </c>
      <c r="G86" t="inlineStr">
        <is>
          <t>X4</t>
        </is>
      </c>
      <c r="H86" t="inlineStr">
        <is>
          <t>:284TSC:286TSC:</t>
        </is>
      </c>
      <c r="I86" t="inlineStr">
        <is>
          <t>:MechSealType21:MechSealType2:</t>
        </is>
      </c>
      <c r="J86" t="n">
        <v>1.125</v>
      </c>
      <c r="K86" t="n">
        <v>1.625</v>
      </c>
      <c r="L86" t="n">
        <v>98183504</v>
      </c>
      <c r="M86" t="inlineStr">
        <is>
          <t>VLS,2095,X4,284/286TSC</t>
        </is>
      </c>
      <c r="N86" t="inlineStr">
        <is>
          <t>A100244</t>
        </is>
      </c>
      <c r="O86" t="inlineStr">
        <is>
          <t>LT027</t>
        </is>
      </c>
      <c r="P86" s="13" t="n">
        <v>0</v>
      </c>
    </row>
    <row r="87">
      <c r="A87" s="24" t="n"/>
      <c r="B87" t="inlineStr">
        <is>
          <t>Price_BOM_VLS_Shaft_91</t>
        </is>
      </c>
      <c r="C87" t="inlineStr">
        <is>
          <t>:2595-3_VLS:</t>
        </is>
      </c>
      <c r="D87" t="inlineStr">
        <is>
          <t>ShaftMatl_SS_AISI-303</t>
        </is>
      </c>
      <c r="E87" t="inlineStr">
        <is>
          <t>H303</t>
        </is>
      </c>
      <c r="F87" s="6" t="inlineStr">
        <is>
          <t>Stainless Steel, AISI-303</t>
        </is>
      </c>
      <c r="G87" t="inlineStr">
        <is>
          <t>X4</t>
        </is>
      </c>
      <c r="H87" t="inlineStr">
        <is>
          <t>:284TSC:286TSC:</t>
        </is>
      </c>
      <c r="I87" t="inlineStr">
        <is>
          <t>:MechSealType21:MechSealType2:</t>
        </is>
      </c>
      <c r="J87" t="n">
        <v>1.125</v>
      </c>
      <c r="K87" t="n">
        <v>1.625</v>
      </c>
      <c r="L87" t="n">
        <v>98183504</v>
      </c>
      <c r="M87" t="inlineStr">
        <is>
          <t>VLS,2595,X4,284/286TSC</t>
        </is>
      </c>
      <c r="N87" t="inlineStr">
        <is>
          <t>A100246</t>
        </is>
      </c>
      <c r="O87" t="inlineStr">
        <is>
          <t>LT027</t>
        </is>
      </c>
      <c r="P87" s="13" t="n">
        <v>0</v>
      </c>
    </row>
    <row r="88">
      <c r="A88" s="24" t="n"/>
      <c r="B88" t="inlineStr">
        <is>
          <t>Price_BOM_VLS_Shaft_92</t>
        </is>
      </c>
      <c r="C88" t="inlineStr">
        <is>
          <t>:3095-7_VLS:</t>
        </is>
      </c>
      <c r="D88" t="inlineStr">
        <is>
          <t>ShaftMatl_SS_AISI-303</t>
        </is>
      </c>
      <c r="E88" t="inlineStr">
        <is>
          <t>H303</t>
        </is>
      </c>
      <c r="F88" s="6" t="inlineStr">
        <is>
          <t>Stainless Steel, AISI-303</t>
        </is>
      </c>
      <c r="G88" t="inlineStr">
        <is>
          <t>X4</t>
        </is>
      </c>
      <c r="H88" t="inlineStr">
        <is>
          <t>:284TSC:286TSC:</t>
        </is>
      </c>
      <c r="I88" t="inlineStr">
        <is>
          <t>:MechSealType21:MechSealType2:</t>
        </is>
      </c>
      <c r="J88" t="n">
        <v>1.125</v>
      </c>
      <c r="K88" t="n">
        <v>1.625</v>
      </c>
      <c r="L88" t="n">
        <v>98183504</v>
      </c>
      <c r="M88" t="inlineStr">
        <is>
          <t>VLS,3095,X4,284/286TSC</t>
        </is>
      </c>
      <c r="N88" t="inlineStr">
        <is>
          <t>A100249</t>
        </is>
      </c>
      <c r="O88" t="inlineStr">
        <is>
          <t>LT027</t>
        </is>
      </c>
      <c r="P88" s="13" t="n">
        <v>0</v>
      </c>
    </row>
    <row r="89">
      <c r="A89" s="24" t="n"/>
      <c r="B89" t="inlineStr">
        <is>
          <t>Price_BOM_VLS_Shaft_94</t>
        </is>
      </c>
      <c r="C89" t="inlineStr">
        <is>
          <t>:5095-A_VLS:5095-7_VLS:</t>
        </is>
      </c>
      <c r="D89" t="inlineStr">
        <is>
          <t>ShaftMatl_SS_AISI-303</t>
        </is>
      </c>
      <c r="E89" t="inlineStr">
        <is>
          <t>H303</t>
        </is>
      </c>
      <c r="F89" s="6" t="inlineStr">
        <is>
          <t>Stainless Steel, AISI-303</t>
        </is>
      </c>
      <c r="G89" t="inlineStr">
        <is>
          <t>X4</t>
        </is>
      </c>
      <c r="H89" t="inlineStr">
        <is>
          <t>:284TSC:286TSC:</t>
        </is>
      </c>
      <c r="I89" t="inlineStr">
        <is>
          <t>:MechSealType21:MechSealType2:</t>
        </is>
      </c>
      <c r="J89" t="n">
        <v>1.125</v>
      </c>
      <c r="K89" t="n">
        <v>1.625</v>
      </c>
      <c r="L89" t="n">
        <v>98183504</v>
      </c>
      <c r="M89" t="inlineStr">
        <is>
          <t>VLS,5095,X4,284/286TSC</t>
        </is>
      </c>
      <c r="N89" t="inlineStr">
        <is>
          <t>A100271</t>
        </is>
      </c>
      <c r="O89" t="inlineStr">
        <is>
          <t>LT027</t>
        </is>
      </c>
      <c r="P89" s="13" t="n">
        <v>0</v>
      </c>
    </row>
    <row r="90">
      <c r="A90" s="24" t="n"/>
      <c r="B90" t="inlineStr">
        <is>
          <t>Price_BOM_VLS_Shaft_81</t>
        </is>
      </c>
      <c r="C90" t="inlineStr">
        <is>
          <t>:3070-7_VLS:</t>
        </is>
      </c>
      <c r="D90" t="inlineStr">
        <is>
          <t>ShaftMatl_SS_AISI-303</t>
        </is>
      </c>
      <c r="E90" t="inlineStr">
        <is>
          <t>H303</t>
        </is>
      </c>
      <c r="F90" s="6" t="inlineStr">
        <is>
          <t>Stainless Steel, AISI-303</t>
        </is>
      </c>
      <c r="G90" t="inlineStr">
        <is>
          <t>X4</t>
        </is>
      </c>
      <c r="H90" t="inlineStr">
        <is>
          <t>:284TSC:286TSC:</t>
        </is>
      </c>
      <c r="I90" t="inlineStr">
        <is>
          <t>:MechSealType21:MechSealType2:</t>
        </is>
      </c>
      <c r="J90" t="n">
        <v>1.625</v>
      </c>
      <c r="K90" t="n">
        <v>1.625</v>
      </c>
      <c r="L90" t="n">
        <v>98183505</v>
      </c>
      <c r="M90" t="inlineStr">
        <is>
          <t>VLS,3070,X4,284/286TSC</t>
        </is>
      </c>
      <c r="N90" t="inlineStr">
        <is>
          <t>A100195</t>
        </is>
      </c>
      <c r="O90" t="inlineStr">
        <is>
          <t>LT027</t>
        </is>
      </c>
      <c r="P90" s="13" t="n">
        <v>0</v>
      </c>
    </row>
    <row r="91">
      <c r="A91" s="24" t="n"/>
      <c r="B91" t="inlineStr">
        <is>
          <t>Price_BOM_VLS_Shaft_82</t>
        </is>
      </c>
      <c r="C91" t="inlineStr">
        <is>
          <t>:4070-7_VLS:</t>
        </is>
      </c>
      <c r="D91" t="inlineStr">
        <is>
          <t>ShaftMatl_SS_AISI-303</t>
        </is>
      </c>
      <c r="E91" t="inlineStr">
        <is>
          <t>H303</t>
        </is>
      </c>
      <c r="F91" s="6" t="inlineStr">
        <is>
          <t>Stainless Steel, AISI-303</t>
        </is>
      </c>
      <c r="G91" t="inlineStr">
        <is>
          <t>X4</t>
        </is>
      </c>
      <c r="H91" t="inlineStr">
        <is>
          <t>:284TSC:286TSC:</t>
        </is>
      </c>
      <c r="I91" t="inlineStr">
        <is>
          <t>:MechSealType21:MechSealType2:</t>
        </is>
      </c>
      <c r="J91" t="n">
        <v>1.625</v>
      </c>
      <c r="K91" t="n">
        <v>1.625</v>
      </c>
      <c r="L91" t="n">
        <v>98183505</v>
      </c>
      <c r="M91" t="inlineStr">
        <is>
          <t>VLS,4070,X4,284/286TSC</t>
        </is>
      </c>
      <c r="N91" t="inlineStr">
        <is>
          <t>A100195</t>
        </is>
      </c>
      <c r="O91" t="inlineStr">
        <is>
          <t>LT027</t>
        </is>
      </c>
      <c r="P91" s="13" t="n">
        <v>0</v>
      </c>
    </row>
    <row r="92">
      <c r="A92" s="24" t="n"/>
      <c r="B92" t="inlineStr">
        <is>
          <t>Price_BOM_VLS_Shaft_83</t>
        </is>
      </c>
      <c r="C92" t="inlineStr">
        <is>
          <t>:5070-7_VLS:</t>
        </is>
      </c>
      <c r="D92" t="inlineStr">
        <is>
          <t>ShaftMatl_SS_AISI-303</t>
        </is>
      </c>
      <c r="E92" t="inlineStr">
        <is>
          <t>H303</t>
        </is>
      </c>
      <c r="F92" s="6" t="inlineStr">
        <is>
          <t>Stainless Steel, AISI-303</t>
        </is>
      </c>
      <c r="G92" t="inlineStr">
        <is>
          <t>X4</t>
        </is>
      </c>
      <c r="H92" t="inlineStr">
        <is>
          <t>:284TSC:286TSC:</t>
        </is>
      </c>
      <c r="I92" t="inlineStr">
        <is>
          <t>:MechSealType21:MechSealType2:</t>
        </is>
      </c>
      <c r="J92" t="n">
        <v>1.625</v>
      </c>
      <c r="K92" t="n">
        <v>1.625</v>
      </c>
      <c r="L92" t="n">
        <v>98183505</v>
      </c>
      <c r="M92" t="inlineStr">
        <is>
          <t>VLS,5070,X4,284/286TSC</t>
        </is>
      </c>
      <c r="N92" t="inlineStr">
        <is>
          <t>A100195</t>
        </is>
      </c>
      <c r="O92" t="inlineStr">
        <is>
          <t>LT027</t>
        </is>
      </c>
      <c r="P92" s="13" t="n">
        <v>0</v>
      </c>
    </row>
    <row r="93">
      <c r="A93" s="24" t="n"/>
      <c r="B93" t="inlineStr">
        <is>
          <t>Price_BOM_VLS_Shaft_84</t>
        </is>
      </c>
      <c r="C93" t="inlineStr">
        <is>
          <t>:3070-7_VLS:</t>
        </is>
      </c>
      <c r="D93" t="inlineStr">
        <is>
          <t>ShaftMatl_SS_AISI-303</t>
        </is>
      </c>
      <c r="E93" t="inlineStr">
        <is>
          <t>H303</t>
        </is>
      </c>
      <c r="F93" s="6" t="inlineStr">
        <is>
          <t>Stainless Steel, AISI-303</t>
        </is>
      </c>
      <c r="G93" t="inlineStr">
        <is>
          <t>X4</t>
        </is>
      </c>
      <c r="H93" t="inlineStr">
        <is>
          <t>:324TSC:326TSC:</t>
        </is>
      </c>
      <c r="I93" t="inlineStr">
        <is>
          <t>:MechSealType21:MechSealType2:</t>
        </is>
      </c>
      <c r="J93" t="n">
        <v>1.625</v>
      </c>
      <c r="K93" t="n">
        <v>1.875</v>
      </c>
      <c r="L93" t="n">
        <v>98183505</v>
      </c>
      <c r="M93" t="inlineStr">
        <is>
          <t>VLS,3070,X4,324/326TSC</t>
        </is>
      </c>
      <c r="N93" t="inlineStr">
        <is>
          <t>A100195</t>
        </is>
      </c>
      <c r="O93" t="inlineStr">
        <is>
          <t>LT027</t>
        </is>
      </c>
      <c r="P93" s="13" t="n">
        <v>0</v>
      </c>
    </row>
    <row r="94">
      <c r="A94" s="24" t="n"/>
      <c r="B94" t="inlineStr">
        <is>
          <t>Price_BOM_VLS_Shaft_85</t>
        </is>
      </c>
      <c r="C94" t="inlineStr">
        <is>
          <t>:4070-7_VLS:</t>
        </is>
      </c>
      <c r="D94" t="inlineStr">
        <is>
          <t>ShaftMatl_SS_AISI-303</t>
        </is>
      </c>
      <c r="E94" t="inlineStr">
        <is>
          <t>H303</t>
        </is>
      </c>
      <c r="F94" s="6" t="inlineStr">
        <is>
          <t>Stainless Steel, AISI-303</t>
        </is>
      </c>
      <c r="G94" t="inlineStr">
        <is>
          <t>X4</t>
        </is>
      </c>
      <c r="H94" t="inlineStr">
        <is>
          <t>:324TSC:326TSC:</t>
        </is>
      </c>
      <c r="I94" t="inlineStr">
        <is>
          <t>:MechSealType21:MechSealType2:</t>
        </is>
      </c>
      <c r="J94" t="n">
        <v>1.625</v>
      </c>
      <c r="K94" t="n">
        <v>1.875</v>
      </c>
      <c r="L94" t="n">
        <v>98183505</v>
      </c>
      <c r="M94" t="inlineStr">
        <is>
          <t>VLS,4070,X4,324/326TSC</t>
        </is>
      </c>
      <c r="N94" t="inlineStr">
        <is>
          <t>A100195</t>
        </is>
      </c>
      <c r="O94" t="inlineStr">
        <is>
          <t>LT027</t>
        </is>
      </c>
      <c r="P94" s="13" t="n">
        <v>0</v>
      </c>
    </row>
    <row r="95">
      <c r="A95" s="24" t="n"/>
      <c r="B95" t="inlineStr">
        <is>
          <t>Price_BOM_VLS_Shaft_86</t>
        </is>
      </c>
      <c r="C95" t="inlineStr">
        <is>
          <t>:5070-7_VLS:</t>
        </is>
      </c>
      <c r="D95" t="inlineStr">
        <is>
          <t>ShaftMatl_SS_AISI-303</t>
        </is>
      </c>
      <c r="E95" t="inlineStr">
        <is>
          <t>H303</t>
        </is>
      </c>
      <c r="F95" s="6" t="inlineStr">
        <is>
          <t>Stainless Steel, AISI-303</t>
        </is>
      </c>
      <c r="G95" t="inlineStr">
        <is>
          <t>X4</t>
        </is>
      </c>
      <c r="H95" t="inlineStr">
        <is>
          <t>:324TSC:326TSC:</t>
        </is>
      </c>
      <c r="I95" t="inlineStr">
        <is>
          <t>:MechSealType21:MechSealType2:</t>
        </is>
      </c>
      <c r="J95" t="n">
        <v>1.625</v>
      </c>
      <c r="K95" t="n">
        <v>1.875</v>
      </c>
      <c r="L95" t="n">
        <v>98183505</v>
      </c>
      <c r="M95" t="inlineStr">
        <is>
          <t>VLS,5070,X4,324/326TSC</t>
        </is>
      </c>
      <c r="N95" t="inlineStr">
        <is>
          <t>A100195</t>
        </is>
      </c>
      <c r="O95" t="inlineStr">
        <is>
          <t>LT027</t>
        </is>
      </c>
      <c r="P95" s="13" t="n">
        <v>0</v>
      </c>
    </row>
    <row r="96">
      <c r="A96" s="24" t="n"/>
      <c r="B96" t="inlineStr">
        <is>
          <t>Price_BOM_VLS_Shaft_87</t>
        </is>
      </c>
      <c r="C96" t="inlineStr">
        <is>
          <t>:3070-7_VLS:</t>
        </is>
      </c>
      <c r="D96" t="inlineStr">
        <is>
          <t>ShaftMatl_SS_AISI-303</t>
        </is>
      </c>
      <c r="E96" t="inlineStr">
        <is>
          <t>H303</t>
        </is>
      </c>
      <c r="F96" s="6" t="inlineStr">
        <is>
          <t>Stainless Steel, AISI-303</t>
        </is>
      </c>
      <c r="G96" t="inlineStr">
        <is>
          <t>X4</t>
        </is>
      </c>
      <c r="H96" t="inlineStr">
        <is>
          <t>:364TSC:365TSC:</t>
        </is>
      </c>
      <c r="I96" t="inlineStr">
        <is>
          <t>:MechSealType21:MechSealType2:</t>
        </is>
      </c>
      <c r="J96" t="n">
        <v>1.625</v>
      </c>
      <c r="K96" t="n">
        <v>1.875</v>
      </c>
      <c r="L96" t="n">
        <v>98183505</v>
      </c>
      <c r="M96" t="inlineStr">
        <is>
          <t>VLS,3070,X4,364/365TSC</t>
        </is>
      </c>
      <c r="N96" t="inlineStr">
        <is>
          <t>A100195</t>
        </is>
      </c>
      <c r="O96" t="inlineStr">
        <is>
          <t>LT027</t>
        </is>
      </c>
      <c r="P96" s="13" t="n">
        <v>0</v>
      </c>
    </row>
    <row r="97">
      <c r="A97" s="24" t="n"/>
      <c r="B97" t="inlineStr">
        <is>
          <t>Price_BOM_VLS_Shaft_88</t>
        </is>
      </c>
      <c r="C97" t="inlineStr">
        <is>
          <t>:4070-7_VLS:</t>
        </is>
      </c>
      <c r="D97" t="inlineStr">
        <is>
          <t>ShaftMatl_SS_AISI-303</t>
        </is>
      </c>
      <c r="E97" t="inlineStr">
        <is>
          <t>H303</t>
        </is>
      </c>
      <c r="F97" s="6" t="inlineStr">
        <is>
          <t>Stainless Steel, AISI-303</t>
        </is>
      </c>
      <c r="G97" t="inlineStr">
        <is>
          <t>X4</t>
        </is>
      </c>
      <c r="H97" t="inlineStr">
        <is>
          <t>:364TSC:365TSC:</t>
        </is>
      </c>
      <c r="I97" t="inlineStr">
        <is>
          <t>:MechSealType21:MechSealType2:</t>
        </is>
      </c>
      <c r="J97" t="n">
        <v>1.625</v>
      </c>
      <c r="K97" t="n">
        <v>1.875</v>
      </c>
      <c r="L97" t="n">
        <v>98183505</v>
      </c>
      <c r="M97" t="inlineStr">
        <is>
          <t>VLS,4070,X4,364/365TSC</t>
        </is>
      </c>
      <c r="N97" t="inlineStr">
        <is>
          <t>A100195</t>
        </is>
      </c>
      <c r="O97" t="inlineStr">
        <is>
          <t>LT027</t>
        </is>
      </c>
      <c r="P97" s="13" t="n">
        <v>0</v>
      </c>
    </row>
    <row r="98">
      <c r="A98" s="24" t="n"/>
      <c r="B98" t="inlineStr">
        <is>
          <t>Price_BOM_VLS_Shaft_89</t>
        </is>
      </c>
      <c r="C98" t="inlineStr">
        <is>
          <t>:5070-7_VLS:</t>
        </is>
      </c>
      <c r="D98" t="inlineStr">
        <is>
          <t>ShaftMatl_SS_AISI-303</t>
        </is>
      </c>
      <c r="E98" t="inlineStr">
        <is>
          <t>H303</t>
        </is>
      </c>
      <c r="F98" s="6" t="inlineStr">
        <is>
          <t>Stainless Steel, AISI-303</t>
        </is>
      </c>
      <c r="G98" t="inlineStr">
        <is>
          <t>X4</t>
        </is>
      </c>
      <c r="H98" t="inlineStr">
        <is>
          <t>:364TSC:365TSC:</t>
        </is>
      </c>
      <c r="I98" t="inlineStr">
        <is>
          <t>:MechSealType21:MechSealType2:</t>
        </is>
      </c>
      <c r="J98" t="n">
        <v>1.625</v>
      </c>
      <c r="K98" t="n">
        <v>1.875</v>
      </c>
      <c r="L98" t="n">
        <v>98183505</v>
      </c>
      <c r="M98" t="inlineStr">
        <is>
          <t>VLS,5070,X4,364/365TSC</t>
        </is>
      </c>
      <c r="N98" t="inlineStr">
        <is>
          <t>A100195</t>
        </is>
      </c>
      <c r="O98" t="inlineStr">
        <is>
          <t>LT027</t>
        </is>
      </c>
      <c r="P98" s="13" t="n">
        <v>0</v>
      </c>
    </row>
    <row r="99">
      <c r="A99" s="24" t="n"/>
      <c r="B99" t="inlineStr">
        <is>
          <t>Price_BOM_VLS_Shaft_97</t>
        </is>
      </c>
      <c r="C99" t="inlineStr">
        <is>
          <t>:2595-3_VLS:</t>
        </is>
      </c>
      <c r="D99" t="inlineStr">
        <is>
          <t>ShaftMatl_SS_AISI-303</t>
        </is>
      </c>
      <c r="E99" t="inlineStr">
        <is>
          <t>H303</t>
        </is>
      </c>
      <c r="F99" s="6" t="inlineStr">
        <is>
          <t>Stainless Steel, AISI-303</t>
        </is>
      </c>
      <c r="G99" t="inlineStr">
        <is>
          <t>X4</t>
        </is>
      </c>
      <c r="H99" t="inlineStr">
        <is>
          <t>:324TSC:326TSC:</t>
        </is>
      </c>
      <c r="I99" t="inlineStr">
        <is>
          <t>:MechSealType21:MechSealType2:</t>
        </is>
      </c>
      <c r="J99" t="n">
        <v>1.625</v>
      </c>
      <c r="K99" t="n">
        <v>1.875</v>
      </c>
      <c r="L99" t="n">
        <v>98183505</v>
      </c>
      <c r="M99" t="inlineStr">
        <is>
          <t>VLS,2595,X4,324/326TSC</t>
        </is>
      </c>
      <c r="N99" t="inlineStr">
        <is>
          <t>A100284</t>
        </is>
      </c>
      <c r="O99" t="inlineStr">
        <is>
          <t>LT027</t>
        </is>
      </c>
      <c r="P99" s="13" t="n">
        <v>0</v>
      </c>
    </row>
    <row r="100">
      <c r="A100" s="24" t="n"/>
      <c r="B100" t="inlineStr">
        <is>
          <t>Price_BOM_VLS_Shaft_98</t>
        </is>
      </c>
      <c r="C100" t="inlineStr">
        <is>
          <t>:3095-7_VLS:</t>
        </is>
      </c>
      <c r="D100" t="inlineStr">
        <is>
          <t>ShaftMatl_SS_AISI-303</t>
        </is>
      </c>
      <c r="E100" t="inlineStr">
        <is>
          <t>H303</t>
        </is>
      </c>
      <c r="F100" s="6" t="inlineStr">
        <is>
          <t>Stainless Steel, AISI-303</t>
        </is>
      </c>
      <c r="G100" t="inlineStr">
        <is>
          <t>X4</t>
        </is>
      </c>
      <c r="H100" t="inlineStr">
        <is>
          <t>:324TSC:326TSC:</t>
        </is>
      </c>
      <c r="I100" t="inlineStr">
        <is>
          <t>:MechSealType21:MechSealType2:</t>
        </is>
      </c>
      <c r="J100" t="n">
        <v>1.625</v>
      </c>
      <c r="K100" t="n">
        <v>1.875</v>
      </c>
      <c r="L100" t="n">
        <v>98183505</v>
      </c>
      <c r="M100" t="inlineStr">
        <is>
          <t>VLS,3095,X4,324/326TSC</t>
        </is>
      </c>
      <c r="N100" t="inlineStr">
        <is>
          <t>A100287</t>
        </is>
      </c>
      <c r="O100" t="inlineStr">
        <is>
          <t>LT027</t>
        </is>
      </c>
      <c r="P100" s="13" t="n">
        <v>0</v>
      </c>
    </row>
    <row r="101">
      <c r="A101" s="24" t="n"/>
      <c r="B101" t="inlineStr">
        <is>
          <t>Price_BOM_VLS_Shaft_100</t>
        </is>
      </c>
      <c r="C101" t="inlineStr">
        <is>
          <t>:5095-A_VLS:5095-7_VLS:</t>
        </is>
      </c>
      <c r="D101" t="inlineStr">
        <is>
          <t>ShaftMatl_SS_AISI-303</t>
        </is>
      </c>
      <c r="E101" t="inlineStr">
        <is>
          <t>H303</t>
        </is>
      </c>
      <c r="F101" s="6" t="inlineStr">
        <is>
          <t>Stainless Steel, AISI-303</t>
        </is>
      </c>
      <c r="G101" t="inlineStr">
        <is>
          <t>X4</t>
        </is>
      </c>
      <c r="H101" t="inlineStr">
        <is>
          <t>:324TSC:326TSC:</t>
        </is>
      </c>
      <c r="I101" t="inlineStr">
        <is>
          <t>:MechSealType21:MechSealType2:</t>
        </is>
      </c>
      <c r="J101" t="n">
        <v>1.625</v>
      </c>
      <c r="K101" t="n">
        <v>1.875</v>
      </c>
      <c r="L101" t="n">
        <v>98183505</v>
      </c>
      <c r="M101" t="inlineStr">
        <is>
          <t>VLS,5095,X4,324/326TSC</t>
        </is>
      </c>
      <c r="N101" t="inlineStr">
        <is>
          <t>A100309</t>
        </is>
      </c>
      <c r="O101" t="inlineStr">
        <is>
          <t>LT027</t>
        </is>
      </c>
      <c r="P101" s="13" t="n">
        <v>0</v>
      </c>
    </row>
    <row r="102">
      <c r="A102" s="24" t="n"/>
      <c r="B102" t="inlineStr">
        <is>
          <t>Price_BOM_VLS_Shaft_103</t>
        </is>
      </c>
      <c r="C102" t="inlineStr">
        <is>
          <t>:3095-7_VLS:</t>
        </is>
      </c>
      <c r="D102" t="inlineStr">
        <is>
          <t>ShaftMatl_SS_AISI-303</t>
        </is>
      </c>
      <c r="E102" t="inlineStr">
        <is>
          <t>H303</t>
        </is>
      </c>
      <c r="F102" s="6" t="inlineStr">
        <is>
          <t>Stainless Steel, AISI-303</t>
        </is>
      </c>
      <c r="G102" t="inlineStr">
        <is>
          <t>X4</t>
        </is>
      </c>
      <c r="H102" t="inlineStr">
        <is>
          <t>:364TSC:365TSC:</t>
        </is>
      </c>
      <c r="I102" t="inlineStr">
        <is>
          <t>:MechSealType21:MechSealType2:</t>
        </is>
      </c>
      <c r="J102" t="n">
        <v>1.625</v>
      </c>
      <c r="K102" t="n">
        <v>1.875</v>
      </c>
      <c r="L102" t="n">
        <v>98183505</v>
      </c>
      <c r="M102" t="inlineStr">
        <is>
          <t>VLS,3095,X4,364/365TSC</t>
        </is>
      </c>
      <c r="N102" t="inlineStr">
        <is>
          <t>A100322</t>
        </is>
      </c>
      <c r="O102" t="inlineStr">
        <is>
          <t>LT027</t>
        </is>
      </c>
      <c r="P102" s="13" t="n">
        <v>0</v>
      </c>
    </row>
    <row r="103">
      <c r="A103" s="24" t="n"/>
      <c r="B103" t="inlineStr">
        <is>
          <t>Price_BOM_VLS_Shaft_105</t>
        </is>
      </c>
      <c r="C103" t="inlineStr">
        <is>
          <t>:5095-A_VLS:5095-7_VLS:</t>
        </is>
      </c>
      <c r="D103" t="inlineStr">
        <is>
          <t>ShaftMatl_SS_AISI-303</t>
        </is>
      </c>
      <c r="E103" t="inlineStr">
        <is>
          <t>H303</t>
        </is>
      </c>
      <c r="F103" s="6" t="inlineStr">
        <is>
          <t>Stainless Steel, AISI-303</t>
        </is>
      </c>
      <c r="G103" t="inlineStr">
        <is>
          <t>X4</t>
        </is>
      </c>
      <c r="H103" t="inlineStr">
        <is>
          <t>:364TSC:365TSC:</t>
        </is>
      </c>
      <c r="I103" t="inlineStr">
        <is>
          <t>:MechSealType21:MechSealType2:</t>
        </is>
      </c>
      <c r="J103" t="n">
        <v>1.625</v>
      </c>
      <c r="K103" t="n">
        <v>1.875</v>
      </c>
      <c r="L103" t="n">
        <v>98183505</v>
      </c>
      <c r="M103" t="inlineStr">
        <is>
          <t>VLS,5095,X4,364/365TSC</t>
        </is>
      </c>
      <c r="N103" t="inlineStr">
        <is>
          <t>A100401</t>
        </is>
      </c>
      <c r="O103" t="inlineStr">
        <is>
          <t>LT027</t>
        </is>
      </c>
      <c r="P103" s="13" t="n">
        <v>0</v>
      </c>
    </row>
    <row r="104">
      <c r="A104" s="24" t="n"/>
      <c r="B104" t="inlineStr">
        <is>
          <t>Price_BOM_VLS_Shaft_135</t>
        </is>
      </c>
      <c r="C104" t="inlineStr">
        <is>
          <t>:8012-3_VLS:</t>
        </is>
      </c>
      <c r="D104" t="inlineStr">
        <is>
          <t>ShaftMatl_SS_AISI-303</t>
        </is>
      </c>
      <c r="E104" t="inlineStr">
        <is>
          <t>H303</t>
        </is>
      </c>
      <c r="F104" s="6" t="inlineStr">
        <is>
          <t>Stainless Steel, AISI-303</t>
        </is>
      </c>
      <c r="G104" t="inlineStr">
        <is>
          <t>X5</t>
        </is>
      </c>
      <c r="H104" t="inlineStr">
        <is>
          <t>:404TC:405TC:444TC:445TC:</t>
        </is>
      </c>
      <c r="I104" t="inlineStr">
        <is>
          <t>:MechSealType21:MechSealType2:</t>
        </is>
      </c>
      <c r="J104" t="n">
        <v>2.125</v>
      </c>
      <c r="K104" t="n">
        <v>2.875</v>
      </c>
      <c r="L104" t="n">
        <v>98183590</v>
      </c>
      <c r="M104" t="inlineStr">
        <is>
          <t>SHAFT,VLS,X5,8012/1012,404/5 TC</t>
        </is>
      </c>
      <c r="N104" t="inlineStr">
        <is>
          <t>A100202</t>
        </is>
      </c>
      <c r="O104" t="inlineStr">
        <is>
          <t>LT027</t>
        </is>
      </c>
      <c r="P104" s="13" t="n">
        <v>0</v>
      </c>
    </row>
    <row r="105">
      <c r="A105" s="24" t="n"/>
      <c r="B105" t="inlineStr">
        <is>
          <t>Price_BOM_VLS_Shaft_140</t>
        </is>
      </c>
      <c r="C105" t="inlineStr">
        <is>
          <t>:1012-3_VLS:</t>
        </is>
      </c>
      <c r="D105" t="inlineStr">
        <is>
          <t>ShaftMatl_SS_AISI-303</t>
        </is>
      </c>
      <c r="E105" t="inlineStr">
        <is>
          <t>H303</t>
        </is>
      </c>
      <c r="F105" s="6" t="inlineStr">
        <is>
          <t>Stainless Steel, AISI-303</t>
        </is>
      </c>
      <c r="G105" t="inlineStr">
        <is>
          <t>X5</t>
        </is>
      </c>
      <c r="H105" t="inlineStr">
        <is>
          <t>:404TC:405TC:444TC:445TC:</t>
        </is>
      </c>
      <c r="I105" t="inlineStr">
        <is>
          <t>:MechSealType21:MechSealType2:</t>
        </is>
      </c>
      <c r="J105" t="n">
        <v>2.125</v>
      </c>
      <c r="K105" t="n">
        <v>2.875</v>
      </c>
      <c r="L105" t="n">
        <v>98183590</v>
      </c>
      <c r="M105" t="inlineStr">
        <is>
          <t>SHAFT,VLS,X5,8012/1012,404/5 TC</t>
        </is>
      </c>
      <c r="N105" t="inlineStr">
        <is>
          <t>A100202</t>
        </is>
      </c>
      <c r="O105" t="inlineStr">
        <is>
          <t>LT027</t>
        </is>
      </c>
      <c r="P105" s="13" t="n">
        <v>0</v>
      </c>
    </row>
    <row r="106">
      <c r="A106" s="24" t="n"/>
      <c r="B106" t="inlineStr">
        <is>
          <t>Price_BOM_VLS_Shaft_133</t>
        </is>
      </c>
      <c r="C106" t="inlineStr">
        <is>
          <t>:8012-3_VLS:</t>
        </is>
      </c>
      <c r="D106" t="inlineStr">
        <is>
          <t>ShaftMatl_SS_AISI-303</t>
        </is>
      </c>
      <c r="E106" t="inlineStr">
        <is>
          <t>H303</t>
        </is>
      </c>
      <c r="F106" s="6" t="inlineStr">
        <is>
          <t>Stainless Steel, AISI-303</t>
        </is>
      </c>
      <c r="G106" t="inlineStr">
        <is>
          <t>X5</t>
        </is>
      </c>
      <c r="H106" t="inlineStr">
        <is>
          <t>:324TC:326TC:</t>
        </is>
      </c>
      <c r="I106" t="inlineStr">
        <is>
          <t>:MechSealType21:MechSealType2:</t>
        </is>
      </c>
      <c r="J106" t="n">
        <v>2.125</v>
      </c>
      <c r="K106" t="n">
        <v>2.125</v>
      </c>
      <c r="L106" t="n">
        <v>98183591</v>
      </c>
      <c r="M106" t="inlineStr">
        <is>
          <t>VLS,8012,X5,324/326TC</t>
        </is>
      </c>
      <c r="N106" t="inlineStr">
        <is>
          <t>A100206</t>
        </is>
      </c>
      <c r="O106" t="inlineStr">
        <is>
          <t>LT027</t>
        </is>
      </c>
      <c r="P106" s="13" t="n">
        <v>0</v>
      </c>
    </row>
    <row r="107">
      <c r="A107" s="24" t="n"/>
      <c r="B107" t="inlineStr">
        <is>
          <t>Price_BOM_VLS_Shaft_138</t>
        </is>
      </c>
      <c r="C107" t="inlineStr">
        <is>
          <t>:1012-3_VLS:</t>
        </is>
      </c>
      <c r="D107" t="inlineStr">
        <is>
          <t>ShaftMatl_SS_AISI-303</t>
        </is>
      </c>
      <c r="E107" t="inlineStr">
        <is>
          <t>H303</t>
        </is>
      </c>
      <c r="F107" s="6" t="inlineStr">
        <is>
          <t>Stainless Steel, AISI-303</t>
        </is>
      </c>
      <c r="G107" t="inlineStr">
        <is>
          <t>X5</t>
        </is>
      </c>
      <c r="H107" t="inlineStr">
        <is>
          <t>:324TC:326TC:</t>
        </is>
      </c>
      <c r="I107" t="inlineStr">
        <is>
          <t>:MechSealType21:MechSealType2:</t>
        </is>
      </c>
      <c r="J107" t="n">
        <v>2.125</v>
      </c>
      <c r="K107" t="n">
        <v>2.125</v>
      </c>
      <c r="L107" t="n">
        <v>98183591</v>
      </c>
      <c r="M107" t="inlineStr">
        <is>
          <t>VLS,1012,X5,324/326TC</t>
        </is>
      </c>
      <c r="N107" t="inlineStr">
        <is>
          <t>A100206</t>
        </is>
      </c>
      <c r="O107" t="inlineStr">
        <is>
          <t>LT027</t>
        </is>
      </c>
      <c r="P107" s="13" t="n">
        <v>0</v>
      </c>
    </row>
    <row r="108">
      <c r="A108" s="24" t="n"/>
      <c r="B108" t="inlineStr">
        <is>
          <t>Price_BOM_VLS_Shaft_134</t>
        </is>
      </c>
      <c r="C108" t="inlineStr">
        <is>
          <t>:8012-3_VLS:</t>
        </is>
      </c>
      <c r="D108" t="inlineStr">
        <is>
          <t>ShaftMatl_SS_AISI-303</t>
        </is>
      </c>
      <c r="E108" t="inlineStr">
        <is>
          <t>H303</t>
        </is>
      </c>
      <c r="F108" s="6" t="inlineStr">
        <is>
          <t>Stainless Steel, AISI-303</t>
        </is>
      </c>
      <c r="G108" t="inlineStr">
        <is>
          <t>X5</t>
        </is>
      </c>
      <c r="H108" t="inlineStr">
        <is>
          <t>:364TC:365TC:</t>
        </is>
      </c>
      <c r="I108" t="inlineStr">
        <is>
          <t>:MechSealType21:MechSealType2:</t>
        </is>
      </c>
      <c r="J108" t="n">
        <v>2.125</v>
      </c>
      <c r="K108" t="n">
        <v>2.375</v>
      </c>
      <c r="L108" t="n">
        <v>98183593</v>
      </c>
      <c r="M108" t="inlineStr">
        <is>
          <t>VLS,8012,X5,364/365TC</t>
        </is>
      </c>
      <c r="N108" t="inlineStr">
        <is>
          <t>A100208</t>
        </is>
      </c>
      <c r="O108" t="inlineStr">
        <is>
          <t>LT027</t>
        </is>
      </c>
      <c r="P108" s="13" t="n">
        <v>0</v>
      </c>
    </row>
    <row r="109">
      <c r="A109" s="24" t="n"/>
      <c r="B109" t="inlineStr">
        <is>
          <t>Price_BOM_VLS_Shaft_139</t>
        </is>
      </c>
      <c r="C109" t="inlineStr">
        <is>
          <t>:1012-3_VLS:</t>
        </is>
      </c>
      <c r="D109" t="inlineStr">
        <is>
          <t>ShaftMatl_SS_AISI-303</t>
        </is>
      </c>
      <c r="E109" t="inlineStr">
        <is>
          <t>H303</t>
        </is>
      </c>
      <c r="F109" s="6" t="inlineStr">
        <is>
          <t>Stainless Steel, AISI-303</t>
        </is>
      </c>
      <c r="G109" t="inlineStr">
        <is>
          <t>X5</t>
        </is>
      </c>
      <c r="H109" t="inlineStr">
        <is>
          <t>:364TC:365TC:</t>
        </is>
      </c>
      <c r="I109" t="inlineStr">
        <is>
          <t>:MechSealType21:MechSealType2:</t>
        </is>
      </c>
      <c r="J109" t="n">
        <v>2.125</v>
      </c>
      <c r="K109" t="n">
        <v>2.375</v>
      </c>
      <c r="L109" t="n">
        <v>98183593</v>
      </c>
      <c r="M109" t="inlineStr">
        <is>
          <t>VLS,1012,X5,364/365TC</t>
        </is>
      </c>
      <c r="N109" t="inlineStr">
        <is>
          <t>A100208</t>
        </is>
      </c>
      <c r="O109" t="inlineStr">
        <is>
          <t>LT027</t>
        </is>
      </c>
      <c r="P109" s="13" t="n">
        <v>0</v>
      </c>
    </row>
    <row r="110">
      <c r="A110" s="24" t="n"/>
      <c r="B110" t="inlineStr">
        <is>
          <t>Price_BOM_VLS_Shaft_99</t>
        </is>
      </c>
      <c r="C110" t="inlineStr">
        <is>
          <t>:4095-9_VLS:4095-7_VLS:5095-9_VLS:</t>
        </is>
      </c>
      <c r="D110" t="inlineStr">
        <is>
          <t>ShaftMatl_SS_AISI-303</t>
        </is>
      </c>
      <c r="E110" t="inlineStr">
        <is>
          <t>H303</t>
        </is>
      </c>
      <c r="F110" s="6" t="inlineStr">
        <is>
          <t>Stainless Steel, AISI-303</t>
        </is>
      </c>
      <c r="G110" t="inlineStr">
        <is>
          <t>XA</t>
        </is>
      </c>
      <c r="H110" t="inlineStr">
        <is>
          <t>:324TSC:326TSC:</t>
        </is>
      </c>
      <c r="I110" t="inlineStr">
        <is>
          <t>:MechSealType21:MechSealType2:</t>
        </is>
      </c>
      <c r="J110" t="n">
        <v>1.625</v>
      </c>
      <c r="K110" t="n">
        <v>1.875</v>
      </c>
      <c r="L110" t="n">
        <v>98363590</v>
      </c>
      <c r="M110" t="inlineStr">
        <is>
          <t>VLS,4095,X4,324/326TSC</t>
        </is>
      </c>
      <c r="N110" t="inlineStr">
        <is>
          <t>A100304</t>
        </is>
      </c>
      <c r="O110" t="inlineStr">
        <is>
          <t>LT027</t>
        </is>
      </c>
      <c r="P110" s="13" t="n">
        <v>0</v>
      </c>
    </row>
    <row r="111">
      <c r="A111" s="24" t="n"/>
      <c r="B111" t="inlineStr">
        <is>
          <t>Price_BOM_VLS_Shaft_104</t>
        </is>
      </c>
      <c r="C111" t="inlineStr">
        <is>
          <t>:4095-9_VLS:4095-7_VLS:5095-9_VLS:</t>
        </is>
      </c>
      <c r="D111" t="inlineStr">
        <is>
          <t>ShaftMatl_SS_AISI-303</t>
        </is>
      </c>
      <c r="E111" t="inlineStr">
        <is>
          <t>H303</t>
        </is>
      </c>
      <c r="F111" s="6" t="inlineStr">
        <is>
          <t>Stainless Steel, AISI-303</t>
        </is>
      </c>
      <c r="G111" t="inlineStr">
        <is>
          <t>XA</t>
        </is>
      </c>
      <c r="H111" t="inlineStr">
        <is>
          <t>:364TSC:365TSC:</t>
        </is>
      </c>
      <c r="I111" t="inlineStr">
        <is>
          <t>:MechSealType21:MechSealType2:</t>
        </is>
      </c>
      <c r="J111" t="n">
        <v>1.625</v>
      </c>
      <c r="K111" t="n">
        <v>1.875</v>
      </c>
      <c r="L111" t="n">
        <v>98363590</v>
      </c>
      <c r="M111" t="inlineStr">
        <is>
          <t>VLS,4095,X4,364/365TSC</t>
        </is>
      </c>
      <c r="N111" t="inlineStr">
        <is>
          <t>A100325</t>
        </is>
      </c>
      <c r="O111" t="inlineStr">
        <is>
          <t>LT027</t>
        </is>
      </c>
      <c r="P111" s="13" t="n">
        <v>0</v>
      </c>
    </row>
    <row r="112">
      <c r="A112" s="24" t="n"/>
      <c r="B112" t="inlineStr">
        <is>
          <t>Price_BOM_VLS_Shaft_129</t>
        </is>
      </c>
      <c r="C112" t="inlineStr">
        <is>
          <t>:8012-3_VLS:</t>
        </is>
      </c>
      <c r="D112" t="inlineStr">
        <is>
          <t>ShaftMatl_SS_AISI-303</t>
        </is>
      </c>
      <c r="E112" t="inlineStr">
        <is>
          <t>H303</t>
        </is>
      </c>
      <c r="F112" s="6" t="inlineStr">
        <is>
          <t>Stainless Steel, AISI-303</t>
        </is>
      </c>
      <c r="G112" t="inlineStr">
        <is>
          <t>XA</t>
        </is>
      </c>
      <c r="H112" t="inlineStr">
        <is>
          <t>:404TC:405TC:</t>
        </is>
      </c>
      <c r="I112" t="inlineStr">
        <is>
          <t>:MechSealType21:MechSealType2:</t>
        </is>
      </c>
      <c r="J112" t="n">
        <v>1.625</v>
      </c>
      <c r="K112" t="n">
        <v>2.875</v>
      </c>
      <c r="L112" t="n">
        <v>98174051</v>
      </c>
      <c r="M112" t="inlineStr">
        <is>
          <t>SHAFT,VLS,XA,4-8012,324/6,6-8012,364/5TC</t>
        </is>
      </c>
      <c r="N112" t="inlineStr">
        <is>
          <t>A100202</t>
        </is>
      </c>
      <c r="O112" t="inlineStr">
        <is>
          <t>LT027</t>
        </is>
      </c>
      <c r="P112" s="13" t="n">
        <v>0</v>
      </c>
    </row>
    <row r="113">
      <c r="A113" s="24" t="n"/>
      <c r="B113" t="inlineStr">
        <is>
          <t>Price_BOM_VLS_Shaft_60</t>
        </is>
      </c>
      <c r="C113" t="inlineStr">
        <is>
          <t>:2512-1_VLS:</t>
        </is>
      </c>
      <c r="D113" t="inlineStr">
        <is>
          <t>ShaftMatl_SS_AISI-303</t>
        </is>
      </c>
      <c r="E113" t="inlineStr">
        <is>
          <t>H303</t>
        </is>
      </c>
      <c r="F113" s="6" t="inlineStr">
        <is>
          <t>Stainless Steel, AISI-303</t>
        </is>
      </c>
      <c r="G113" t="inlineStr">
        <is>
          <t>X3</t>
        </is>
      </c>
      <c r="H113" t="inlineStr">
        <is>
          <t>:182TC:184TC:</t>
        </is>
      </c>
      <c r="I113" t="inlineStr">
        <is>
          <t>:MechSealType21:MechSealType2:</t>
        </is>
      </c>
      <c r="J113" t="n">
        <v>1.125</v>
      </c>
      <c r="K113" t="n">
        <v>1.125</v>
      </c>
      <c r="L113" t="n">
        <v>98366610</v>
      </c>
      <c r="M113" t="inlineStr">
        <is>
          <t>VLS,2512,X3,182/184TC</t>
        </is>
      </c>
      <c r="N113" t="inlineStr">
        <is>
          <t>A100228</t>
        </is>
      </c>
      <c r="O113" t="inlineStr">
        <is>
          <t>LT027</t>
        </is>
      </c>
      <c r="P113" s="13" t="n">
        <v>0</v>
      </c>
    </row>
    <row r="114">
      <c r="A114" s="24" t="n"/>
      <c r="B114" t="inlineStr">
        <is>
          <t>Price_BOM_VLS_Shaft_61</t>
        </is>
      </c>
      <c r="C114" t="inlineStr">
        <is>
          <t>:3012-5_VLS:3012-3_VLS:</t>
        </is>
      </c>
      <c r="D114" t="inlineStr">
        <is>
          <t>ShaftMatl_SS_AISI-303</t>
        </is>
      </c>
      <c r="E114" t="inlineStr">
        <is>
          <t>H303</t>
        </is>
      </c>
      <c r="F114" s="6" t="inlineStr">
        <is>
          <t>Stainless Steel, AISI-303</t>
        </is>
      </c>
      <c r="G114" t="inlineStr">
        <is>
          <t>X3</t>
        </is>
      </c>
      <c r="H114" t="inlineStr">
        <is>
          <t>:182TC:184TC:</t>
        </is>
      </c>
      <c r="I114" t="inlineStr">
        <is>
          <t>:MechSealType21:MechSealType2:</t>
        </is>
      </c>
      <c r="J114" t="n">
        <v>1.125</v>
      </c>
      <c r="K114" t="n">
        <v>1.125</v>
      </c>
      <c r="L114" t="n">
        <v>98366610</v>
      </c>
      <c r="M114" t="inlineStr">
        <is>
          <t>VLS,3012,X3,182/184TC</t>
        </is>
      </c>
      <c r="N114" t="inlineStr">
        <is>
          <t>A100228</t>
        </is>
      </c>
      <c r="O114" t="inlineStr">
        <is>
          <t>LT027</t>
        </is>
      </c>
      <c r="P114" s="13" t="n">
        <v>0</v>
      </c>
    </row>
    <row r="115">
      <c r="A115" s="24" t="n"/>
      <c r="B115" t="inlineStr">
        <is>
          <t>Price_BOM_VLS_Shaft_62</t>
        </is>
      </c>
      <c r="C115" t="inlineStr">
        <is>
          <t>:4012-1_VLS:4012-9_VLS:4012-7_VLS:</t>
        </is>
      </c>
      <c r="D115" t="inlineStr">
        <is>
          <t>ShaftMatl_SS_AISI-303</t>
        </is>
      </c>
      <c r="E115" t="inlineStr">
        <is>
          <t>H303</t>
        </is>
      </c>
      <c r="F115" s="6" t="inlineStr">
        <is>
          <t>Stainless Steel, AISI-303</t>
        </is>
      </c>
      <c r="G115" t="inlineStr">
        <is>
          <t>X3</t>
        </is>
      </c>
      <c r="H115" t="inlineStr">
        <is>
          <t>:182TC:184TC:</t>
        </is>
      </c>
      <c r="I115" t="inlineStr">
        <is>
          <t>:MechSealType21:MechSealType2:</t>
        </is>
      </c>
      <c r="J115" t="n">
        <v>1.125</v>
      </c>
      <c r="K115" t="n">
        <v>1.125</v>
      </c>
      <c r="L115" t="n">
        <v>98366610</v>
      </c>
      <c r="M115" t="inlineStr">
        <is>
          <t>VLS,4012,X3,182/184TC</t>
        </is>
      </c>
      <c r="N115" t="inlineStr">
        <is>
          <t>A100228</t>
        </is>
      </c>
      <c r="O115" t="inlineStr">
        <is>
          <t>LT027</t>
        </is>
      </c>
      <c r="P115" s="13" t="n">
        <v>0</v>
      </c>
    </row>
    <row r="116">
      <c r="A116" s="24" t="n"/>
      <c r="B116" t="inlineStr">
        <is>
          <t>Price_BOM_VLS_Shaft_108</t>
        </is>
      </c>
      <c r="C116" t="inlineStr">
        <is>
          <t>:4012-1_VLS:4012-9_VLS:4012-7_VLS:</t>
        </is>
      </c>
      <c r="D116" t="inlineStr">
        <is>
          <t>ShaftMatl_SS_AISI-303</t>
        </is>
      </c>
      <c r="E116" t="inlineStr">
        <is>
          <t>H303</t>
        </is>
      </c>
      <c r="F116" s="6" t="inlineStr">
        <is>
          <t>Stainless Steel, AISI-303</t>
        </is>
      </c>
      <c r="G116" t="inlineStr">
        <is>
          <t>XA</t>
        </is>
      </c>
      <c r="H116" t="inlineStr">
        <is>
          <t>:182TC:184TC:</t>
        </is>
      </c>
      <c r="I116" t="inlineStr">
        <is>
          <t>:MechSealType21:MechSealType2:</t>
        </is>
      </c>
      <c r="J116" t="n">
        <v>1.125</v>
      </c>
      <c r="K116" t="n">
        <v>1.125</v>
      </c>
      <c r="L116" t="n">
        <v>98366622</v>
      </c>
      <c r="M116" t="inlineStr">
        <is>
          <t>VLS,4012,XA,182/184TC</t>
        </is>
      </c>
      <c r="N116" t="inlineStr">
        <is>
          <t>A100233</t>
        </is>
      </c>
      <c r="O116" t="inlineStr">
        <is>
          <t>LT027</t>
        </is>
      </c>
      <c r="P116" s="13" t="n">
        <v>0</v>
      </c>
    </row>
    <row r="117">
      <c r="A117" s="24" t="n"/>
      <c r="B117" t="inlineStr">
        <is>
          <t>Price_BOM_VLS_Shaft_109</t>
        </is>
      </c>
      <c r="C117" t="inlineStr">
        <is>
          <t>:5012-9_VLS:5012-C_VLS:5012-A_VLS:</t>
        </is>
      </c>
      <c r="D117" t="inlineStr">
        <is>
          <t>ShaftMatl_SS_AISI-303</t>
        </is>
      </c>
      <c r="E117" t="inlineStr">
        <is>
          <t>H303</t>
        </is>
      </c>
      <c r="F117" s="6" t="inlineStr">
        <is>
          <t>Stainless Steel, AISI-303</t>
        </is>
      </c>
      <c r="G117" t="inlineStr">
        <is>
          <t>XA</t>
        </is>
      </c>
      <c r="H117" t="inlineStr">
        <is>
          <t>:182TC:184TC:</t>
        </is>
      </c>
      <c r="I117" t="inlineStr">
        <is>
          <t>:MechSealType21:MechSealType2:</t>
        </is>
      </c>
      <c r="J117" t="n">
        <v>1.125</v>
      </c>
      <c r="K117" t="n">
        <v>1.125</v>
      </c>
      <c r="L117" t="n">
        <v>98366622</v>
      </c>
      <c r="M117" t="inlineStr">
        <is>
          <t>VLS,5012,XA,182/184TC</t>
        </is>
      </c>
      <c r="N117" t="inlineStr">
        <is>
          <t>A100233</t>
        </is>
      </c>
      <c r="O117" t="inlineStr">
        <is>
          <t>LT027</t>
        </is>
      </c>
      <c r="P117" s="13" t="n">
        <v>0</v>
      </c>
    </row>
    <row r="118">
      <c r="A118" s="24" t="n"/>
      <c r="B118" t="inlineStr">
        <is>
          <t>Price_BOM_VLS_Shaft_118</t>
        </is>
      </c>
      <c r="C118" t="inlineStr">
        <is>
          <t>:6012-5_VLS:</t>
        </is>
      </c>
      <c r="D118" t="inlineStr">
        <is>
          <t>ShaftMatl_SS_AISI-303</t>
        </is>
      </c>
      <c r="E118" t="inlineStr">
        <is>
          <t>H303</t>
        </is>
      </c>
      <c r="F118" s="6" t="inlineStr">
        <is>
          <t>Stainless Steel, AISI-303</t>
        </is>
      </c>
      <c r="G118" t="inlineStr">
        <is>
          <t>XA</t>
        </is>
      </c>
      <c r="H118" t="inlineStr">
        <is>
          <t>:182TC:184TC:</t>
        </is>
      </c>
      <c r="I118" t="inlineStr">
        <is>
          <t>:MechSealType21:MechSealType2:</t>
        </is>
      </c>
      <c r="J118" t="n">
        <v>1.125</v>
      </c>
      <c r="K118" t="n">
        <v>1.125</v>
      </c>
      <c r="L118" t="n">
        <v>98366622</v>
      </c>
      <c r="M118" t="inlineStr">
        <is>
          <t>VLS,6012,XA,182/184TC</t>
        </is>
      </c>
      <c r="N118" t="inlineStr">
        <is>
          <t>A100233</t>
        </is>
      </c>
      <c r="O118" t="inlineStr">
        <is>
          <t>LT027</t>
        </is>
      </c>
      <c r="P118" s="13" t="n">
        <v>0</v>
      </c>
    </row>
    <row r="119">
      <c r="A119" s="24" t="n"/>
      <c r="B119" t="inlineStr">
        <is>
          <t>Price_BOM_VLS_Shaft_110</t>
        </is>
      </c>
      <c r="C119" t="inlineStr">
        <is>
          <t>:4012-1_VLS:4012-9_VLS:4012-7_VLS:</t>
        </is>
      </c>
      <c r="D119" t="inlineStr">
        <is>
          <t>ShaftMatl_SS_AISI-303</t>
        </is>
      </c>
      <c r="E119" t="inlineStr">
        <is>
          <t>H303</t>
        </is>
      </c>
      <c r="F119" s="6" t="inlineStr">
        <is>
          <t>Stainless Steel, AISI-303</t>
        </is>
      </c>
      <c r="G119" t="inlineStr">
        <is>
          <t>XA</t>
        </is>
      </c>
      <c r="H119" t="inlineStr">
        <is>
          <t>:213TC:215TC:</t>
        </is>
      </c>
      <c r="I119" t="inlineStr">
        <is>
          <t>:MechSealType21:MechSealType2:</t>
        </is>
      </c>
      <c r="J119" t="n">
        <v>1.125</v>
      </c>
      <c r="K119" t="n">
        <v>1.375</v>
      </c>
      <c r="L119" t="n">
        <v>98150633</v>
      </c>
      <c r="M119" t="inlineStr">
        <is>
          <t>SHAFT,VLS,XA,4/5095,4015,284,8012,213 TC</t>
        </is>
      </c>
      <c r="N119" t="inlineStr">
        <is>
          <t>A100240</t>
        </is>
      </c>
      <c r="O119" t="inlineStr">
        <is>
          <t>LT027</t>
        </is>
      </c>
      <c r="P119" s="13" t="n">
        <v>0</v>
      </c>
    </row>
    <row r="120">
      <c r="A120" s="24" t="n"/>
      <c r="B120" t="inlineStr">
        <is>
          <t>Price_BOM_VLS_Shaft_111</t>
        </is>
      </c>
      <c r="C120" t="inlineStr">
        <is>
          <t>:5012-9_VLS:5012-C_VLS:5012-A_VLS:</t>
        </is>
      </c>
      <c r="D120" t="inlineStr">
        <is>
          <t>ShaftMatl_SS_AISI-303</t>
        </is>
      </c>
      <c r="E120" t="inlineStr">
        <is>
          <t>H303</t>
        </is>
      </c>
      <c r="F120" s="6" t="inlineStr">
        <is>
          <t>Stainless Steel, AISI-303</t>
        </is>
      </c>
      <c r="G120" t="inlineStr">
        <is>
          <t>XA</t>
        </is>
      </c>
      <c r="H120" t="inlineStr">
        <is>
          <t>:213TC:215TC:</t>
        </is>
      </c>
      <c r="I120" t="inlineStr">
        <is>
          <t>:MechSealType21:MechSealType2:</t>
        </is>
      </c>
      <c r="J120" t="n">
        <v>1.125</v>
      </c>
      <c r="K120" t="n">
        <v>1.375</v>
      </c>
      <c r="L120" t="n">
        <v>98150633</v>
      </c>
      <c r="M120" t="inlineStr">
        <is>
          <t>SHAFT,VLS,XA,4/5095,4015,284,8012,213 TC</t>
        </is>
      </c>
      <c r="N120" t="inlineStr">
        <is>
          <t>A100240</t>
        </is>
      </c>
      <c r="O120" t="inlineStr">
        <is>
          <t>LT027</t>
        </is>
      </c>
      <c r="P120" s="13" t="n">
        <v>0</v>
      </c>
    </row>
    <row r="121">
      <c r="A121" s="24" t="n"/>
      <c r="B121" t="inlineStr">
        <is>
          <t>Price_BOM_VLS_Shaft_119</t>
        </is>
      </c>
      <c r="C121" t="inlineStr">
        <is>
          <t>:6012-5_VLS:</t>
        </is>
      </c>
      <c r="D121" t="inlineStr">
        <is>
          <t>ShaftMatl_SS_AISI-303</t>
        </is>
      </c>
      <c r="E121" t="inlineStr">
        <is>
          <t>H303</t>
        </is>
      </c>
      <c r="F121" s="6" t="inlineStr">
        <is>
          <t>Stainless Steel, AISI-303</t>
        </is>
      </c>
      <c r="G121" t="inlineStr">
        <is>
          <t>XA</t>
        </is>
      </c>
      <c r="H121" t="inlineStr">
        <is>
          <t>:213TC:215TC:</t>
        </is>
      </c>
      <c r="I121" t="inlineStr">
        <is>
          <t>:MechSealType21:MechSealType2:</t>
        </is>
      </c>
      <c r="J121" t="n">
        <v>1.125</v>
      </c>
      <c r="K121" t="n">
        <v>1.375</v>
      </c>
      <c r="L121" t="n">
        <v>98366625</v>
      </c>
      <c r="M121" t="inlineStr">
        <is>
          <t>SHAFT,VLS,XA,30-6012,213/5 TC</t>
        </is>
      </c>
      <c r="N121" t="inlineStr">
        <is>
          <t>A100240</t>
        </is>
      </c>
      <c r="O121" t="inlineStr">
        <is>
          <t>LT027</t>
        </is>
      </c>
      <c r="P121" s="13" t="n">
        <v>0</v>
      </c>
    </row>
    <row r="122">
      <c r="A122" s="24" t="n"/>
      <c r="B122" t="inlineStr">
        <is>
          <t>Price_BOM_VLS_Shaft_124</t>
        </is>
      </c>
      <c r="C122" t="inlineStr">
        <is>
          <t>:8012-3_VLS:</t>
        </is>
      </c>
      <c r="D122" t="inlineStr">
        <is>
          <t>ShaftMatl_SS_AISI-303</t>
        </is>
      </c>
      <c r="E122" t="inlineStr">
        <is>
          <t>H303</t>
        </is>
      </c>
      <c r="F122" s="6" t="inlineStr">
        <is>
          <t>Stainless Steel, AISI-303</t>
        </is>
      </c>
      <c r="G122" t="inlineStr">
        <is>
          <t>XA</t>
        </is>
      </c>
      <c r="H122" t="inlineStr">
        <is>
          <t>:213TC:215TC:</t>
        </is>
      </c>
      <c r="I122" t="inlineStr">
        <is>
          <t>:MechSealType21:MechSealType2:</t>
        </is>
      </c>
      <c r="J122" t="n">
        <v>1.125</v>
      </c>
      <c r="K122" t="n">
        <v>1.375</v>
      </c>
      <c r="L122" t="n">
        <v>98150633</v>
      </c>
      <c r="M122" t="inlineStr">
        <is>
          <t>SHAFT,VLS,XA,4/5095,4015,284,8012,213 TC</t>
        </is>
      </c>
      <c r="N122" t="inlineStr">
        <is>
          <t>A100240</t>
        </is>
      </c>
      <c r="O122" t="inlineStr">
        <is>
          <t>LT027</t>
        </is>
      </c>
      <c r="P122" s="13" t="n">
        <v>0</v>
      </c>
    </row>
    <row r="123">
      <c r="A123" s="24" t="n"/>
      <c r="B123" t="inlineStr">
        <is>
          <t>Price_BOM_VLS_Shaft_148</t>
        </is>
      </c>
      <c r="C123" t="inlineStr">
        <is>
          <t>:5015-7_VLS:</t>
        </is>
      </c>
      <c r="D123" t="inlineStr">
        <is>
          <t>ShaftMatl_SS_AISI-303</t>
        </is>
      </c>
      <c r="E123" t="inlineStr">
        <is>
          <t>H303</t>
        </is>
      </c>
      <c r="F123" s="6" t="inlineStr">
        <is>
          <t>Stainless Steel, AISI-303</t>
        </is>
      </c>
      <c r="G123" t="inlineStr">
        <is>
          <t>X5</t>
        </is>
      </c>
      <c r="H123" t="inlineStr">
        <is>
          <t>:364TC:365TC:</t>
        </is>
      </c>
      <c r="I123" t="inlineStr">
        <is>
          <t>:MechSealType21:MechSealType2:</t>
        </is>
      </c>
      <c r="J123" t="n">
        <v>2.125</v>
      </c>
      <c r="K123" t="n">
        <v>2.375</v>
      </c>
      <c r="L123" t="n">
        <v>98409251</v>
      </c>
      <c r="M123" t="inlineStr">
        <is>
          <t>SHAFT,VLS,XA,4-8012,324/6,6-8012,364/5TC</t>
        </is>
      </c>
      <c r="N123" t="inlineStr">
        <is>
          <t>A100157</t>
        </is>
      </c>
      <c r="O123" t="inlineStr">
        <is>
          <t>LT027</t>
        </is>
      </c>
      <c r="P123" s="13" t="n">
        <v>0</v>
      </c>
    </row>
    <row r="124">
      <c r="A124" s="24" t="n"/>
      <c r="B124" t="inlineStr">
        <is>
          <t>Price_BOM_VLS_Shaft_152</t>
        </is>
      </c>
      <c r="C124" t="inlineStr">
        <is>
          <t>:6015-7_VLS:</t>
        </is>
      </c>
      <c r="D124" t="inlineStr">
        <is>
          <t>ShaftMatl_SS_AISI-303</t>
        </is>
      </c>
      <c r="E124" t="inlineStr">
        <is>
          <t>H303</t>
        </is>
      </c>
      <c r="F124" s="6" t="inlineStr">
        <is>
          <t>Stainless Steel, AISI-303</t>
        </is>
      </c>
      <c r="G124" t="inlineStr">
        <is>
          <t>X5</t>
        </is>
      </c>
      <c r="H124" t="inlineStr">
        <is>
          <t>:364TC:365TC:</t>
        </is>
      </c>
      <c r="I124" t="inlineStr">
        <is>
          <t>:MechSealType21:MechSealType2:</t>
        </is>
      </c>
      <c r="J124" t="n">
        <v>2.125</v>
      </c>
      <c r="K124" t="n">
        <v>2.375</v>
      </c>
      <c r="L124" t="n">
        <v>98409251</v>
      </c>
      <c r="M124" t="inlineStr">
        <is>
          <t>VLS,6015,X5,364/365TC</t>
        </is>
      </c>
      <c r="N124" t="inlineStr">
        <is>
          <t>A100157</t>
        </is>
      </c>
      <c r="O124" t="inlineStr">
        <is>
          <t>LT027</t>
        </is>
      </c>
      <c r="P124" s="13" t="n">
        <v>0</v>
      </c>
    </row>
    <row r="125">
      <c r="A125" s="24" t="n"/>
      <c r="B125" t="inlineStr">
        <is>
          <t>Price_BOM_VLS_Shaft_156</t>
        </is>
      </c>
      <c r="C125" t="inlineStr">
        <is>
          <t>:8015-7_VLS:</t>
        </is>
      </c>
      <c r="D125" t="inlineStr">
        <is>
          <t>ShaftMatl_SS_AISI-303</t>
        </is>
      </c>
      <c r="E125" t="inlineStr">
        <is>
          <t>H303</t>
        </is>
      </c>
      <c r="F125" s="6" t="inlineStr">
        <is>
          <t>Stainless Steel, AISI-303</t>
        </is>
      </c>
      <c r="G125" t="inlineStr">
        <is>
          <t>X5</t>
        </is>
      </c>
      <c r="H125" t="inlineStr">
        <is>
          <t>:404TC:405TC:</t>
        </is>
      </c>
      <c r="I125" t="inlineStr">
        <is>
          <t>:MechSealType21:MechSealType2:</t>
        </is>
      </c>
      <c r="J125" t="n">
        <v>2.125</v>
      </c>
      <c r="K125" t="n">
        <v>2.875</v>
      </c>
      <c r="L125" t="n">
        <v>98409251</v>
      </c>
      <c r="M125" t="inlineStr">
        <is>
          <t>VLS,8015,X5,404/405TC</t>
        </is>
      </c>
      <c r="N125" t="inlineStr">
        <is>
          <t>A100157</t>
        </is>
      </c>
      <c r="O125" t="inlineStr">
        <is>
          <t>LT027</t>
        </is>
      </c>
      <c r="P125" s="13" t="n">
        <v>0</v>
      </c>
    </row>
    <row r="126">
      <c r="A126" s="24" t="n"/>
      <c r="B126" t="inlineStr">
        <is>
          <t>Price_BOM_VLS_Shaft_157</t>
        </is>
      </c>
      <c r="C126" t="inlineStr">
        <is>
          <t>:8015-7_VLS:</t>
        </is>
      </c>
      <c r="D126" t="inlineStr">
        <is>
          <t>ShaftMatl_SS_AISI-303</t>
        </is>
      </c>
      <c r="E126" t="inlineStr">
        <is>
          <t>H303</t>
        </is>
      </c>
      <c r="F126" s="6" t="inlineStr">
        <is>
          <t>Stainless Steel, AISI-303</t>
        </is>
      </c>
      <c r="G126" t="inlineStr">
        <is>
          <t>X5</t>
        </is>
      </c>
      <c r="H126" t="inlineStr">
        <is>
          <t>:444TC:445TC:</t>
        </is>
      </c>
      <c r="I126" t="inlineStr">
        <is>
          <t>:MechSealType21:MechSealType2:</t>
        </is>
      </c>
      <c r="J126" t="n">
        <v>2.125</v>
      </c>
      <c r="K126" t="n">
        <v>3.375</v>
      </c>
      <c r="L126" t="n">
        <v>98409251</v>
      </c>
      <c r="M126" t="inlineStr">
        <is>
          <t>VLS,8015,X5,444/445TC</t>
        </is>
      </c>
      <c r="N126" t="inlineStr">
        <is>
          <t>A100157</t>
        </is>
      </c>
      <c r="O126" t="inlineStr">
        <is>
          <t>LT027</t>
        </is>
      </c>
      <c r="P126" s="13" t="n">
        <v>0</v>
      </c>
    </row>
    <row r="127">
      <c r="A127" s="24" t="n"/>
      <c r="B127" t="inlineStr">
        <is>
          <t>Price_BOM_VLS_Shaft_165</t>
        </is>
      </c>
      <c r="C127" t="inlineStr">
        <is>
          <t>:5012-9_VLS:5012-C_VLS:5012-A_VLS:</t>
        </is>
      </c>
      <c r="D127" t="inlineStr">
        <is>
          <t>ShaftMatl_SS_AISI-303</t>
        </is>
      </c>
      <c r="E127" t="inlineStr">
        <is>
          <t>H303</t>
        </is>
      </c>
      <c r="F127" s="6" t="inlineStr">
        <is>
          <t>Stainless Steel, AISI-303</t>
        </is>
      </c>
      <c r="G127" t="inlineStr">
        <is>
          <t>XA</t>
        </is>
      </c>
      <c r="H127" s="6" t="inlineStr">
        <is>
          <t>:364TC:365TC:</t>
        </is>
      </c>
      <c r="I127" t="inlineStr">
        <is>
          <t>:MechSealType21:MechSealType2:</t>
        </is>
      </c>
      <c r="J127" t="n">
        <v>1.625</v>
      </c>
      <c r="K127" t="n">
        <v>2.375</v>
      </c>
      <c r="L127" t="n">
        <v>98174051</v>
      </c>
      <c r="M127" t="inlineStr">
        <is>
          <t>SHAFT,VLS,XA,4-8012,324/6,6-8012,364/5TC</t>
        </is>
      </c>
      <c r="N127" t="inlineStr">
        <is>
          <t>A100157</t>
        </is>
      </c>
      <c r="O127" t="inlineStr">
        <is>
          <t>LT027</t>
        </is>
      </c>
      <c r="P127" s="13" t="n">
        <v>0</v>
      </c>
    </row>
    <row r="128">
      <c r="A128" s="24" t="n"/>
      <c r="B128" t="inlineStr">
        <is>
          <t>Price_BOM_VLS_Shaft_147</t>
        </is>
      </c>
      <c r="C128" t="inlineStr">
        <is>
          <t>:5015-7_VLS:</t>
        </is>
      </c>
      <c r="D128" t="inlineStr">
        <is>
          <t>ShaftMatl_SS_AISI-303</t>
        </is>
      </c>
      <c r="E128" t="inlineStr">
        <is>
          <t>H303</t>
        </is>
      </c>
      <c r="F128" s="6" t="inlineStr">
        <is>
          <t>Stainless Steel, AISI-303</t>
        </is>
      </c>
      <c r="G128" t="inlineStr">
        <is>
          <t>X5</t>
        </is>
      </c>
      <c r="H128" t="inlineStr">
        <is>
          <t>:324TC:326TC:</t>
        </is>
      </c>
      <c r="I128" t="inlineStr">
        <is>
          <t>:MechSealType21:MechSealType2:</t>
        </is>
      </c>
      <c r="J128" t="n">
        <v>2.125</v>
      </c>
      <c r="K128" t="n">
        <v>2.125</v>
      </c>
      <c r="L128" t="n">
        <v>98410849</v>
      </c>
      <c r="M128" t="inlineStr">
        <is>
          <t>VLS,5015,X5,324/326TC</t>
        </is>
      </c>
      <c r="N128" t="inlineStr">
        <is>
          <t>A100195</t>
        </is>
      </c>
      <c r="O128" t="inlineStr">
        <is>
          <t>LT027</t>
        </is>
      </c>
      <c r="P128" s="13" t="n">
        <v>0</v>
      </c>
    </row>
    <row r="129">
      <c r="A129" s="24" t="n"/>
      <c r="B129" t="inlineStr">
        <is>
          <t>Price_BOM_VLS_Shaft_151</t>
        </is>
      </c>
      <c r="C129" t="inlineStr">
        <is>
          <t>:6015-7_VLS:</t>
        </is>
      </c>
      <c r="D129" t="inlineStr">
        <is>
          <t>ShaftMatl_SS_AISI-303</t>
        </is>
      </c>
      <c r="E129" t="inlineStr">
        <is>
          <t>H303</t>
        </is>
      </c>
      <c r="F129" s="6" t="inlineStr">
        <is>
          <t>Stainless Steel, AISI-303</t>
        </is>
      </c>
      <c r="G129" t="inlineStr">
        <is>
          <t>X5</t>
        </is>
      </c>
      <c r="H129" t="inlineStr">
        <is>
          <t>:324TC:326TC:</t>
        </is>
      </c>
      <c r="I129" t="inlineStr">
        <is>
          <t>:MechSealType21:MechSealType2:</t>
        </is>
      </c>
      <c r="J129" t="n">
        <v>2.125</v>
      </c>
      <c r="K129" t="n">
        <v>2.125</v>
      </c>
      <c r="L129" t="n">
        <v>98410849</v>
      </c>
      <c r="M129" t="inlineStr">
        <is>
          <t>VLS,6015,X5,324/326TC</t>
        </is>
      </c>
      <c r="N129" t="inlineStr">
        <is>
          <t>A100195</t>
        </is>
      </c>
      <c r="O129" t="inlineStr">
        <is>
          <t>LT027</t>
        </is>
      </c>
      <c r="P129" s="13" t="n">
        <v>0</v>
      </c>
    </row>
    <row r="130">
      <c r="A130" s="24" t="n"/>
      <c r="B130" t="inlineStr">
        <is>
          <t>Price_BOM_VLS_Shaft_154</t>
        </is>
      </c>
      <c r="C130" t="inlineStr">
        <is>
          <t>:8015-7_VLS:</t>
        </is>
      </c>
      <c r="D130" t="inlineStr">
        <is>
          <t>ShaftMatl_SS_AISI-303</t>
        </is>
      </c>
      <c r="E130" t="inlineStr">
        <is>
          <t>H303</t>
        </is>
      </c>
      <c r="F130" s="6" t="inlineStr">
        <is>
          <t>Stainless Steel, AISI-303</t>
        </is>
      </c>
      <c r="G130" t="inlineStr">
        <is>
          <t>X5</t>
        </is>
      </c>
      <c r="H130" t="inlineStr">
        <is>
          <t>:324TC:326TC:</t>
        </is>
      </c>
      <c r="I130" t="inlineStr">
        <is>
          <t>:MechSealType21:MechSealType2:</t>
        </is>
      </c>
      <c r="J130" t="n">
        <v>2.125</v>
      </c>
      <c r="K130" t="n">
        <v>2.125</v>
      </c>
      <c r="L130" t="n">
        <v>98410849</v>
      </c>
      <c r="M130" t="inlineStr">
        <is>
          <t>VLS,8015,X5,324/326TC</t>
        </is>
      </c>
      <c r="N130" t="inlineStr">
        <is>
          <t>A100195</t>
        </is>
      </c>
      <c r="O130" t="inlineStr">
        <is>
          <t>LT027</t>
        </is>
      </c>
      <c r="P130" s="13" t="n">
        <v>0</v>
      </c>
    </row>
    <row r="131">
      <c r="A131" s="24" t="n"/>
      <c r="B131" t="inlineStr">
        <is>
          <t>Price_BOM_VLS_Shaft_155</t>
        </is>
      </c>
      <c r="C131" t="inlineStr">
        <is>
          <t>:8015-7_VLS:</t>
        </is>
      </c>
      <c r="D131" t="inlineStr">
        <is>
          <t>ShaftMatl_SS_AISI-303</t>
        </is>
      </c>
      <c r="E131" t="inlineStr">
        <is>
          <t>H303</t>
        </is>
      </c>
      <c r="F131" s="6" t="inlineStr">
        <is>
          <t>Stainless Steel, AISI-303</t>
        </is>
      </c>
      <c r="G131" t="inlineStr">
        <is>
          <t>X5</t>
        </is>
      </c>
      <c r="H131" t="inlineStr">
        <is>
          <t>:364TC:365TC:</t>
        </is>
      </c>
      <c r="I131" t="inlineStr">
        <is>
          <t>:MechSealType21:MechSealType2:</t>
        </is>
      </c>
      <c r="J131" t="n">
        <v>2.125</v>
      </c>
      <c r="K131" t="n">
        <v>2.375</v>
      </c>
      <c r="L131" t="n">
        <v>98410849</v>
      </c>
      <c r="M131" t="inlineStr">
        <is>
          <t>VLS,8015,X5,364/365TC</t>
        </is>
      </c>
      <c r="N131" t="inlineStr">
        <is>
          <t>A100195</t>
        </is>
      </c>
      <c r="O131" t="inlineStr">
        <is>
          <t>LT027</t>
        </is>
      </c>
      <c r="P131" s="13" t="n">
        <v>0</v>
      </c>
    </row>
    <row r="132">
      <c r="A132" s="24" t="n"/>
      <c r="B132" t="inlineStr">
        <is>
          <t>Price_BOM_VLS_Shaft_130</t>
        </is>
      </c>
      <c r="C132" t="inlineStr">
        <is>
          <t>:8012-3_VLS:</t>
        </is>
      </c>
      <c r="D132" t="inlineStr">
        <is>
          <t>ShaftMatl_SS_AISI-303</t>
        </is>
      </c>
      <c r="E132" t="inlineStr">
        <is>
          <t>H303</t>
        </is>
      </c>
      <c r="F132" s="6" t="inlineStr">
        <is>
          <t>Stainless Steel, AISI-303</t>
        </is>
      </c>
      <c r="G132" t="inlineStr">
        <is>
          <t>X5</t>
        </is>
      </c>
      <c r="H132" t="inlineStr">
        <is>
          <t>:213TC:215TC:</t>
        </is>
      </c>
      <c r="I132" t="inlineStr">
        <is>
          <t>:MechSealType21:MechSealType2:</t>
        </is>
      </c>
      <c r="J132" t="n">
        <v>1.125</v>
      </c>
      <c r="K132" t="n">
        <v>1.375</v>
      </c>
      <c r="L132" t="n">
        <v>98411611</v>
      </c>
      <c r="M132" t="inlineStr">
        <is>
          <t>VLS,8012,X5,213/215TC</t>
        </is>
      </c>
      <c r="N132" t="inlineStr">
        <is>
          <t>A100130</t>
        </is>
      </c>
      <c r="O132" t="inlineStr">
        <is>
          <t>LT027</t>
        </is>
      </c>
      <c r="P132" s="13" t="n">
        <v>0</v>
      </c>
    </row>
    <row r="133">
      <c r="A133" s="24" t="n"/>
      <c r="B133" t="inlineStr">
        <is>
          <t>Price_BOM_VLS_Shaft_131</t>
        </is>
      </c>
      <c r="C133" t="inlineStr">
        <is>
          <t>:8012-3_VLS:</t>
        </is>
      </c>
      <c r="D133" t="inlineStr">
        <is>
          <t>ShaftMatl_SS_AISI-303</t>
        </is>
      </c>
      <c r="E133" t="inlineStr">
        <is>
          <t>H303</t>
        </is>
      </c>
      <c r="F133" s="6" t="inlineStr">
        <is>
          <t>Stainless Steel, AISI-303</t>
        </is>
      </c>
      <c r="G133" t="inlineStr">
        <is>
          <t>X5</t>
        </is>
      </c>
      <c r="H133" t="inlineStr">
        <is>
          <t>:254TC:256TC:</t>
        </is>
      </c>
      <c r="I133" t="inlineStr">
        <is>
          <t>:MechSealType21:MechSealType2:</t>
        </is>
      </c>
      <c r="J133" t="n">
        <v>1.125</v>
      </c>
      <c r="K133" t="n">
        <v>1.625</v>
      </c>
      <c r="L133" t="n">
        <v>98411611</v>
      </c>
      <c r="M133" t="inlineStr">
        <is>
          <t>VLS,8012,X5,254/256TC</t>
        </is>
      </c>
      <c r="N133" t="inlineStr">
        <is>
          <t>A100130</t>
        </is>
      </c>
      <c r="O133" t="inlineStr">
        <is>
          <t>LT027</t>
        </is>
      </c>
      <c r="P133" s="13" t="n">
        <v>0</v>
      </c>
    </row>
    <row r="134">
      <c r="A134" s="24" t="n"/>
      <c r="B134" t="inlineStr">
        <is>
          <t>Price_BOM_VLS_Shaft_132</t>
        </is>
      </c>
      <c r="C134" t="inlineStr">
        <is>
          <t>:8012-3_VLS:</t>
        </is>
      </c>
      <c r="D134" t="inlineStr">
        <is>
          <t>ShaftMatl_SS_AISI-303</t>
        </is>
      </c>
      <c r="E134" t="inlineStr">
        <is>
          <t>H303</t>
        </is>
      </c>
      <c r="F134" s="6" t="inlineStr">
        <is>
          <t>Stainless Steel, AISI-303</t>
        </is>
      </c>
      <c r="G134" t="inlineStr">
        <is>
          <t>X5</t>
        </is>
      </c>
      <c r="H134" t="inlineStr">
        <is>
          <t>:284TC:286TC:</t>
        </is>
      </c>
      <c r="I134" t="inlineStr">
        <is>
          <t>:MechSealType21:MechSealType2:</t>
        </is>
      </c>
      <c r="J134" t="n">
        <v>1.125</v>
      </c>
      <c r="K134" t="n">
        <v>1.875</v>
      </c>
      <c r="L134" t="n">
        <v>98411611</v>
      </c>
      <c r="M134" t="inlineStr">
        <is>
          <t>VLS,8012,X5,284/286TC</t>
        </is>
      </c>
      <c r="N134" t="inlineStr">
        <is>
          <t>A100130</t>
        </is>
      </c>
      <c r="O134" t="inlineStr">
        <is>
          <t>LT027</t>
        </is>
      </c>
      <c r="P134" s="13" t="n">
        <v>0</v>
      </c>
    </row>
    <row r="135">
      <c r="A135" s="24" t="n"/>
      <c r="B135" t="inlineStr">
        <is>
          <t>Price_BOM_VLS_Shaft_136</t>
        </is>
      </c>
      <c r="C135" t="inlineStr">
        <is>
          <t>:1012-3_VLS:</t>
        </is>
      </c>
      <c r="D135" t="inlineStr">
        <is>
          <t>ShaftMatl_SS_AISI-303</t>
        </is>
      </c>
      <c r="E135" t="inlineStr">
        <is>
          <t>H303</t>
        </is>
      </c>
      <c r="F135" s="6" t="inlineStr">
        <is>
          <t>Stainless Steel, AISI-303</t>
        </is>
      </c>
      <c r="G135" t="inlineStr">
        <is>
          <t>X5</t>
        </is>
      </c>
      <c r="H135" t="inlineStr">
        <is>
          <t>:254TC:256TC:</t>
        </is>
      </c>
      <c r="I135" t="inlineStr">
        <is>
          <t>:MechSealType21:MechSealType2:</t>
        </is>
      </c>
      <c r="J135" t="n">
        <v>1.125</v>
      </c>
      <c r="K135" t="n">
        <v>1.625</v>
      </c>
      <c r="L135" t="n">
        <v>98411611</v>
      </c>
      <c r="M135" t="inlineStr">
        <is>
          <t>VLS,1012,X5,254/256TC</t>
        </is>
      </c>
      <c r="N135" t="inlineStr">
        <is>
          <t>A100130</t>
        </is>
      </c>
      <c r="O135" t="inlineStr">
        <is>
          <t>LT027</t>
        </is>
      </c>
      <c r="P135" s="13" t="n">
        <v>0</v>
      </c>
    </row>
    <row r="136">
      <c r="A136" s="24" t="n"/>
      <c r="B136" t="inlineStr">
        <is>
          <t>Price_BOM_VLS_Shaft_137</t>
        </is>
      </c>
      <c r="C136" t="inlineStr">
        <is>
          <t>:1012-3_VLS:</t>
        </is>
      </c>
      <c r="D136" t="inlineStr">
        <is>
          <t>ShaftMatl_SS_AISI-303</t>
        </is>
      </c>
      <c r="E136" t="inlineStr">
        <is>
          <t>H303</t>
        </is>
      </c>
      <c r="F136" s="6" t="inlineStr">
        <is>
          <t>Stainless Steel, AISI-303</t>
        </is>
      </c>
      <c r="G136" t="inlineStr">
        <is>
          <t>X5</t>
        </is>
      </c>
      <c r="H136" t="inlineStr">
        <is>
          <t>:284TC:286TC:</t>
        </is>
      </c>
      <c r="I136" t="inlineStr">
        <is>
          <t>:MechSealType21:MechSealType2:</t>
        </is>
      </c>
      <c r="J136" t="n">
        <v>1.125</v>
      </c>
      <c r="K136" t="n">
        <v>1.875</v>
      </c>
      <c r="L136" t="n">
        <v>98411611</v>
      </c>
      <c r="M136" t="inlineStr">
        <is>
          <t>VLS,1012,X5,284/286TC</t>
        </is>
      </c>
      <c r="N136" t="inlineStr">
        <is>
          <t>A100130</t>
        </is>
      </c>
      <c r="O136" t="inlineStr">
        <is>
          <t>LT027</t>
        </is>
      </c>
      <c r="P136" s="13" t="n">
        <v>0</v>
      </c>
    </row>
    <row r="137">
      <c r="A137" s="24" t="n"/>
      <c r="B137" t="inlineStr">
        <is>
          <t>Price_BOM_VLS_Shaft_146</t>
        </is>
      </c>
      <c r="C137" t="inlineStr">
        <is>
          <t>:5015-7_VLS:</t>
        </is>
      </c>
      <c r="D137" t="inlineStr">
        <is>
          <t>ShaftMatl_SS_AISI-303</t>
        </is>
      </c>
      <c r="E137" t="inlineStr">
        <is>
          <t>H303</t>
        </is>
      </c>
      <c r="F137" s="6" t="inlineStr">
        <is>
          <t>Stainless Steel, AISI-303</t>
        </is>
      </c>
      <c r="G137" t="inlineStr">
        <is>
          <t>X5</t>
        </is>
      </c>
      <c r="H137" t="inlineStr">
        <is>
          <t>:284TC:286TC:</t>
        </is>
      </c>
      <c r="I137" t="inlineStr">
        <is>
          <t>:MechSealType21:MechSealType2:</t>
        </is>
      </c>
      <c r="J137" t="n">
        <v>1.125</v>
      </c>
      <c r="K137" t="n">
        <v>1.875</v>
      </c>
      <c r="L137" t="n">
        <v>98411611</v>
      </c>
      <c r="M137" t="inlineStr">
        <is>
          <t>VLS,5015,X5,284/286TC</t>
        </is>
      </c>
      <c r="N137" t="inlineStr">
        <is>
          <t>A100130</t>
        </is>
      </c>
      <c r="O137" t="inlineStr">
        <is>
          <t>LT027</t>
        </is>
      </c>
      <c r="P137" s="13" t="n">
        <v>0</v>
      </c>
    </row>
    <row r="138">
      <c r="A138" s="24" t="n"/>
      <c r="B138" t="inlineStr">
        <is>
          <t>Price_BOM_VLS_Shaft_150</t>
        </is>
      </c>
      <c r="C138" t="inlineStr">
        <is>
          <t>:6015-7_VLS:</t>
        </is>
      </c>
      <c r="D138" t="inlineStr">
        <is>
          <t>ShaftMatl_SS_AISI-303</t>
        </is>
      </c>
      <c r="E138" t="inlineStr">
        <is>
          <t>H303</t>
        </is>
      </c>
      <c r="F138" s="6" t="inlineStr">
        <is>
          <t>Stainless Steel, AISI-303</t>
        </is>
      </c>
      <c r="G138" t="inlineStr">
        <is>
          <t>X5</t>
        </is>
      </c>
      <c r="H138" t="inlineStr">
        <is>
          <t>:284TC:286TC:</t>
        </is>
      </c>
      <c r="I138" t="inlineStr">
        <is>
          <t>:MechSealType21:MechSealType2:</t>
        </is>
      </c>
      <c r="J138" t="n">
        <v>1.125</v>
      </c>
      <c r="K138" t="n">
        <v>1.875</v>
      </c>
      <c r="L138" t="n">
        <v>98411611</v>
      </c>
      <c r="M138" t="inlineStr">
        <is>
          <t>VLS,6015,X5,284/286TC</t>
        </is>
      </c>
      <c r="N138" t="inlineStr">
        <is>
          <t>A100130</t>
        </is>
      </c>
      <c r="O138" t="inlineStr">
        <is>
          <t>LT027</t>
        </is>
      </c>
      <c r="P138" s="13" t="n">
        <v>0</v>
      </c>
    </row>
    <row r="139">
      <c r="A139" s="24" t="n"/>
      <c r="B139" t="inlineStr">
        <is>
          <t>Price_BOM_VLS_Shaft_159</t>
        </is>
      </c>
      <c r="C139" t="inlineStr">
        <is>
          <t>:4095-9_VLS:4095-7_VLS:</t>
        </is>
      </c>
      <c r="D139" t="inlineStr">
        <is>
          <t>ShaftMatl_SS_AISI-303</t>
        </is>
      </c>
      <c r="E139" t="inlineStr">
        <is>
          <t>H303</t>
        </is>
      </c>
      <c r="F139" s="6" t="inlineStr">
        <is>
          <t>Stainless Steel, AISI-303</t>
        </is>
      </c>
      <c r="G139" t="inlineStr">
        <is>
          <t>XA</t>
        </is>
      </c>
      <c r="H139" t="inlineStr">
        <is>
          <t>:254TC:256TC:</t>
        </is>
      </c>
      <c r="I139" t="inlineStr">
        <is>
          <t>:MechSealType21:MechSealType2:</t>
        </is>
      </c>
      <c r="J139" t="n">
        <v>1.125</v>
      </c>
      <c r="K139" t="n">
        <v>1.625</v>
      </c>
      <c r="L139" t="n">
        <v>98425578</v>
      </c>
      <c r="N139" t="inlineStr">
        <is>
          <t>A100135</t>
        </is>
      </c>
      <c r="O139" t="inlineStr">
        <is>
          <t>LT027</t>
        </is>
      </c>
      <c r="P139" s="13" t="n">
        <v>0</v>
      </c>
    </row>
    <row r="140">
      <c r="A140" s="24" t="n"/>
      <c r="B140" t="inlineStr">
        <is>
          <t>Price_BOM_VLS_Shaft_101</t>
        </is>
      </c>
      <c r="C140" t="inlineStr">
        <is>
          <t>:6095-7_VLS:</t>
        </is>
      </c>
      <c r="D140" t="inlineStr">
        <is>
          <t>ShaftMatl_SS_AISI-303</t>
        </is>
      </c>
      <c r="E140" t="inlineStr">
        <is>
          <t>H303</t>
        </is>
      </c>
      <c r="F140" s="6" t="inlineStr">
        <is>
          <t>Stainless Steel, AISI-303</t>
        </is>
      </c>
      <c r="G140" t="inlineStr">
        <is>
          <t>X4</t>
        </is>
      </c>
      <c r="H140" t="inlineStr">
        <is>
          <t>:324TC:326TC:</t>
        </is>
      </c>
      <c r="I140" t="inlineStr">
        <is>
          <t>:MechSealType21:MechSealType2:</t>
        </is>
      </c>
      <c r="J140" t="n">
        <v>1.625</v>
      </c>
      <c r="K140" t="n">
        <v>2.125</v>
      </c>
      <c r="L140" t="n">
        <v>98448719</v>
      </c>
      <c r="M140" t="inlineStr">
        <is>
          <t>VLS,6095,X4,324/326TC</t>
        </is>
      </c>
      <c r="N140" t="inlineStr">
        <is>
          <t>A100316</t>
        </is>
      </c>
      <c r="O140" t="inlineStr">
        <is>
          <t>LT027</t>
        </is>
      </c>
      <c r="P140" s="13" t="n">
        <v>0</v>
      </c>
    </row>
    <row r="141">
      <c r="A141" s="24" t="n"/>
      <c r="B141" t="inlineStr">
        <is>
          <t>Price_BOM_VLS_Shaft_107</t>
        </is>
      </c>
      <c r="C141" t="inlineStr">
        <is>
          <t>:5095-A_VLS:5095-7_VLS:</t>
        </is>
      </c>
      <c r="D141" t="inlineStr">
        <is>
          <t>ShaftMatl_SS_AISI-303</t>
        </is>
      </c>
      <c r="E141" t="inlineStr">
        <is>
          <t>H303</t>
        </is>
      </c>
      <c r="F141" s="6" t="inlineStr">
        <is>
          <t>Stainless Steel, AISI-303</t>
        </is>
      </c>
      <c r="G141" t="inlineStr">
        <is>
          <t>X4</t>
        </is>
      </c>
      <c r="H141" t="inlineStr">
        <is>
          <t>:404TSC:405TSC:</t>
        </is>
      </c>
      <c r="I141" t="inlineStr">
        <is>
          <t>:MechSealType21:MechSealType2:</t>
        </is>
      </c>
      <c r="J141" t="n">
        <v>1.625</v>
      </c>
      <c r="K141" t="n">
        <v>2.125</v>
      </c>
      <c r="L141" t="n">
        <v>98448719</v>
      </c>
      <c r="M141" t="inlineStr">
        <is>
          <t>VLS,5095,X4,404/405TSC</t>
        </is>
      </c>
      <c r="N141" t="inlineStr">
        <is>
          <t>A100401</t>
        </is>
      </c>
      <c r="O141" t="inlineStr">
        <is>
          <t>LT027</t>
        </is>
      </c>
      <c r="P141" s="13" t="n">
        <v>0</v>
      </c>
    </row>
    <row r="142">
      <c r="A142" s="24" t="n"/>
      <c r="B142" t="inlineStr">
        <is>
          <t>Price_BOM_VLS_Shaft_102</t>
        </is>
      </c>
      <c r="C142" s="123" t="inlineStr">
        <is>
          <t>:8095-1_VLS:5095-9_VLS:</t>
        </is>
      </c>
      <c r="D142" t="inlineStr">
        <is>
          <t>ShaftMatl_SS_AISI-303</t>
        </is>
      </c>
      <c r="E142" t="inlineStr">
        <is>
          <t>H303</t>
        </is>
      </c>
      <c r="F142" s="6" t="inlineStr">
        <is>
          <t>Stainless Steel, AISI-303</t>
        </is>
      </c>
      <c r="G142" t="inlineStr">
        <is>
          <t>XA</t>
        </is>
      </c>
      <c r="H142" t="inlineStr">
        <is>
          <t>:324TC:326TC:</t>
        </is>
      </c>
      <c r="I142" t="inlineStr">
        <is>
          <t>:MechSealType21:MechSealType2:</t>
        </is>
      </c>
      <c r="J142" t="n">
        <v>1.625</v>
      </c>
      <c r="K142" t="n">
        <v>2.125</v>
      </c>
      <c r="L142" t="n">
        <v>98450715</v>
      </c>
      <c r="M142" t="inlineStr">
        <is>
          <t>VLS,8095,X4,324/326TC</t>
        </is>
      </c>
      <c r="N142" t="inlineStr">
        <is>
          <t>A100320</t>
        </is>
      </c>
      <c r="O142" t="inlineStr">
        <is>
          <t>LT027</t>
        </is>
      </c>
      <c r="P142" s="13" t="n">
        <v>0</v>
      </c>
    </row>
    <row r="143">
      <c r="A143" s="24" t="n"/>
      <c r="B143" t="inlineStr">
        <is>
          <t>Price_BOM_VLS_Shaft_106</t>
        </is>
      </c>
      <c r="C143" t="inlineStr">
        <is>
          <t>:4095-9_VLS:4095-7_VLS:</t>
        </is>
      </c>
      <c r="D143" t="inlineStr">
        <is>
          <t>ShaftMatl_SS_AISI-303</t>
        </is>
      </c>
      <c r="E143" t="inlineStr">
        <is>
          <t>H303</t>
        </is>
      </c>
      <c r="F143" s="6" t="inlineStr">
        <is>
          <t>Stainless Steel, AISI-303</t>
        </is>
      </c>
      <c r="G143" t="inlineStr">
        <is>
          <t>XA</t>
        </is>
      </c>
      <c r="H143" t="inlineStr">
        <is>
          <t>:404TSC:405TSC:</t>
        </is>
      </c>
      <c r="I143" t="inlineStr">
        <is>
          <t>:MechSealType21:MechSealType2:</t>
        </is>
      </c>
      <c r="J143" t="n">
        <v>1.625</v>
      </c>
      <c r="K143" t="n">
        <v>2.125</v>
      </c>
      <c r="L143" t="inlineStr">
        <is>
          <t>RTF</t>
        </is>
      </c>
      <c r="M143" t="inlineStr">
        <is>
          <t>VLS,4095,X4,404/405TSC</t>
        </is>
      </c>
      <c r="N143" t="inlineStr">
        <is>
          <t>A100244</t>
        </is>
      </c>
      <c r="O143" t="inlineStr">
        <is>
          <t>LT027</t>
        </is>
      </c>
      <c r="P143" s="13" t="n">
        <v>0</v>
      </c>
    </row>
    <row r="144">
      <c r="A144" s="24" t="n"/>
      <c r="B144" t="inlineStr">
        <is>
          <t>Price_BOM_VLS_Shaft_158</t>
        </is>
      </c>
      <c r="C144" t="inlineStr">
        <is>
          <t>:8015-7_VLS:</t>
        </is>
      </c>
      <c r="D144" t="inlineStr">
        <is>
          <t>ShaftMatl_SS_AISI-303</t>
        </is>
      </c>
      <c r="E144" t="inlineStr">
        <is>
          <t>H303</t>
        </is>
      </c>
      <c r="F144" s="6" t="inlineStr">
        <is>
          <t>Stainless Steel, AISI-303</t>
        </is>
      </c>
      <c r="G144" t="inlineStr">
        <is>
          <t>X6</t>
        </is>
      </c>
      <c r="H144" t="inlineStr">
        <is>
          <t>:444TC:445TC:</t>
        </is>
      </c>
      <c r="I144" t="inlineStr">
        <is>
          <t>:MechSealType21:MechSealType2:</t>
        </is>
      </c>
      <c r="J144" t="n">
        <v>2.125</v>
      </c>
      <c r="K144" t="n">
        <v>3.375</v>
      </c>
      <c r="L144" t="inlineStr">
        <is>
          <t>RTF</t>
        </is>
      </c>
      <c r="M144" t="inlineStr">
        <is>
          <t>VLS,8015,X6,445TC</t>
        </is>
      </c>
      <c r="N144" t="inlineStr">
        <is>
          <t>A100211</t>
        </is>
      </c>
      <c r="O144" t="inlineStr">
        <is>
          <t>LT027</t>
        </is>
      </c>
      <c r="P144" s="13" t="n">
        <v>0</v>
      </c>
    </row>
    <row r="145">
      <c r="A145" s="24" t="n"/>
      <c r="B145" t="inlineStr">
        <is>
          <t>Price_BOM_VLS_Shaft_160</t>
        </is>
      </c>
      <c r="C145" t="inlineStr">
        <is>
          <t>:5015-7_VLS:</t>
        </is>
      </c>
      <c r="D145" t="inlineStr">
        <is>
          <t>ShaftMatl_SS_AISI-303</t>
        </is>
      </c>
      <c r="E145" t="inlineStr">
        <is>
          <t>H303</t>
        </is>
      </c>
      <c r="F145" s="6" t="inlineStr">
        <is>
          <t>Stainless Steel, AISI-303</t>
        </is>
      </c>
      <c r="G145" t="inlineStr">
        <is>
          <t>XA</t>
        </is>
      </c>
      <c r="H145" t="inlineStr">
        <is>
          <t>:254TC:256TC:</t>
        </is>
      </c>
      <c r="I145" t="inlineStr">
        <is>
          <t>:MechSealType21:MechSealType2:</t>
        </is>
      </c>
      <c r="J145" t="n">
        <v>1.125</v>
      </c>
      <c r="K145" t="n">
        <v>1.625</v>
      </c>
      <c r="L145" t="inlineStr">
        <is>
          <t>RTF</t>
        </is>
      </c>
      <c r="N145" t="inlineStr">
        <is>
          <t>A100135</t>
        </is>
      </c>
      <c r="O145" t="inlineStr">
        <is>
          <t>LT027</t>
        </is>
      </c>
      <c r="P145" s="13" t="n">
        <v>0</v>
      </c>
    </row>
    <row r="146">
      <c r="A146" s="24" t="n"/>
      <c r="B146" t="inlineStr">
        <is>
          <t>Price_BOM_VLS_Shaft_161</t>
        </is>
      </c>
      <c r="C146" t="inlineStr">
        <is>
          <t>:5015-7_VLS:</t>
        </is>
      </c>
      <c r="D146" t="inlineStr">
        <is>
          <t>ShaftMatl_SS_AISI-303</t>
        </is>
      </c>
      <c r="E146" t="inlineStr">
        <is>
          <t>H303</t>
        </is>
      </c>
      <c r="F146" s="6" t="inlineStr">
        <is>
          <t>Stainless Steel, AISI-303</t>
        </is>
      </c>
      <c r="G146" t="inlineStr">
        <is>
          <t>XA</t>
        </is>
      </c>
      <c r="H146" t="inlineStr">
        <is>
          <t>:284TC:286TC:</t>
        </is>
      </c>
      <c r="I146" t="inlineStr">
        <is>
          <t>:MechSealType21:MechSealType2:</t>
        </is>
      </c>
      <c r="J146" t="n">
        <v>1.125</v>
      </c>
      <c r="K146" t="n">
        <v>1.875</v>
      </c>
      <c r="L146" t="inlineStr">
        <is>
          <t>RTF</t>
        </is>
      </c>
      <c r="N146" t="inlineStr">
        <is>
          <t>A100135</t>
        </is>
      </c>
      <c r="O146" t="inlineStr">
        <is>
          <t>LT027</t>
        </is>
      </c>
      <c r="P146" s="13" t="n">
        <v>0</v>
      </c>
    </row>
    <row r="147">
      <c r="A147" s="24" t="n"/>
      <c r="B147" t="inlineStr">
        <is>
          <t>Price_BOM_VLS_Shaft_162</t>
        </is>
      </c>
      <c r="C147" t="inlineStr">
        <is>
          <t>:5015-7_VLS:</t>
        </is>
      </c>
      <c r="D147" t="inlineStr">
        <is>
          <t>ShaftMatl_SS_AISI-303</t>
        </is>
      </c>
      <c r="E147" t="inlineStr">
        <is>
          <t>H303</t>
        </is>
      </c>
      <c r="F147" s="6" t="inlineStr">
        <is>
          <t>Stainless Steel, AISI-303</t>
        </is>
      </c>
      <c r="G147" t="inlineStr">
        <is>
          <t>XA</t>
        </is>
      </c>
      <c r="H147" t="inlineStr">
        <is>
          <t>:324TC:326TC:</t>
        </is>
      </c>
      <c r="I147" t="inlineStr">
        <is>
          <t>:MechSealType21:MechSealType2:</t>
        </is>
      </c>
      <c r="J147" t="n">
        <v>1.625</v>
      </c>
      <c r="K147" t="n">
        <v>2.125</v>
      </c>
      <c r="L147" t="inlineStr">
        <is>
          <t>RTF</t>
        </is>
      </c>
      <c r="N147" t="inlineStr">
        <is>
          <t>A100135</t>
        </is>
      </c>
      <c r="O147" t="inlineStr">
        <is>
          <t>LT027</t>
        </is>
      </c>
      <c r="P147" s="13" t="n">
        <v>0</v>
      </c>
    </row>
    <row r="148">
      <c r="A148" s="24" t="n"/>
      <c r="B148" t="inlineStr">
        <is>
          <t>Price_BOM_VLS_Shaft_163</t>
        </is>
      </c>
      <c r="C148" t="inlineStr">
        <is>
          <t>:5015-7_VLS:</t>
        </is>
      </c>
      <c r="D148" t="inlineStr">
        <is>
          <t>ShaftMatl_SS_AISI-303</t>
        </is>
      </c>
      <c r="E148" t="inlineStr">
        <is>
          <t>H303</t>
        </is>
      </c>
      <c r="F148" s="6" t="inlineStr">
        <is>
          <t>Stainless Steel, AISI-303</t>
        </is>
      </c>
      <c r="G148" t="inlineStr">
        <is>
          <t>XA</t>
        </is>
      </c>
      <c r="H148" t="inlineStr">
        <is>
          <t>:364TC:365TC:</t>
        </is>
      </c>
      <c r="I148" t="inlineStr">
        <is>
          <t>:MechSealType21:MechSealType2:</t>
        </is>
      </c>
      <c r="J148" t="n">
        <v>1.625</v>
      </c>
      <c r="K148" t="n">
        <v>2.375</v>
      </c>
      <c r="L148" t="inlineStr">
        <is>
          <t>RTF</t>
        </is>
      </c>
      <c r="N148" t="inlineStr">
        <is>
          <t>A100135</t>
        </is>
      </c>
      <c r="O148" t="inlineStr">
        <is>
          <t>LT027</t>
        </is>
      </c>
      <c r="P148" s="13" t="n">
        <v>0</v>
      </c>
    </row>
    <row r="149">
      <c r="A149" s="24" t="n"/>
      <c r="B149" t="inlineStr">
        <is>
          <t>Price_BOM_VLS_Shaft_164</t>
        </is>
      </c>
      <c r="C149" t="inlineStr">
        <is>
          <t>:3070-7_VLS:</t>
        </is>
      </c>
      <c r="D149" t="inlineStr">
        <is>
          <t>ShaftMatl_SS_AISI-303</t>
        </is>
      </c>
      <c r="E149" t="inlineStr">
        <is>
          <t>H303</t>
        </is>
      </c>
      <c r="F149" s="6" t="inlineStr">
        <is>
          <t>Stainless Steel, AISI-303</t>
        </is>
      </c>
      <c r="G149" t="inlineStr">
        <is>
          <t>X3</t>
        </is>
      </c>
      <c r="H149" t="inlineStr">
        <is>
          <t>:284TSC:286TSC:</t>
        </is>
      </c>
      <c r="I149" t="inlineStr">
        <is>
          <t>:MechSealType21:MechSealType2:</t>
        </is>
      </c>
      <c r="J149" t="n">
        <v>0</v>
      </c>
      <c r="K149" t="n">
        <v>1.625</v>
      </c>
      <c r="L149" t="inlineStr">
        <is>
          <t>RTF</t>
        </is>
      </c>
      <c r="N149" t="inlineStr">
        <is>
          <t>A100135</t>
        </is>
      </c>
      <c r="O149" t="inlineStr">
        <is>
          <t>LT027</t>
        </is>
      </c>
      <c r="P149" s="13" t="n">
        <v>0</v>
      </c>
    </row>
    <row r="150">
      <c r="A150" s="25" t="inlineStr">
        <is>
          <t>[END]</t>
        </is>
      </c>
    </row>
    <row r="151">
      <c r="A151" s="24" t="n"/>
    </row>
    <row r="152">
      <c r="A152" s="24" t="n"/>
    </row>
    <row r="153">
      <c r="A153" s="24" t="n"/>
    </row>
    <row r="154">
      <c r="A154" s="24" t="n"/>
    </row>
    <row r="155">
      <c r="A155" s="24" t="n"/>
    </row>
    <row r="156">
      <c r="A156" s="24" t="n"/>
      <c r="F156" s="6" t="n"/>
    </row>
    <row r="157">
      <c r="A157" s="24" t="n"/>
      <c r="F157" s="6" t="n"/>
    </row>
    <row r="158">
      <c r="A158" s="24" t="n"/>
      <c r="F158" s="6" t="n"/>
    </row>
    <row r="159">
      <c r="F159" s="6" t="n"/>
    </row>
    <row r="162">
      <c r="B162" s="6" t="inlineStr">
        <is>
          <t>Removed ID 1 -20 from spreadsheet as they are the old HP frames and I'm too lazy to update them for to the new selection rules, especially since they will not be able to select them anymore.</t>
        </is>
      </c>
    </row>
    <row r="163">
      <c r="B163" s="6" t="inlineStr">
        <is>
          <t>Since they are removed they can not be edited from this spreadsheet.  If required they can added back in or edited manually in CKB</t>
        </is>
      </c>
    </row>
    <row r="164">
      <c r="B164" s="6" t="inlineStr">
        <is>
          <t>fta 1/25/13</t>
        </is>
      </c>
    </row>
    <row r="165">
      <c r="B165" s="6" t="inlineStr">
        <is>
          <t>Replaced Part Number in Cells L69, L70, L71: was 98183502, now is 98183501, related to ECM 1188592.  Shafts were too short.  Change affects X3, 213/215TC - JAG 8/5/16</t>
        </is>
      </c>
    </row>
    <row r="166">
      <c r="B166" s="67" t="inlineStr">
        <is>
          <t>Price_BOM_VLS_Shaft_71</t>
        </is>
      </c>
      <c r="C166" s="67" t="inlineStr">
        <is>
          <t>:4095-9_VLS:</t>
        </is>
      </c>
      <c r="D166" s="67" t="inlineStr">
        <is>
          <t>ShaftMatl_SS_AISI-303</t>
        </is>
      </c>
      <c r="E166" s="67" t="inlineStr">
        <is>
          <t>H303</t>
        </is>
      </c>
      <c r="F166" s="67" t="inlineStr">
        <is>
          <t>Stainless Steel, AISI-303</t>
        </is>
      </c>
      <c r="G166" s="67" t="inlineStr">
        <is>
          <t>X4</t>
        </is>
      </c>
      <c r="H166" s="67" t="inlineStr">
        <is>
          <t>:213TC:215TC:</t>
        </is>
      </c>
      <c r="I166" s="67" t="inlineStr">
        <is>
          <t>:MechSealType21:MechSealType2:</t>
        </is>
      </c>
      <c r="J166" s="67" t="n">
        <v>1.125</v>
      </c>
      <c r="K166" s="67" t="n">
        <v>1.375</v>
      </c>
      <c r="L166" s="67" t="n">
        <v>98183103</v>
      </c>
      <c r="M166" s="67" t="inlineStr">
        <is>
          <t>VLS,4095,X4,213/215TC</t>
        </is>
      </c>
      <c r="N166" s="67" t="inlineStr">
        <is>
          <t>A100164</t>
        </is>
      </c>
      <c r="O166" s="67" t="inlineStr">
        <is>
          <t>LT027</t>
        </is>
      </c>
      <c r="P166" s="67" t="n"/>
    </row>
    <row r="167">
      <c r="B167" s="67" t="inlineStr">
        <is>
          <t>Price_BOM_VLS_Shaft_77</t>
        </is>
      </c>
      <c r="C167" s="67" t="inlineStr">
        <is>
          <t>:4095-9_VLS:</t>
        </is>
      </c>
      <c r="D167" s="67" t="inlineStr">
        <is>
          <t>ShaftMatl_SS_AISI-303</t>
        </is>
      </c>
      <c r="E167" s="67" t="inlineStr">
        <is>
          <t>H303</t>
        </is>
      </c>
      <c r="F167" s="67" t="inlineStr">
        <is>
          <t>Stainless Steel, AISI-303</t>
        </is>
      </c>
      <c r="G167" s="67" t="inlineStr">
        <is>
          <t>X4</t>
        </is>
      </c>
      <c r="H167" s="67" t="inlineStr">
        <is>
          <t>:254TC:256TC:</t>
        </is>
      </c>
      <c r="I167" s="67" t="inlineStr">
        <is>
          <t>:MechSealType21:MechSealType2:</t>
        </is>
      </c>
      <c r="J167" s="67" t="n">
        <v>1.125</v>
      </c>
      <c r="K167" s="67" t="n">
        <v>1.625</v>
      </c>
      <c r="L167" s="67" t="n">
        <v>98183103</v>
      </c>
      <c r="M167" s="67" t="inlineStr">
        <is>
          <t>VLS,4095,X4,254/256TC</t>
        </is>
      </c>
      <c r="N167" s="67" t="inlineStr">
        <is>
          <t>A100164</t>
        </is>
      </c>
      <c r="O167" s="67" t="inlineStr">
        <is>
          <t>LT027</t>
        </is>
      </c>
      <c r="P167" s="67" t="n"/>
    </row>
  </sheetData>
  <autoFilter ref="A6:Q6"/>
  <dataValidations count="4">
    <dataValidation sqref="A6" showErrorMessage="1" showInputMessage="1" allowBlank="1" type="list">
      <formula1>"Full Data, Quick Price"</formula1>
    </dataValidation>
    <dataValidation sqref="D4 N4:P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C4 E4:I4" showErrorMessage="1" showInputMessage="1" allowBlank="1" errorTitle="Invalid Attribute Type" error="Please select an attribute type from the dropdown list." type="list">
      <formula1>"text, double, calculation, compatibility rule, pointer"</formula1>
    </dataValidation>
    <dataValidation sqref="J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s>
  <pageMargins left="0.7" right="0.7" top="0.75" bottom="0.75" header="0.3" footer="0.3"/>
  <pageSetup orientation="portrait"/>
</worksheet>
</file>

<file path=xl/worksheets/sheet8.xml><?xml version="1.0" encoding="utf-8"?>
<worksheet xmlns="http://schemas.openxmlformats.org/spreadsheetml/2006/main">
  <sheetPr codeName="Sheet9">
    <tabColor rgb="FFFF0000"/>
    <outlinePr summaryBelow="1" summaryRight="1"/>
    <pageSetUpPr/>
  </sheetPr>
  <dimension ref="A1:P91"/>
  <sheetViews>
    <sheetView zoomScale="108" workbookViewId="0">
      <pane xSplit="1" ySplit="6" topLeftCell="B7" activePane="bottomRight" state="frozen"/>
      <selection pane="bottomRight" activeCell="C43" sqref="C43"/>
      <selection pane="bottomLeft" activeCell="E476" sqref="E476"/>
      <selection pane="topRight" activeCell="E476" sqref="E476"/>
    </sheetView>
  </sheetViews>
  <sheetFormatPr baseColWidth="8" defaultColWidth="9.7109375" defaultRowHeight="13.15" outlineLevelRow="1"/>
  <cols>
    <col width="25.7109375" customWidth="1" min="1" max="1"/>
    <col width="30.85546875" customWidth="1" min="2" max="2"/>
    <col width="49.7109375" customWidth="1" min="3" max="3"/>
    <col width="21.42578125" bestFit="1" customWidth="1" min="4" max="4"/>
    <col width="14.28515625" bestFit="1" customWidth="1" min="5" max="5"/>
    <col width="22.85546875" bestFit="1" customWidth="1" min="6" max="6"/>
    <col width="13.5703125" bestFit="1" customWidth="1" min="7" max="7"/>
    <col width="9" bestFit="1" customWidth="1" min="8" max="8"/>
    <col width="14.140625" bestFit="1" customWidth="1" min="9" max="9"/>
    <col width="12.140625" bestFit="1" customWidth="1" min="10" max="10"/>
    <col width="12.5703125" bestFit="1" customWidth="1" min="11" max="11"/>
    <col width="9.7109375" customWidth="1" min="12" max="12"/>
    <col width="43.5703125" bestFit="1" customWidth="1" min="13" max="13"/>
    <col width="11.42578125" bestFit="1" customWidth="1" min="14" max="14"/>
    <col width="5.5703125" bestFit="1" customWidth="1" min="15" max="15"/>
    <col width="6.140625" bestFit="1" customWidth="1" min="16" max="16"/>
  </cols>
  <sheetData>
    <row r="1" ht="13.9" customHeight="1" thickBot="1">
      <c r="A1" s="15" t="inlineStr">
        <is>
          <t>Export Set-up</t>
        </is>
      </c>
      <c r="B1" s="48" t="inlineStr">
        <is>
          <t>Z:\VLS_Shaft.xml</t>
        </is>
      </c>
      <c r="C1" s="16" t="n"/>
      <c r="D1" s="17" t="n"/>
      <c r="E1" s="17" t="n"/>
      <c r="F1" s="17" t="n"/>
      <c r="G1" s="17" t="n"/>
      <c r="H1" s="17" t="n"/>
      <c r="I1" s="17" t="n"/>
      <c r="J1" s="17" t="n"/>
      <c r="K1" s="17" t="n"/>
      <c r="L1" s="17" t="n"/>
      <c r="M1" s="17" t="n"/>
      <c r="N1" s="17" t="n"/>
      <c r="O1" s="17" t="n"/>
      <c r="P1" s="18" t="n"/>
    </row>
    <row r="2" outlineLevel="1" ht="13.9" customHeight="1" thickTop="1">
      <c r="A2" s="19" t="inlineStr">
        <is>
          <t>Price_BOM_VLS_Shaft</t>
        </is>
      </c>
      <c r="B2" s="31" t="inlineStr">
        <is>
          <t>ID</t>
        </is>
      </c>
      <c r="C2" s="31" t="inlineStr">
        <is>
          <t>Model</t>
        </is>
      </c>
      <c r="D2" s="31" t="n"/>
      <c r="E2" s="31">
        <f>IF($A$6="Full Data","PacoMatlCode","")</f>
        <v/>
      </c>
      <c r="F2" s="31">
        <f>IF($A$6="Full Data","ShaftMaterial","")</f>
        <v/>
      </c>
      <c r="G2" s="31">
        <f>IF($A$6="Full Data", "MotorType","")</f>
        <v/>
      </c>
      <c r="H2" s="31" t="inlineStr">
        <is>
          <t>CodeX</t>
        </is>
      </c>
      <c r="I2" s="31" t="inlineStr">
        <is>
          <t>ShaftDiameter</t>
        </is>
      </c>
      <c r="J2" s="31" t="inlineStr">
        <is>
          <t>MtrShaftDia</t>
        </is>
      </c>
      <c r="K2" s="31">
        <f>IF($A$6="Full Data","BOM","")</f>
        <v/>
      </c>
      <c r="L2" s="31" t="inlineStr">
        <is>
          <t>PriceID</t>
        </is>
      </c>
      <c r="M2" s="31" t="n"/>
      <c r="N2" s="31">
        <f>IF($A$6="Full Data","LeadtimeID","")</f>
        <v/>
      </c>
      <c r="O2" s="31" t="n"/>
    </row>
    <row r="3" outlineLevel="1">
      <c r="A3" s="19">
        <f>IF($A$6="Full Data", "PumpOptions", "BasicOptionsDynamicDesc")</f>
        <v/>
      </c>
      <c r="B3" s="31" t="inlineStr">
        <is>
          <t>PriceList</t>
        </is>
      </c>
      <c r="C3" s="31" t="n"/>
      <c r="D3" s="31" t="inlineStr">
        <is>
          <t>ID</t>
        </is>
      </c>
      <c r="E3" s="31" t="n"/>
      <c r="F3" s="31" t="n"/>
      <c r="G3" s="31" t="n"/>
      <c r="H3" s="31" t="n"/>
      <c r="I3" s="31" t="n"/>
      <c r="J3" s="31" t="n"/>
      <c r="K3" s="31" t="n"/>
      <c r="L3" s="31" t="n"/>
      <c r="M3" s="31" t="n"/>
      <c r="N3" s="31" t="n"/>
      <c r="O3" s="31" t="n"/>
    </row>
    <row r="4" outlineLevel="1">
      <c r="A4" s="20" t="inlineStr">
        <is>
          <t>[Attribute type]</t>
        </is>
      </c>
      <c r="B4" s="54" t="inlineStr">
        <is>
          <t>pointer-merge</t>
        </is>
      </c>
      <c r="C4" s="54" t="inlineStr">
        <is>
          <t>text</t>
        </is>
      </c>
      <c r="D4" s="54" t="inlineStr">
        <is>
          <t>pointer-merge</t>
        </is>
      </c>
      <c r="E4" s="54">
        <f>IF($A$6="Full Data","text","")</f>
        <v/>
      </c>
      <c r="F4" s="54" t="inlineStr">
        <is>
          <t>text</t>
        </is>
      </c>
      <c r="G4" s="54">
        <f>IF($A$6="Full Data", "text", "")</f>
        <v/>
      </c>
      <c r="H4" s="54" t="inlineStr">
        <is>
          <t>text</t>
        </is>
      </c>
      <c r="I4" s="54" t="inlineStr">
        <is>
          <t>double</t>
        </is>
      </c>
      <c r="J4" s="54" t="inlineStr">
        <is>
          <t>double</t>
        </is>
      </c>
      <c r="K4" s="54">
        <f>IF($A$6="Full Data","text","")</f>
        <v/>
      </c>
      <c r="L4" s="54" t="inlineStr">
        <is>
          <t>pointer-merge</t>
        </is>
      </c>
      <c r="M4" s="54" t="n"/>
      <c r="N4" s="54">
        <f>IF($A$6="Full Data","pointer-merge","")</f>
        <v/>
      </c>
      <c r="O4" s="54" t="n"/>
      <c r="P4" s="21" t="inlineStr">
        <is>
          <t>[END]</t>
        </is>
      </c>
    </row>
    <row r="5" outlineLevel="1" ht="13.9" customHeight="1" thickBot="1">
      <c r="A5" s="23" t="inlineStr">
        <is>
          <t>[Attribute width]</t>
        </is>
      </c>
      <c r="B5" s="55" t="n"/>
      <c r="C5" s="55" t="n"/>
      <c r="D5" s="55" t="n"/>
      <c r="E5" s="55" t="n"/>
      <c r="F5" s="55" t="n"/>
      <c r="G5" s="55" t="n"/>
      <c r="H5" s="55" t="n"/>
      <c r="I5" s="55" t="n"/>
      <c r="J5" s="55" t="n"/>
      <c r="K5" s="55" t="n"/>
      <c r="L5" s="55" t="n"/>
      <c r="M5" s="55" t="n"/>
      <c r="N5" s="55" t="n"/>
      <c r="O5" s="55" t="n"/>
      <c r="P5" s="18" t="n"/>
    </row>
    <row r="6" ht="12.75" customHeight="1" thickTop="1">
      <c r="A6" s="24" t="inlineStr">
        <is>
          <t>Full Data</t>
        </is>
      </c>
      <c r="B6" s="7" t="inlineStr">
        <is>
          <t>ID</t>
        </is>
      </c>
      <c r="C6" s="7" t="inlineStr">
        <is>
          <t>Model</t>
        </is>
      </c>
      <c r="D6" s="7" t="inlineStr">
        <is>
          <t>OptionID</t>
        </is>
      </c>
      <c r="E6" s="7" t="inlineStr">
        <is>
          <t>PacoMatlCode</t>
        </is>
      </c>
      <c r="F6" s="7" t="inlineStr">
        <is>
          <t>Pump Shaft Material</t>
        </is>
      </c>
      <c r="G6" s="7" t="inlineStr">
        <is>
          <t>Motor Type</t>
        </is>
      </c>
      <c r="H6" s="7" t="inlineStr">
        <is>
          <t>codeX</t>
        </is>
      </c>
      <c r="I6" s="7" t="inlineStr">
        <is>
          <t>PumpShaftDia</t>
        </is>
      </c>
      <c r="J6" s="7" t="inlineStr">
        <is>
          <t>MtrShaft Dia</t>
        </is>
      </c>
      <c r="K6" s="7" t="inlineStr">
        <is>
          <t>Part Number</t>
        </is>
      </c>
      <c r="L6" s="4" t="inlineStr">
        <is>
          <t>Price ID</t>
        </is>
      </c>
      <c r="M6" s="14" t="inlineStr">
        <is>
          <t>Description</t>
        </is>
      </c>
      <c r="N6" s="4" t="inlineStr">
        <is>
          <t>LeadtimeID</t>
        </is>
      </c>
      <c r="O6" s="14" t="inlineStr">
        <is>
          <t>Days</t>
        </is>
      </c>
    </row>
    <row r="7" ht="12.75" customHeight="1">
      <c r="A7" s="25" t="inlineStr">
        <is>
          <t>[START]</t>
        </is>
      </c>
      <c r="B7" t="inlineStr">
        <is>
          <t>Price_BOM_VLS_Shaft_1</t>
        </is>
      </c>
      <c r="C7" s="45" t="inlineStr">
        <is>
          <t>:1270-7_VLS:1570-9_VLS:2070-5_VLS:2095-1_VLS:2095-5_VLS:2095-9_VLS:2570-9_VLS:2595-3_VLS:2512-1_VLS:3070-7_VLS:3095-7_VLS:3012-3_VLS:4070-7_VLS:4095-7_VLS:5070-7_VLS:5095-7_VLS:</t>
        </is>
      </c>
      <c r="D7" t="inlineStr">
        <is>
          <t>ShaftMatl_SS_AISI-303</t>
        </is>
      </c>
      <c r="E7" t="inlineStr">
        <is>
          <t>H303</t>
        </is>
      </c>
      <c r="F7" s="6" t="inlineStr">
        <is>
          <t>Stainless Steel, AISI-303</t>
        </is>
      </c>
      <c r="G7" s="6" t="inlineStr">
        <is>
          <t>H</t>
        </is>
      </c>
      <c r="H7" t="inlineStr">
        <is>
          <t>X3</t>
        </is>
      </c>
      <c r="I7" t="n">
        <v>1.125</v>
      </c>
      <c r="J7" t="n">
        <v>1.125</v>
      </c>
      <c r="K7" s="6" t="n">
        <v>91845140</v>
      </c>
      <c r="L7" s="6" t="inlineStr">
        <is>
          <t>A300066</t>
        </is>
      </c>
      <c r="N7" t="inlineStr">
        <is>
          <t>LT027</t>
        </is>
      </c>
      <c r="O7" t="n">
        <v>0</v>
      </c>
    </row>
    <row r="8" ht="12.75" customHeight="1">
      <c r="A8" s="24" t="n"/>
      <c r="B8" t="inlineStr">
        <is>
          <t>Price_BOM_VLS_Shaft_2</t>
        </is>
      </c>
      <c r="C8" s="45" t="inlineStr">
        <is>
          <t>:2095-1_VLS:2095-5_VLS:2095-9_VLS:2570-9_VLS:2595-3_VLS:3095-7_VLS:4070-7_VLS:5070-7_VLS:5095-7_VLS:6095-7_VLS:</t>
        </is>
      </c>
      <c r="D8" t="inlineStr">
        <is>
          <t>ShaftMatl_SS_AISI-303</t>
        </is>
      </c>
      <c r="E8" t="inlineStr">
        <is>
          <t>H303</t>
        </is>
      </c>
      <c r="F8" s="6" t="inlineStr">
        <is>
          <t>Stainless Steel, AISI-303</t>
        </is>
      </c>
      <c r="G8" s="6" t="inlineStr">
        <is>
          <t>H</t>
        </is>
      </c>
      <c r="H8" t="inlineStr">
        <is>
          <t>X4</t>
        </is>
      </c>
      <c r="I8" t="n">
        <v>1.125</v>
      </c>
      <c r="J8" t="n">
        <v>1.125</v>
      </c>
      <c r="K8" s="6" t="n">
        <v>91845141</v>
      </c>
      <c r="L8" s="6" t="inlineStr">
        <is>
          <t>A300067</t>
        </is>
      </c>
      <c r="N8" t="inlineStr">
        <is>
          <t>LT027</t>
        </is>
      </c>
      <c r="O8" t="n">
        <v>0</v>
      </c>
    </row>
    <row r="9" ht="12.75" customHeight="1">
      <c r="A9" s="24" t="n"/>
      <c r="B9" t="inlineStr">
        <is>
          <t>Price_BOM_VLS_Shaft_3</t>
        </is>
      </c>
      <c r="C9" s="45" t="inlineStr">
        <is>
          <t>:2095-1_VLS:2095-5_VLS:2095-9_VLS:2570-9_VLS:2595-3_VLS:3095-7_VLS:4070-7_VLS:5070-7_VLS:5095-7_VLS:6095-7_VLS:</t>
        </is>
      </c>
      <c r="D9" t="inlineStr">
        <is>
          <t>ShaftMatl_SS_AISI-303</t>
        </is>
      </c>
      <c r="E9" t="inlineStr">
        <is>
          <t>H303</t>
        </is>
      </c>
      <c r="F9" s="6" t="inlineStr">
        <is>
          <t>Stainless Steel, AISI-303</t>
        </is>
      </c>
      <c r="G9" s="6" t="inlineStr">
        <is>
          <t>H</t>
        </is>
      </c>
      <c r="H9" t="inlineStr">
        <is>
          <t>X4</t>
        </is>
      </c>
      <c r="I9" t="n">
        <v>1.625</v>
      </c>
      <c r="J9" t="n">
        <v>1.625</v>
      </c>
      <c r="K9" s="6" t="n">
        <v>91845142</v>
      </c>
      <c r="L9" s="6" t="inlineStr">
        <is>
          <t>A300068</t>
        </is>
      </c>
      <c r="N9" t="inlineStr">
        <is>
          <t>LT027</t>
        </is>
      </c>
      <c r="O9" t="n">
        <v>0</v>
      </c>
    </row>
    <row r="10" ht="12.75" customHeight="1">
      <c r="A10" s="24" t="n"/>
      <c r="B10" t="inlineStr">
        <is>
          <t>Price_BOM_VLS_Shaft_4</t>
        </is>
      </c>
      <c r="C10" s="45" t="inlineStr">
        <is>
          <t>:2512-1_VLS:3012-3_VLS:4095-7_VLS:4012-1_VLS:4012-7_VLS:4015-7_VLS:5095-9_VLS:5012-9_VLS:5012-A_VLS:5015-7_VLS:6012-5_VLS:8095-1_VLS:8012-3_VLS:</t>
        </is>
      </c>
      <c r="D10" t="inlineStr">
        <is>
          <t>ShaftMatl_SS_AISI-303</t>
        </is>
      </c>
      <c r="E10" t="inlineStr">
        <is>
          <t>H303</t>
        </is>
      </c>
      <c r="F10" s="6" t="inlineStr">
        <is>
          <t>Stainless Steel, AISI-303</t>
        </is>
      </c>
      <c r="G10" s="6" t="inlineStr">
        <is>
          <t>H</t>
        </is>
      </c>
      <c r="H10" t="inlineStr">
        <is>
          <t>XA</t>
        </is>
      </c>
      <c r="I10" t="n">
        <v>1.125</v>
      </c>
      <c r="J10" t="n">
        <v>1.125</v>
      </c>
      <c r="K10" s="6" t="n">
        <v>91845144</v>
      </c>
      <c r="L10" s="6" t="inlineStr">
        <is>
          <t>A300069</t>
        </is>
      </c>
      <c r="N10" t="inlineStr">
        <is>
          <t>LT027</t>
        </is>
      </c>
      <c r="O10" t="n">
        <v>0</v>
      </c>
    </row>
    <row r="11" ht="12.75" customHeight="1">
      <c r="A11" s="24" t="n"/>
      <c r="B11" t="inlineStr">
        <is>
          <t>Price_BOM_VLS_Shaft_5</t>
        </is>
      </c>
      <c r="C11" s="45" t="inlineStr">
        <is>
          <t>:2512-1_VLS:3012-3_VLS:4095-7_VLS:4012-1_VLS:4012-7_VLS:4015-7_VLS:5095-9_VLS:5012-9_VLS:5012-A_VLS:5015-7_VLS:6012-5_VLS:8095-1_VLS:8012-3_VLS:</t>
        </is>
      </c>
      <c r="D11" t="inlineStr">
        <is>
          <t>ShaftMatl_SS_AISI-303</t>
        </is>
      </c>
      <c r="E11" t="inlineStr">
        <is>
          <t>H303</t>
        </is>
      </c>
      <c r="F11" s="6" t="inlineStr">
        <is>
          <t>Stainless Steel, AISI-303</t>
        </is>
      </c>
      <c r="G11" s="6" t="inlineStr">
        <is>
          <t>H</t>
        </is>
      </c>
      <c r="H11" t="inlineStr">
        <is>
          <t>XA</t>
        </is>
      </c>
      <c r="I11" t="n">
        <v>1.625</v>
      </c>
      <c r="J11" t="n">
        <v>1.625</v>
      </c>
      <c r="K11" s="6" t="n">
        <v>91845145</v>
      </c>
      <c r="L11" s="6" t="inlineStr">
        <is>
          <t>A300070</t>
        </is>
      </c>
      <c r="N11" t="inlineStr">
        <is>
          <t>LT027</t>
        </is>
      </c>
      <c r="O11" t="n">
        <v>0</v>
      </c>
    </row>
    <row r="12" ht="12.75" customHeight="1">
      <c r="A12" s="24" t="n"/>
      <c r="B12" t="inlineStr">
        <is>
          <t>Price_BOM_VLS_Shaft_6</t>
        </is>
      </c>
      <c r="C12" s="45" t="inlineStr">
        <is>
          <t>:6012-5_VLS:8012-3_VLS:1012-3_VLS:</t>
        </is>
      </c>
      <c r="D12" t="inlineStr">
        <is>
          <t>ShaftMatl_SS_AISI-303</t>
        </is>
      </c>
      <c r="E12" t="inlineStr">
        <is>
          <t>H303</t>
        </is>
      </c>
      <c r="F12" s="6" t="inlineStr">
        <is>
          <t>Stainless Steel, AISI-303</t>
        </is>
      </c>
      <c r="G12" s="6" t="inlineStr">
        <is>
          <t>H</t>
        </is>
      </c>
      <c r="H12" t="inlineStr">
        <is>
          <t>X5</t>
        </is>
      </c>
      <c r="I12" t="n">
        <v>1.625</v>
      </c>
      <c r="J12" t="n">
        <v>1.625</v>
      </c>
      <c r="K12" s="6" t="n">
        <v>91845146</v>
      </c>
      <c r="L12" s="6" t="inlineStr">
        <is>
          <t>A300071</t>
        </is>
      </c>
      <c r="N12" t="inlineStr">
        <is>
          <t>LT027</t>
        </is>
      </c>
      <c r="O12" t="n">
        <v>0</v>
      </c>
    </row>
    <row r="13" ht="12.75" customHeight="1">
      <c r="A13" s="24" t="n"/>
      <c r="B13" t="inlineStr">
        <is>
          <t>Price_BOM_VLS_Shaft_7</t>
        </is>
      </c>
      <c r="C13" s="45" t="inlineStr">
        <is>
          <t>:6012-5_VLS:8012-3_VLS:1012-3_VLS:</t>
        </is>
      </c>
      <c r="D13" t="inlineStr">
        <is>
          <t>ShaftMatl_SS_AISI-303</t>
        </is>
      </c>
      <c r="E13" t="inlineStr">
        <is>
          <t>H303</t>
        </is>
      </c>
      <c r="F13" s="6" t="inlineStr">
        <is>
          <t>Stainless Steel, AISI-303</t>
        </is>
      </c>
      <c r="G13" s="6" t="inlineStr">
        <is>
          <t>H</t>
        </is>
      </c>
      <c r="H13" t="inlineStr">
        <is>
          <t>X5</t>
        </is>
      </c>
      <c r="I13" t="n">
        <v>2.125</v>
      </c>
      <c r="J13" t="n">
        <v>2.125</v>
      </c>
      <c r="K13" s="6" t="n">
        <v>91845147</v>
      </c>
      <c r="L13" s="6" t="inlineStr">
        <is>
          <t>A300072</t>
        </is>
      </c>
      <c r="N13" t="inlineStr">
        <is>
          <t>LT027</t>
        </is>
      </c>
      <c r="O13" t="n">
        <v>0</v>
      </c>
    </row>
    <row r="14" ht="12.75" customHeight="1">
      <c r="A14" s="24" t="n"/>
      <c r="B14" t="inlineStr">
        <is>
          <t>Price_BOM_VLS_Shaft_8</t>
        </is>
      </c>
      <c r="C14" s="45" t="inlineStr">
        <is>
          <t>:1270-7_VLS:1570-9_VLS:2070-5_VLS:2095-1_VLS:2095-5_VLS:2095-9_VLS:2570-9_VLS:2595-3_VLS:2512-1_VLS:3070-7_VLS:3095-7_VLS:3012-3_VLS:4070-7_VLS:4095-7_VLS:5070-7_VLS:5095-7_VLS:</t>
        </is>
      </c>
      <c r="D14" t="inlineStr">
        <is>
          <t>ShaftMatl_SS_AISI-316</t>
        </is>
      </c>
      <c r="E14" t="inlineStr">
        <is>
          <t>H316</t>
        </is>
      </c>
      <c r="F14" s="6" t="inlineStr">
        <is>
          <t>Stainless Steel, AISI-316</t>
        </is>
      </c>
      <c r="G14" s="6" t="inlineStr">
        <is>
          <t>H</t>
        </is>
      </c>
      <c r="H14" t="inlineStr">
        <is>
          <t>X3</t>
        </is>
      </c>
      <c r="I14" t="n">
        <v>1.125</v>
      </c>
      <c r="J14" t="n">
        <v>1.125</v>
      </c>
      <c r="K14" s="61" t="inlineStr">
        <is>
          <t>RTF</t>
        </is>
      </c>
      <c r="L14" s="6" t="inlineStr">
        <is>
          <t>A300073</t>
        </is>
      </c>
      <c r="N14" s="6" t="inlineStr">
        <is>
          <t>LT076</t>
        </is>
      </c>
      <c r="O14" t="n">
        <v>56</v>
      </c>
    </row>
    <row r="15" ht="12.75" customHeight="1">
      <c r="A15" s="24" t="n"/>
      <c r="B15" t="inlineStr">
        <is>
          <t>Price_BOM_VLS_Shaft_9</t>
        </is>
      </c>
      <c r="C15" s="45" t="inlineStr">
        <is>
          <t>:2095-1_VLS:2095-5_VLS:2095-9_VLS:2570-9_VLS:2595-3_VLS:3095-7_VLS:4070-7_VLS:5070-7_VLS:5095-7_VLS:6095-7_VLS:</t>
        </is>
      </c>
      <c r="D15" t="inlineStr">
        <is>
          <t>ShaftMatl_SS_AISI-316</t>
        </is>
      </c>
      <c r="E15" t="inlineStr">
        <is>
          <t>H316</t>
        </is>
      </c>
      <c r="F15" s="6" t="inlineStr">
        <is>
          <t>Stainless Steel, AISI-316</t>
        </is>
      </c>
      <c r="G15" s="6" t="inlineStr">
        <is>
          <t>H</t>
        </is>
      </c>
      <c r="H15" t="inlineStr">
        <is>
          <t>X4</t>
        </is>
      </c>
      <c r="I15" t="n">
        <v>1.125</v>
      </c>
      <c r="J15" t="n">
        <v>1.125</v>
      </c>
      <c r="K15" s="61" t="inlineStr">
        <is>
          <t>RTF</t>
        </is>
      </c>
      <c r="L15" s="6" t="inlineStr">
        <is>
          <t>A300074</t>
        </is>
      </c>
      <c r="N15" s="6" t="inlineStr">
        <is>
          <t>LT076</t>
        </is>
      </c>
      <c r="O15" t="n">
        <v>56</v>
      </c>
    </row>
    <row r="16" ht="12.75" customHeight="1">
      <c r="A16" s="24" t="n"/>
      <c r="B16" t="inlineStr">
        <is>
          <t>Price_BOM_VLS_Shaft_10</t>
        </is>
      </c>
      <c r="C16" s="45" t="inlineStr">
        <is>
          <t>:2095-1_VLS:2095-5_VLS:2095-9_VLS:2570-9_VLS:2595-3_VLS:3095-7_VLS:4070-7_VLS:5070-7_VLS:5095-7_VLS:6095-7_VLS:</t>
        </is>
      </c>
      <c r="D16" t="inlineStr">
        <is>
          <t>ShaftMatl_SS_AISI-316</t>
        </is>
      </c>
      <c r="E16" t="inlineStr">
        <is>
          <t>H316</t>
        </is>
      </c>
      <c r="F16" s="6" t="inlineStr">
        <is>
          <t>Stainless Steel, AISI-316</t>
        </is>
      </c>
      <c r="G16" s="6" t="inlineStr">
        <is>
          <t>H</t>
        </is>
      </c>
      <c r="H16" t="inlineStr">
        <is>
          <t>X4</t>
        </is>
      </c>
      <c r="I16" t="n">
        <v>1.625</v>
      </c>
      <c r="J16" t="n">
        <v>1.625</v>
      </c>
      <c r="K16" s="61" t="inlineStr">
        <is>
          <t>RTF</t>
        </is>
      </c>
      <c r="L16" s="6" t="inlineStr">
        <is>
          <t>A300075</t>
        </is>
      </c>
      <c r="N16" s="6" t="inlineStr">
        <is>
          <t>LT076</t>
        </is>
      </c>
      <c r="O16" t="n">
        <v>56</v>
      </c>
    </row>
    <row r="17" ht="12.75" customHeight="1">
      <c r="A17" s="24" t="n"/>
      <c r="B17" t="inlineStr">
        <is>
          <t>Price_BOM_VLS_Shaft_11</t>
        </is>
      </c>
      <c r="C17" s="45" t="inlineStr">
        <is>
          <t>:2512-1_VLS:3012-3_VLS:4095-7_VLS:4012-1_VLS:4012-7_VLS:4015-7_VLS:5095-9_VLS:5012-9_VLS:5012-A_VLS:5015-7_VLS:6012-5_VLS:8095-1_VLS:8012-3_VLS:</t>
        </is>
      </c>
      <c r="D17" t="inlineStr">
        <is>
          <t>ShaftMatl_SS_AISI-316</t>
        </is>
      </c>
      <c r="E17" t="inlineStr">
        <is>
          <t>H316</t>
        </is>
      </c>
      <c r="F17" s="6" t="inlineStr">
        <is>
          <t>Stainless Steel, AISI-316</t>
        </is>
      </c>
      <c r="G17" s="6" t="inlineStr">
        <is>
          <t>H</t>
        </is>
      </c>
      <c r="H17" t="inlineStr">
        <is>
          <t>XA</t>
        </is>
      </c>
      <c r="I17" t="n">
        <v>1.125</v>
      </c>
      <c r="J17" t="n">
        <v>1.125</v>
      </c>
      <c r="K17" s="61" t="inlineStr">
        <is>
          <t>RTF</t>
        </is>
      </c>
      <c r="L17" s="6" t="inlineStr">
        <is>
          <t>A300076</t>
        </is>
      </c>
      <c r="N17" s="6" t="inlineStr">
        <is>
          <t>LT076</t>
        </is>
      </c>
      <c r="O17" t="n">
        <v>56</v>
      </c>
    </row>
    <row r="18" ht="12.75" customHeight="1">
      <c r="A18" s="24" t="n"/>
      <c r="B18" t="inlineStr">
        <is>
          <t>Price_BOM_VLS_Shaft_12</t>
        </is>
      </c>
      <c r="C18" s="45" t="inlineStr">
        <is>
          <t>:2512-1_VLS:3012-3_VLS:4095-7_VLS:4012-1_VLS:4012-7_VLS:4015-7_VLS:5095-9_VLS:5012-9_VLS:5012-A_VLS:5015-7_VLS:6012-5_VLS:8095-1_VLS:8012-3_VLS:</t>
        </is>
      </c>
      <c r="D18" t="inlineStr">
        <is>
          <t>ShaftMatl_SS_AISI-316</t>
        </is>
      </c>
      <c r="E18" t="inlineStr">
        <is>
          <t>H316</t>
        </is>
      </c>
      <c r="F18" s="6" t="inlineStr">
        <is>
          <t>Stainless Steel, AISI-316</t>
        </is>
      </c>
      <c r="G18" s="6" t="inlineStr">
        <is>
          <t>H</t>
        </is>
      </c>
      <c r="H18" t="inlineStr">
        <is>
          <t>XA</t>
        </is>
      </c>
      <c r="I18" t="n">
        <v>1.625</v>
      </c>
      <c r="J18" t="n">
        <v>1.625</v>
      </c>
      <c r="K18" s="61" t="inlineStr">
        <is>
          <t>RTF</t>
        </is>
      </c>
      <c r="L18" s="6" t="inlineStr">
        <is>
          <t>A300077</t>
        </is>
      </c>
      <c r="N18" s="6" t="inlineStr">
        <is>
          <t>LT076</t>
        </is>
      </c>
      <c r="O18" t="n">
        <v>56</v>
      </c>
    </row>
    <row r="19" ht="12.75" customHeight="1">
      <c r="A19" s="24" t="n"/>
      <c r="B19" t="inlineStr">
        <is>
          <t>Price_BOM_VLS_Shaft_14</t>
        </is>
      </c>
      <c r="C19" s="45" t="inlineStr">
        <is>
          <t>:8012-3_VLS:1012-3_VLS:</t>
        </is>
      </c>
      <c r="D19" t="inlineStr">
        <is>
          <t>ShaftMatl_SS_AISI-316</t>
        </is>
      </c>
      <c r="E19" t="inlineStr">
        <is>
          <t>H316</t>
        </is>
      </c>
      <c r="F19" s="6" t="inlineStr">
        <is>
          <t>Stainless Steel, AISI-316</t>
        </is>
      </c>
      <c r="G19" s="6" t="inlineStr">
        <is>
          <t>H</t>
        </is>
      </c>
      <c r="H19" t="inlineStr">
        <is>
          <t>X5</t>
        </is>
      </c>
      <c r="I19" t="n">
        <v>2.125</v>
      </c>
      <c r="J19" t="n">
        <v>2.125</v>
      </c>
      <c r="K19" s="61" t="inlineStr">
        <is>
          <t>RTF</t>
        </is>
      </c>
      <c r="L19" s="6" t="inlineStr">
        <is>
          <t>A300079</t>
        </is>
      </c>
      <c r="N19" s="6" t="inlineStr">
        <is>
          <t>LT076</t>
        </is>
      </c>
      <c r="O19" t="n">
        <v>56</v>
      </c>
    </row>
    <row r="20" ht="12.75" customHeight="1">
      <c r="A20" s="24" t="n"/>
      <c r="B20" t="inlineStr">
        <is>
          <t>Price_BOM_VLS_Shaft_15</t>
        </is>
      </c>
      <c r="C20" s="45" t="inlineStr">
        <is>
          <t>VLS</t>
        </is>
      </c>
      <c r="D20" t="inlineStr">
        <is>
          <t>ShaftMatl_Special</t>
        </is>
      </c>
      <c r="E20" t="inlineStr">
        <is>
          <t>X</t>
        </is>
      </c>
      <c r="F20" s="123" t="inlineStr">
        <is>
          <t>Special/Other</t>
        </is>
      </c>
      <c r="G20" s="123" t="n"/>
      <c r="H20" t="inlineStr">
        <is>
          <t>any</t>
        </is>
      </c>
      <c r="I20" t="inlineStr">
        <is>
          <t>any</t>
        </is>
      </c>
      <c r="K20" s="61" t="inlineStr">
        <is>
          <t>RTF</t>
        </is>
      </c>
      <c r="L20" t="inlineStr">
        <is>
          <t>A300080</t>
        </is>
      </c>
      <c r="N20" t="inlineStr">
        <is>
          <t>LT029</t>
        </is>
      </c>
      <c r="O20" t="n">
        <v>999</v>
      </c>
    </row>
    <row r="21" ht="12.75" customHeight="1">
      <c r="A21" s="46" t="n"/>
      <c r="B21" t="inlineStr">
        <is>
          <t>Price_BOM_VLS_Shaft_16</t>
        </is>
      </c>
      <c r="C21" s="45" t="inlineStr">
        <is>
          <t>:1270-7_VLS:1570-9_VLS:2070-5_VLS:2095-1_VLS:2095-5_VLS:2095-9_VLS:2570-9_VLS:2595-3_VLS:2512-1_VLS:3070-7_VLS:3095-7_VLS:3012-3_VLS:4070-7_VLS:4095-7_VLS:5070-7_VLS:5095-7_VLS:</t>
        </is>
      </c>
      <c r="D21" t="inlineStr">
        <is>
          <t>ShaftMatl_SS_AISI-303</t>
        </is>
      </c>
      <c r="E21" t="inlineStr">
        <is>
          <t>H303</t>
        </is>
      </c>
      <c r="F21" s="6" t="inlineStr">
        <is>
          <t>Stainless Steel, AISI-303</t>
        </is>
      </c>
      <c r="G21" s="6" t="inlineStr">
        <is>
          <t>H</t>
        </is>
      </c>
      <c r="H21" t="inlineStr">
        <is>
          <t>X3</t>
        </is>
      </c>
      <c r="I21" t="n">
        <v>1.125</v>
      </c>
      <c r="J21" t="n">
        <v>0.875</v>
      </c>
      <c r="K21" s="6" t="n">
        <v>91845140</v>
      </c>
      <c r="L21" s="6" t="inlineStr">
        <is>
          <t>A300066</t>
        </is>
      </c>
      <c r="N21" t="inlineStr">
        <is>
          <t>LT027</t>
        </is>
      </c>
      <c r="O21" t="n">
        <v>0</v>
      </c>
    </row>
    <row r="22" ht="12.75" customHeight="1">
      <c r="A22" s="24" t="n"/>
      <c r="B22" t="inlineStr">
        <is>
          <t>Price_BOM_VLS_Shaft_17</t>
        </is>
      </c>
      <c r="C22" t="inlineStr">
        <is>
          <t>:5015-7_VLS:6015-7_VLS:8015-7_VLS:</t>
        </is>
      </c>
      <c r="D22" t="inlineStr">
        <is>
          <t>ShaftMatl_SS_AISI-303</t>
        </is>
      </c>
      <c r="E22" t="inlineStr">
        <is>
          <t>H303</t>
        </is>
      </c>
      <c r="F22" s="6" t="inlineStr">
        <is>
          <t>Stainless Steel, AISI-303</t>
        </is>
      </c>
      <c r="G22" s="6" t="inlineStr">
        <is>
          <t>H</t>
        </is>
      </c>
      <c r="H22" t="inlineStr">
        <is>
          <t>X5</t>
        </is>
      </c>
      <c r="I22" t="n">
        <v>2.125</v>
      </c>
      <c r="J22" t="n">
        <v>1.625</v>
      </c>
      <c r="K22" t="n">
        <v>96836114</v>
      </c>
      <c r="L22" s="6" t="inlineStr">
        <is>
          <t>A300072</t>
        </is>
      </c>
      <c r="N22" t="inlineStr">
        <is>
          <t>LT027</t>
        </is>
      </c>
    </row>
    <row r="23" ht="12.75" customHeight="1">
      <c r="A23" s="24" t="n"/>
      <c r="B23" t="inlineStr">
        <is>
          <t>Price_BOM_VLS_Shaft_18</t>
        </is>
      </c>
      <c r="C23" t="inlineStr">
        <is>
          <t>:5015-7_VLS:6015-7_VLS:8015-7_VLS:</t>
        </is>
      </c>
      <c r="D23" t="inlineStr">
        <is>
          <t>ShaftMatl_SS_AISI-316</t>
        </is>
      </c>
      <c r="E23" t="inlineStr">
        <is>
          <t>H316</t>
        </is>
      </c>
      <c r="F23" s="6" t="inlineStr">
        <is>
          <t>Stainless Steel, AISI-316</t>
        </is>
      </c>
      <c r="G23" s="6" t="inlineStr">
        <is>
          <t>H</t>
        </is>
      </c>
      <c r="H23" t="inlineStr">
        <is>
          <t>X5</t>
        </is>
      </c>
      <c r="I23" t="n">
        <v>2.125</v>
      </c>
      <c r="J23" t="n">
        <v>1.625</v>
      </c>
      <c r="K23" s="61" t="inlineStr">
        <is>
          <t>RTF</t>
        </is>
      </c>
      <c r="L23" s="6" t="inlineStr">
        <is>
          <t>A300079</t>
        </is>
      </c>
      <c r="N23" s="6" t="inlineStr">
        <is>
          <t>LT076</t>
        </is>
      </c>
    </row>
    <row r="24" ht="12.75" customHeight="1">
      <c r="A24" s="24" t="n"/>
      <c r="B24" t="inlineStr">
        <is>
          <t>Price_BOM_VLS_Shaft_19</t>
        </is>
      </c>
      <c r="C24" t="inlineStr">
        <is>
          <t>:8015-7_VLS:</t>
        </is>
      </c>
      <c r="D24" t="inlineStr">
        <is>
          <t>ShaftMatl_SS_AISI-303</t>
        </is>
      </c>
      <c r="E24" t="inlineStr">
        <is>
          <t>H303</t>
        </is>
      </c>
      <c r="F24" s="6" t="inlineStr">
        <is>
          <t>Stainless Steel, AISI-303</t>
        </is>
      </c>
      <c r="G24" s="6" t="inlineStr">
        <is>
          <t>H</t>
        </is>
      </c>
      <c r="H24" s="6" t="inlineStr">
        <is>
          <t>X6</t>
        </is>
      </c>
      <c r="I24" t="n">
        <v>2.125</v>
      </c>
      <c r="J24" t="n">
        <v>2.125</v>
      </c>
      <c r="K24" s="6" t="n">
        <v>96836117</v>
      </c>
      <c r="L24" s="6" t="inlineStr">
        <is>
          <t>A300072</t>
        </is>
      </c>
      <c r="N24" t="inlineStr">
        <is>
          <t>LT027</t>
        </is>
      </c>
    </row>
    <row r="25" ht="12.75" customHeight="1">
      <c r="A25" s="24" t="n"/>
      <c r="B25" t="inlineStr">
        <is>
          <t>Price_BOM_VLS_Shaft_20</t>
        </is>
      </c>
      <c r="C25" t="inlineStr">
        <is>
          <t>:8015-7_VLS:</t>
        </is>
      </c>
      <c r="D25" t="inlineStr">
        <is>
          <t>ShaftMatl_SS_AISI-316</t>
        </is>
      </c>
      <c r="E25" t="inlineStr">
        <is>
          <t>H316</t>
        </is>
      </c>
      <c r="F25" s="6" t="inlineStr">
        <is>
          <t>Stainless Steel, AISI-316</t>
        </is>
      </c>
      <c r="G25" s="6" t="inlineStr">
        <is>
          <t>H</t>
        </is>
      </c>
      <c r="H25" s="6" t="inlineStr">
        <is>
          <t>X6</t>
        </is>
      </c>
      <c r="I25" t="n">
        <v>2.125</v>
      </c>
      <c r="J25" t="n">
        <v>2.125</v>
      </c>
      <c r="K25" s="61" t="inlineStr">
        <is>
          <t>RTF</t>
        </is>
      </c>
      <c r="L25" s="6" t="inlineStr">
        <is>
          <t>A300079</t>
        </is>
      </c>
      <c r="N25" s="6" t="inlineStr">
        <is>
          <t>LT076</t>
        </is>
      </c>
    </row>
    <row r="26" ht="12.75" customHeight="1">
      <c r="B26" t="inlineStr">
        <is>
          <t>Price_BOM_VLS_Shaft_21</t>
        </is>
      </c>
      <c r="C26" t="inlineStr">
        <is>
          <t>:1270-7_VLS:1570-9_VLS:2070-5_VLS:2570-9_VLS:3070-7_VLS:4070-7_VLS:5070-7_VLS:</t>
        </is>
      </c>
      <c r="D26" t="inlineStr">
        <is>
          <t>ShaftMatl_SS_AISI-303</t>
        </is>
      </c>
      <c r="E26" t="inlineStr">
        <is>
          <t>H303</t>
        </is>
      </c>
      <c r="F26" s="6" t="inlineStr">
        <is>
          <t>Stainless Steel, AISI-303</t>
        </is>
      </c>
      <c r="G26" t="inlineStr">
        <is>
          <t>E</t>
        </is>
      </c>
      <c r="H26" t="inlineStr">
        <is>
          <t>X3</t>
        </is>
      </c>
      <c r="I26" t="n">
        <v>1.125</v>
      </c>
      <c r="J26" t="n">
        <v>1.375</v>
      </c>
      <c r="K26" t="n">
        <v>98132103</v>
      </c>
      <c r="L26" t="inlineStr">
        <is>
          <t>A100114</t>
        </is>
      </c>
      <c r="N26" t="inlineStr">
        <is>
          <t>LT027</t>
        </is>
      </c>
    </row>
    <row r="27" ht="12.75" customHeight="1">
      <c r="A27" s="24" t="n"/>
      <c r="B27" t="inlineStr">
        <is>
          <t>Price_BOM_VLS_Shaft_22</t>
        </is>
      </c>
      <c r="C27" t="inlineStr">
        <is>
          <t>:2095-1_VLS:2095-5_VLS:2095-9_VLS:2595-3_VLS:3095-7_VLS:4095-7_VLS:5095-7_VLS:6095-7_VLS:</t>
        </is>
      </c>
      <c r="D27" t="inlineStr">
        <is>
          <t>ShaftMatl_SS_AISI-303</t>
        </is>
      </c>
      <c r="E27" t="inlineStr">
        <is>
          <t>H303</t>
        </is>
      </c>
      <c r="F27" s="6" t="inlineStr">
        <is>
          <t>Stainless Steel, AISI-303</t>
        </is>
      </c>
      <c r="G27" t="inlineStr">
        <is>
          <t>E</t>
        </is>
      </c>
      <c r="H27" t="inlineStr">
        <is>
          <t>X3</t>
        </is>
      </c>
      <c r="I27" t="n">
        <v>1.125</v>
      </c>
      <c r="J27" t="n">
        <v>1.375</v>
      </c>
      <c r="K27" t="n">
        <v>98132103</v>
      </c>
      <c r="L27" t="inlineStr">
        <is>
          <t>A100114</t>
        </is>
      </c>
      <c r="N27" t="inlineStr">
        <is>
          <t>LT027</t>
        </is>
      </c>
    </row>
    <row r="28" ht="12.75" customHeight="1">
      <c r="A28" s="24" t="n"/>
      <c r="B28" t="inlineStr">
        <is>
          <t>Price_BOM_VLS_Shaft_23</t>
        </is>
      </c>
      <c r="C28" t="inlineStr">
        <is>
          <t>:2512-1_VLS:3012-3_VLS:4012-1_VLS:4012-7_VLS:</t>
        </is>
      </c>
      <c r="D28" t="inlineStr">
        <is>
          <t>ShaftMatl_SS_AISI-303</t>
        </is>
      </c>
      <c r="E28" t="inlineStr">
        <is>
          <t>H303</t>
        </is>
      </c>
      <c r="F28" s="6" t="inlineStr">
        <is>
          <t>Stainless Steel, AISI-303</t>
        </is>
      </c>
      <c r="G28" t="inlineStr">
        <is>
          <t>E</t>
        </is>
      </c>
      <c r="H28" t="inlineStr">
        <is>
          <t>X3</t>
        </is>
      </c>
      <c r="I28" t="n">
        <v>1.125</v>
      </c>
      <c r="J28" t="n">
        <v>1.625</v>
      </c>
      <c r="K28" t="n">
        <v>98132103</v>
      </c>
      <c r="L28" t="inlineStr">
        <is>
          <t>A100114</t>
        </is>
      </c>
      <c r="N28" t="inlineStr">
        <is>
          <t>LT027</t>
        </is>
      </c>
    </row>
    <row r="29" ht="12.75" customHeight="1">
      <c r="A29" s="24" t="n"/>
      <c r="B29" t="inlineStr">
        <is>
          <t>Price_BOM_VLS_Shaft_24</t>
        </is>
      </c>
      <c r="C29" t="inlineStr">
        <is>
          <t>:5015-7_VLS:6015-7_VLS:</t>
        </is>
      </c>
      <c r="D29" t="inlineStr">
        <is>
          <t>ShaftMatl_SS_AISI-303</t>
        </is>
      </c>
      <c r="E29" t="inlineStr">
        <is>
          <t>H303</t>
        </is>
      </c>
      <c r="F29" s="6" t="inlineStr">
        <is>
          <t>Stainless Steel, AISI-303</t>
        </is>
      </c>
      <c r="G29" t="inlineStr">
        <is>
          <t>E</t>
        </is>
      </c>
      <c r="H29" t="inlineStr">
        <is>
          <t>X5</t>
        </is>
      </c>
      <c r="I29" t="n">
        <v>2.125</v>
      </c>
      <c r="J29" t="n">
        <v>2.875</v>
      </c>
      <c r="K29" t="n">
        <v>98150632</v>
      </c>
      <c r="L29" t="inlineStr">
        <is>
          <t>A100119</t>
        </is>
      </c>
      <c r="N29" t="inlineStr">
        <is>
          <t>LT027</t>
        </is>
      </c>
    </row>
    <row r="30" ht="12.75" customHeight="1">
      <c r="A30" s="24" t="n"/>
      <c r="B30" t="inlineStr">
        <is>
          <t>Price_BOM_VLS_Shaft_25</t>
        </is>
      </c>
      <c r="C30" s="45" t="inlineStr">
        <is>
          <t>:4015-7_VLS:</t>
        </is>
      </c>
      <c r="D30" t="inlineStr">
        <is>
          <t>ShaftMatl_SS_AISI-303</t>
        </is>
      </c>
      <c r="E30" t="inlineStr">
        <is>
          <t>H303</t>
        </is>
      </c>
      <c r="F30" s="6" t="inlineStr">
        <is>
          <t>Stainless Steel, AISI-303</t>
        </is>
      </c>
      <c r="G30" t="inlineStr">
        <is>
          <t>E</t>
        </is>
      </c>
      <c r="H30" t="inlineStr">
        <is>
          <t>XA</t>
        </is>
      </c>
      <c r="I30" t="n">
        <v>1.125</v>
      </c>
      <c r="J30" t="n">
        <v>1.875</v>
      </c>
      <c r="K30" t="n">
        <v>98150633</v>
      </c>
      <c r="L30" t="inlineStr">
        <is>
          <t>A100126</t>
        </is>
      </c>
      <c r="N30" t="inlineStr">
        <is>
          <t>LT027</t>
        </is>
      </c>
    </row>
    <row r="31" ht="12.75" customHeight="1">
      <c r="A31" s="24" t="n"/>
      <c r="B31" t="inlineStr">
        <is>
          <t>Price_BOM_VLS_Shaft_26</t>
        </is>
      </c>
      <c r="C31" s="45" t="inlineStr">
        <is>
          <t>:4015-7_VLS:</t>
        </is>
      </c>
      <c r="D31" t="inlineStr">
        <is>
          <t>ShaftMatl_SS_AISI-303</t>
        </is>
      </c>
      <c r="E31" t="inlineStr">
        <is>
          <t>H303</t>
        </is>
      </c>
      <c r="F31" s="6" t="inlineStr">
        <is>
          <t>Stainless Steel, AISI-303</t>
        </is>
      </c>
      <c r="G31" t="inlineStr">
        <is>
          <t>E</t>
        </is>
      </c>
      <c r="H31" t="inlineStr">
        <is>
          <t>XA</t>
        </is>
      </c>
      <c r="I31" t="n">
        <v>1.125</v>
      </c>
      <c r="J31" t="n">
        <v>1.375</v>
      </c>
      <c r="K31" t="n">
        <v>98150634</v>
      </c>
      <c r="L31" t="inlineStr">
        <is>
          <t>A100130</t>
        </is>
      </c>
      <c r="N31" t="inlineStr">
        <is>
          <t>LT027</t>
        </is>
      </c>
    </row>
    <row r="32" ht="12.75" customHeight="1">
      <c r="A32" s="24" t="n"/>
      <c r="B32" t="inlineStr">
        <is>
          <t>Price_BOM_VLS_Shaft_27</t>
        </is>
      </c>
      <c r="C32" t="inlineStr">
        <is>
          <t>:4012-1_VLS:4012-7_VLS:5012-9_VLS:5012-A_VLS:</t>
        </is>
      </c>
      <c r="D32" t="inlineStr">
        <is>
          <t>ShaftMatl_SS_AISI-303</t>
        </is>
      </c>
      <c r="E32" t="inlineStr">
        <is>
          <t>H303</t>
        </is>
      </c>
      <c r="F32" s="6" t="inlineStr">
        <is>
          <t>Stainless Steel, AISI-303</t>
        </is>
      </c>
      <c r="G32" t="inlineStr">
        <is>
          <t>E</t>
        </is>
      </c>
      <c r="H32" t="inlineStr">
        <is>
          <t>XA</t>
        </is>
      </c>
      <c r="I32" t="n">
        <v>1.125</v>
      </c>
      <c r="J32" t="n">
        <v>1.625</v>
      </c>
      <c r="K32" t="n">
        <v>98150635</v>
      </c>
      <c r="L32" t="inlineStr">
        <is>
          <t>A100135</t>
        </is>
      </c>
      <c r="N32" t="inlineStr">
        <is>
          <t>LT027</t>
        </is>
      </c>
    </row>
    <row r="33" ht="12.75" customHeight="1">
      <c r="A33" s="24" t="n"/>
      <c r="B33" t="inlineStr">
        <is>
          <t>Price_BOM_VLS_Shaft_28</t>
        </is>
      </c>
      <c r="C33" t="inlineStr">
        <is>
          <t>:4012-1_VLS:4012-7_VLS:5012-9_VLS:5012-A_VLS:</t>
        </is>
      </c>
      <c r="D33" t="inlineStr">
        <is>
          <t>ShaftMatl_SS_AISI-303</t>
        </is>
      </c>
      <c r="E33" t="inlineStr">
        <is>
          <t>H303</t>
        </is>
      </c>
      <c r="F33" s="6" t="inlineStr">
        <is>
          <t>Stainless Steel, AISI-303</t>
        </is>
      </c>
      <c r="G33" t="inlineStr">
        <is>
          <t>E</t>
        </is>
      </c>
      <c r="H33" t="inlineStr">
        <is>
          <t>XA</t>
        </is>
      </c>
      <c r="I33" t="n">
        <v>1.125</v>
      </c>
      <c r="J33" t="n">
        <v>1.875</v>
      </c>
      <c r="K33" t="n">
        <v>98150635</v>
      </c>
      <c r="L33" t="inlineStr">
        <is>
          <t>A100135</t>
        </is>
      </c>
      <c r="N33" t="inlineStr">
        <is>
          <t>LT027</t>
        </is>
      </c>
    </row>
    <row r="34" ht="12.75" customHeight="1">
      <c r="A34" s="24" t="n"/>
      <c r="B34" t="inlineStr">
        <is>
          <t>Price_BOM_VLS_Shaft_29</t>
        </is>
      </c>
      <c r="C34" s="45" t="inlineStr">
        <is>
          <t>:4015-7_VLS:</t>
        </is>
      </c>
      <c r="D34" t="inlineStr">
        <is>
          <t>ShaftMatl_SS_AISI-303</t>
        </is>
      </c>
      <c r="E34" t="inlineStr">
        <is>
          <t>H303</t>
        </is>
      </c>
      <c r="F34" s="6" t="inlineStr">
        <is>
          <t>Stainless Steel, AISI-303</t>
        </is>
      </c>
      <c r="G34" t="inlineStr">
        <is>
          <t>E</t>
        </is>
      </c>
      <c r="H34" t="inlineStr">
        <is>
          <t>XA</t>
        </is>
      </c>
      <c r="I34" t="n">
        <v>1.125</v>
      </c>
      <c r="J34" t="n">
        <v>1.625</v>
      </c>
      <c r="K34" t="n">
        <v>98150635</v>
      </c>
      <c r="L34" t="inlineStr">
        <is>
          <t>A100135</t>
        </is>
      </c>
      <c r="N34" t="inlineStr">
        <is>
          <t>LT027</t>
        </is>
      </c>
    </row>
    <row r="35" ht="12" customHeight="1">
      <c r="A35" s="24" t="n"/>
      <c r="B35" t="inlineStr">
        <is>
          <t>Price_BOM_VLS_Shaft_30</t>
        </is>
      </c>
      <c r="C35" t="inlineStr">
        <is>
          <t>:6012-5_VLS:</t>
        </is>
      </c>
      <c r="D35" t="inlineStr">
        <is>
          <t>ShaftMatl_SS_AISI-303</t>
        </is>
      </c>
      <c r="E35" t="inlineStr">
        <is>
          <t>H303</t>
        </is>
      </c>
      <c r="F35" s="6" t="inlineStr">
        <is>
          <t>Stainless Steel, AISI-303</t>
        </is>
      </c>
      <c r="G35" t="inlineStr">
        <is>
          <t>E</t>
        </is>
      </c>
      <c r="H35" t="inlineStr">
        <is>
          <t>XA</t>
        </is>
      </c>
      <c r="I35" t="n">
        <v>1.125</v>
      </c>
      <c r="J35" t="n">
        <v>1.625</v>
      </c>
      <c r="K35" t="n">
        <v>98150635</v>
      </c>
      <c r="L35" t="inlineStr">
        <is>
          <t>A100135</t>
        </is>
      </c>
      <c r="N35" t="inlineStr">
        <is>
          <t>LT027</t>
        </is>
      </c>
    </row>
    <row r="36" ht="12" customHeight="1">
      <c r="A36" s="24" t="n"/>
      <c r="B36" t="inlineStr">
        <is>
          <t>Price_BOM_VLS_Shaft_31</t>
        </is>
      </c>
      <c r="C36" t="inlineStr">
        <is>
          <t>:6012-5_VLS:</t>
        </is>
      </c>
      <c r="D36" t="inlineStr">
        <is>
          <t>ShaftMatl_SS_AISI-303</t>
        </is>
      </c>
      <c r="E36" t="inlineStr">
        <is>
          <t>H303</t>
        </is>
      </c>
      <c r="F36" s="6" t="inlineStr">
        <is>
          <t>Stainless Steel, AISI-303</t>
        </is>
      </c>
      <c r="G36" t="inlineStr">
        <is>
          <t>E</t>
        </is>
      </c>
      <c r="H36" t="inlineStr">
        <is>
          <t>XA</t>
        </is>
      </c>
      <c r="I36" t="n">
        <v>1.125</v>
      </c>
      <c r="J36" t="n">
        <v>1.875</v>
      </c>
      <c r="K36" t="n">
        <v>98150635</v>
      </c>
      <c r="L36" t="inlineStr">
        <is>
          <t>A100135</t>
        </is>
      </c>
      <c r="N36" t="inlineStr">
        <is>
          <t>LT027</t>
        </is>
      </c>
    </row>
    <row r="37">
      <c r="A37" s="24" t="n"/>
      <c r="B37" t="inlineStr">
        <is>
          <t>Price_BOM_VLS_Shaft_32</t>
        </is>
      </c>
      <c r="C37" t="inlineStr">
        <is>
          <t>:8012-3_VLS:</t>
        </is>
      </c>
      <c r="D37" t="inlineStr">
        <is>
          <t>ShaftMatl_SS_AISI-303</t>
        </is>
      </c>
      <c r="E37" t="inlineStr">
        <is>
          <t>H303</t>
        </is>
      </c>
      <c r="F37" s="6" t="inlineStr">
        <is>
          <t>Stainless Steel, AISI-303</t>
        </is>
      </c>
      <c r="G37" t="inlineStr">
        <is>
          <t>E</t>
        </is>
      </c>
      <c r="H37" t="inlineStr">
        <is>
          <t>XA</t>
        </is>
      </c>
      <c r="I37" t="n">
        <v>1.125</v>
      </c>
      <c r="J37" t="n">
        <v>1.625</v>
      </c>
      <c r="K37" t="n">
        <v>98150635</v>
      </c>
      <c r="L37" t="inlineStr">
        <is>
          <t>A100135</t>
        </is>
      </c>
      <c r="N37" t="inlineStr">
        <is>
          <t>LT027</t>
        </is>
      </c>
    </row>
    <row r="38">
      <c r="A38" s="24" t="n"/>
      <c r="B38" t="inlineStr">
        <is>
          <t>Price_BOM_VLS_Shaft_33</t>
        </is>
      </c>
      <c r="C38" t="inlineStr">
        <is>
          <t>:8012-3_VLS:</t>
        </is>
      </c>
      <c r="D38" t="inlineStr">
        <is>
          <t>ShaftMatl_SS_AISI-303</t>
        </is>
      </c>
      <c r="E38" t="inlineStr">
        <is>
          <t>H303</t>
        </is>
      </c>
      <c r="F38" s="6" t="inlineStr">
        <is>
          <t>Stainless Steel, AISI-303</t>
        </is>
      </c>
      <c r="G38" t="inlineStr">
        <is>
          <t>E</t>
        </is>
      </c>
      <c r="H38" t="inlineStr">
        <is>
          <t>XA</t>
        </is>
      </c>
      <c r="I38" t="n">
        <v>1.125</v>
      </c>
      <c r="J38" t="n">
        <v>1.875</v>
      </c>
      <c r="K38" t="n">
        <v>98150635</v>
      </c>
      <c r="L38" t="inlineStr">
        <is>
          <t>A100135</t>
        </is>
      </c>
      <c r="N38" t="inlineStr">
        <is>
          <t>LT027</t>
        </is>
      </c>
    </row>
    <row r="39">
      <c r="A39" s="24" t="n"/>
      <c r="B39" t="inlineStr">
        <is>
          <t>Price_BOM_VLS_Shaft_34</t>
        </is>
      </c>
      <c r="C39" s="45" t="inlineStr">
        <is>
          <t>:4015-7_VLS:</t>
        </is>
      </c>
      <c r="D39" t="inlineStr">
        <is>
          <t>ShaftMatl_SS_AISI-303</t>
        </is>
      </c>
      <c r="E39" t="inlineStr">
        <is>
          <t>H303</t>
        </is>
      </c>
      <c r="F39" s="6" t="inlineStr">
        <is>
          <t>Stainless Steel, AISI-303</t>
        </is>
      </c>
      <c r="G39" t="inlineStr">
        <is>
          <t>E</t>
        </is>
      </c>
      <c r="H39" t="inlineStr">
        <is>
          <t>XA</t>
        </is>
      </c>
      <c r="I39" t="n">
        <v>1.625</v>
      </c>
      <c r="J39" t="n">
        <v>2.125</v>
      </c>
      <c r="K39" t="n">
        <v>98150636</v>
      </c>
      <c r="L39" t="inlineStr">
        <is>
          <t>A100152</t>
        </is>
      </c>
      <c r="N39" t="inlineStr">
        <is>
          <t>LT027</t>
        </is>
      </c>
    </row>
    <row r="40">
      <c r="A40" s="24" t="n"/>
      <c r="B40" t="inlineStr">
        <is>
          <t>Price_BOM_VLS_Shaft_35</t>
        </is>
      </c>
      <c r="C40" s="45" t="inlineStr">
        <is>
          <t>:4015-7_VLS:</t>
        </is>
      </c>
      <c r="D40" t="inlineStr">
        <is>
          <t>ShaftMatl_SS_AISI-303</t>
        </is>
      </c>
      <c r="E40" t="inlineStr">
        <is>
          <t>H303</t>
        </is>
      </c>
      <c r="F40" s="6" t="inlineStr">
        <is>
          <t>Stainless Steel, AISI-303</t>
        </is>
      </c>
      <c r="G40" t="inlineStr">
        <is>
          <t>E</t>
        </is>
      </c>
      <c r="H40" t="inlineStr">
        <is>
          <t>XA</t>
        </is>
      </c>
      <c r="I40" t="n">
        <v>1.625</v>
      </c>
      <c r="J40" t="n">
        <v>2.375</v>
      </c>
      <c r="K40" t="n">
        <v>98150636</v>
      </c>
      <c r="L40" t="inlineStr">
        <is>
          <t>A100152</t>
        </is>
      </c>
      <c r="N40" t="inlineStr">
        <is>
          <t>LT027</t>
        </is>
      </c>
    </row>
    <row r="41" ht="12.75" customHeight="1">
      <c r="A41" s="24" t="n"/>
      <c r="B41" t="inlineStr">
        <is>
          <t>Price_BOM_VLS_Shaft_36</t>
        </is>
      </c>
      <c r="C41" t="inlineStr">
        <is>
          <t>:4012-1_VLS:4012-7_VLS:5012-9_VLS:5012-A_VLS:</t>
        </is>
      </c>
      <c r="D41" t="inlineStr">
        <is>
          <t>ShaftMatl_SS_AISI-303</t>
        </is>
      </c>
      <c r="E41" t="inlineStr">
        <is>
          <t>H303</t>
        </is>
      </c>
      <c r="F41" s="6" t="inlineStr">
        <is>
          <t>Stainless Steel, AISI-303</t>
        </is>
      </c>
      <c r="G41" t="inlineStr">
        <is>
          <t>E</t>
        </is>
      </c>
      <c r="H41" t="inlineStr">
        <is>
          <t>XA</t>
        </is>
      </c>
      <c r="I41" t="n">
        <v>1.625</v>
      </c>
      <c r="J41" t="n">
        <v>2.125</v>
      </c>
      <c r="K41" t="n">
        <v>98174051</v>
      </c>
      <c r="L41" t="inlineStr">
        <is>
          <t>A100157</t>
        </is>
      </c>
      <c r="N41" t="inlineStr">
        <is>
          <t>LT027</t>
        </is>
      </c>
    </row>
    <row r="42">
      <c r="A42" s="24" t="n"/>
      <c r="B42" t="inlineStr">
        <is>
          <t>Price_BOM_VLS_Shaft_37</t>
        </is>
      </c>
      <c r="C42" t="inlineStr">
        <is>
          <t>:6012-5_VLS:</t>
        </is>
      </c>
      <c r="D42" t="inlineStr">
        <is>
          <t>ShaftMatl_SS_AISI-303</t>
        </is>
      </c>
      <c r="E42" t="inlineStr">
        <is>
          <t>H303</t>
        </is>
      </c>
      <c r="F42" s="6" t="inlineStr">
        <is>
          <t>Stainless Steel, AISI-303</t>
        </is>
      </c>
      <c r="G42" t="inlineStr">
        <is>
          <t>E</t>
        </is>
      </c>
      <c r="H42" t="inlineStr">
        <is>
          <t>XA</t>
        </is>
      </c>
      <c r="I42" t="n">
        <v>1.625</v>
      </c>
      <c r="J42" t="n">
        <v>2.125</v>
      </c>
      <c r="K42" t="n">
        <v>98174051</v>
      </c>
      <c r="L42" t="inlineStr">
        <is>
          <t>A100157</t>
        </is>
      </c>
      <c r="N42" t="inlineStr">
        <is>
          <t>LT027</t>
        </is>
      </c>
    </row>
    <row r="43">
      <c r="A43" s="24" t="n"/>
      <c r="B43" t="inlineStr">
        <is>
          <t>Price_BOM_VLS_Shaft_38</t>
        </is>
      </c>
      <c r="C43" t="inlineStr">
        <is>
          <t>:8012-3_VLS:</t>
        </is>
      </c>
      <c r="D43" t="inlineStr">
        <is>
          <t>ShaftMatl_SS_AISI-303</t>
        </is>
      </c>
      <c r="E43" t="inlineStr">
        <is>
          <t>H303</t>
        </is>
      </c>
      <c r="F43" s="6" t="inlineStr">
        <is>
          <t>Stainless Steel, AISI-303</t>
        </is>
      </c>
      <c r="G43" t="inlineStr">
        <is>
          <t>E</t>
        </is>
      </c>
      <c r="H43" t="inlineStr">
        <is>
          <t>XA</t>
        </is>
      </c>
      <c r="I43" t="n">
        <v>1.625</v>
      </c>
      <c r="J43" t="n">
        <v>2.125</v>
      </c>
      <c r="K43" t="n">
        <v>98174051</v>
      </c>
      <c r="L43" t="inlineStr">
        <is>
          <t>A100157</t>
        </is>
      </c>
      <c r="N43" t="inlineStr">
        <is>
          <t>LT027</t>
        </is>
      </c>
    </row>
    <row r="44">
      <c r="A44" s="24" t="n"/>
      <c r="B44" t="inlineStr">
        <is>
          <t>Price_BOM_VLS_Shaft_39</t>
        </is>
      </c>
      <c r="C44" t="inlineStr">
        <is>
          <t>:8012-3_VLS:</t>
        </is>
      </c>
      <c r="D44" t="inlineStr">
        <is>
          <t>ShaftMatl_SS_AISI-303</t>
        </is>
      </c>
      <c r="E44" t="inlineStr">
        <is>
          <t>H303</t>
        </is>
      </c>
      <c r="F44" s="6" t="inlineStr">
        <is>
          <t>Stainless Steel, AISI-303</t>
        </is>
      </c>
      <c r="G44" t="inlineStr">
        <is>
          <t>E</t>
        </is>
      </c>
      <c r="H44" t="inlineStr">
        <is>
          <t>XA</t>
        </is>
      </c>
      <c r="I44" t="n">
        <v>1.625</v>
      </c>
      <c r="J44" t="n">
        <v>2.375</v>
      </c>
      <c r="K44" t="n">
        <v>98174051</v>
      </c>
      <c r="L44" t="inlineStr">
        <is>
          <t>A100157</t>
        </is>
      </c>
      <c r="N44" t="inlineStr">
        <is>
          <t>LT027</t>
        </is>
      </c>
    </row>
    <row r="45">
      <c r="A45" s="24" t="n"/>
      <c r="B45" t="inlineStr">
        <is>
          <t>Price_BOM_VLS_Shaft_40</t>
        </is>
      </c>
      <c r="C45" t="inlineStr">
        <is>
          <t>:2095-1_VLS:2095-5_VLS:2095-9_VLS:2595-3_VLS:3095-7_VLS:4095-7_VLS:5095-7_VLS:6095-7_VLS:</t>
        </is>
      </c>
      <c r="D45" t="inlineStr">
        <is>
          <t>ShaftMatl_SS_AISI-303</t>
        </is>
      </c>
      <c r="E45" t="inlineStr">
        <is>
          <t>H303</t>
        </is>
      </c>
      <c r="F45" s="6" t="inlineStr">
        <is>
          <t>Stainless Steel, AISI-303</t>
        </is>
      </c>
      <c r="G45" t="inlineStr">
        <is>
          <t>E</t>
        </is>
      </c>
      <c r="H45" t="inlineStr">
        <is>
          <t>X4</t>
        </is>
      </c>
      <c r="I45" t="n">
        <v>1.125</v>
      </c>
      <c r="J45" t="n">
        <v>1.375</v>
      </c>
      <c r="K45" t="n">
        <v>98183103</v>
      </c>
      <c r="L45" t="inlineStr">
        <is>
          <t>A100164</t>
        </is>
      </c>
      <c r="N45" t="inlineStr">
        <is>
          <t>LT027</t>
        </is>
      </c>
    </row>
    <row r="46">
      <c r="A46" s="24" t="n"/>
      <c r="B46" t="inlineStr">
        <is>
          <t>Price_BOM_VLS_Shaft_41</t>
        </is>
      </c>
      <c r="C46" t="inlineStr">
        <is>
          <t>:2095-1_VLS:2095-5_VLS:2095-9_VLS:2595-3_VLS:3095-7_VLS:4095-7_VLS:5095-7_VLS:6095-7_VLS:</t>
        </is>
      </c>
      <c r="D46" t="inlineStr">
        <is>
          <t>ShaftMatl_SS_AISI-303</t>
        </is>
      </c>
      <c r="E46" t="inlineStr">
        <is>
          <t>H303</t>
        </is>
      </c>
      <c r="F46" s="6" t="inlineStr">
        <is>
          <t>Stainless Steel, AISI-303</t>
        </is>
      </c>
      <c r="G46" t="inlineStr">
        <is>
          <t>E</t>
        </is>
      </c>
      <c r="H46" t="inlineStr">
        <is>
          <t>X4</t>
        </is>
      </c>
      <c r="I46" t="n">
        <v>1.125</v>
      </c>
      <c r="J46" t="n">
        <v>1.625</v>
      </c>
      <c r="K46" t="n">
        <v>98183103</v>
      </c>
      <c r="L46" t="inlineStr">
        <is>
          <t>A100164</t>
        </is>
      </c>
      <c r="N46" t="inlineStr">
        <is>
          <t>LT027</t>
        </is>
      </c>
    </row>
    <row r="47">
      <c r="A47" s="24" t="n"/>
      <c r="B47" t="inlineStr">
        <is>
          <t>Price_BOM_VLS_Shaft_42</t>
        </is>
      </c>
      <c r="C47" t="inlineStr">
        <is>
          <t>:1270-7_VLS:1570-9_VLS:2070-5_VLS::2570-9_VLS:3070-7_VLS:4070-7_VLS:5070-7_VLS:</t>
        </is>
      </c>
      <c r="D47" t="inlineStr">
        <is>
          <t>ShaftMatl_SS_AISI-303</t>
        </is>
      </c>
      <c r="E47" t="inlineStr">
        <is>
          <t>H303</t>
        </is>
      </c>
      <c r="F47" s="6" t="inlineStr">
        <is>
          <t>Stainless Steel, AISI-303</t>
        </is>
      </c>
      <c r="G47" t="inlineStr">
        <is>
          <t>E</t>
        </is>
      </c>
      <c r="H47" t="inlineStr">
        <is>
          <t>X3</t>
        </is>
      </c>
      <c r="I47" t="n">
        <v>1.125</v>
      </c>
      <c r="J47" t="n">
        <v>1.125</v>
      </c>
      <c r="K47" t="n">
        <v>98183501</v>
      </c>
      <c r="L47" t="inlineStr">
        <is>
          <t>A100168</t>
        </is>
      </c>
      <c r="N47" t="inlineStr">
        <is>
          <t>LT027</t>
        </is>
      </c>
    </row>
    <row r="48">
      <c r="A48" s="24" t="n"/>
      <c r="B48" t="inlineStr">
        <is>
          <t>Price_BOM_VLS_Shaft_43</t>
        </is>
      </c>
      <c r="C48" t="inlineStr">
        <is>
          <t>:2095-1_VLS:2095-5_VLS:2095-9_VLS:2595-3_VLS:3095-7_VLS:4095-7_VLS:5095-7_VLS:6095-7_VLS:</t>
        </is>
      </c>
      <c r="D48" t="inlineStr">
        <is>
          <t>ShaftMatl_SS_AISI-303</t>
        </is>
      </c>
      <c r="E48" t="inlineStr">
        <is>
          <t>H303</t>
        </is>
      </c>
      <c r="F48" s="6" t="inlineStr">
        <is>
          <t>Stainless Steel, AISI-303</t>
        </is>
      </c>
      <c r="G48" t="inlineStr">
        <is>
          <t>E</t>
        </is>
      </c>
      <c r="H48" t="inlineStr">
        <is>
          <t>X3</t>
        </is>
      </c>
      <c r="I48" t="n">
        <v>1.125</v>
      </c>
      <c r="J48" t="n">
        <v>1.125</v>
      </c>
      <c r="K48" t="n">
        <v>98183501</v>
      </c>
      <c r="L48" t="inlineStr">
        <is>
          <t>A100168</t>
        </is>
      </c>
      <c r="N48" t="inlineStr">
        <is>
          <t>LT027</t>
        </is>
      </c>
    </row>
    <row r="49">
      <c r="A49" s="24" t="n"/>
      <c r="B49" t="inlineStr">
        <is>
          <t>Price_BOM_VLS_Shaft_44</t>
        </is>
      </c>
      <c r="C49" t="inlineStr">
        <is>
          <t>:2512-1_VLS:3012-3_VLS:4012-1_VLS:4012-7_VLS:</t>
        </is>
      </c>
      <c r="D49" t="inlineStr">
        <is>
          <t>ShaftMatl_SS_AISI-303</t>
        </is>
      </c>
      <c r="E49" t="inlineStr">
        <is>
          <t>H303</t>
        </is>
      </c>
      <c r="F49" s="6" t="inlineStr">
        <is>
          <t>Stainless Steel, AISI-303</t>
        </is>
      </c>
      <c r="G49" t="inlineStr">
        <is>
          <t>E</t>
        </is>
      </c>
      <c r="H49" t="inlineStr">
        <is>
          <t>X3</t>
        </is>
      </c>
      <c r="I49" t="n">
        <v>1.125</v>
      </c>
      <c r="J49" t="n">
        <v>1.375</v>
      </c>
      <c r="K49" t="n">
        <v>98183502</v>
      </c>
      <c r="L49" t="inlineStr">
        <is>
          <t>A100170</t>
        </is>
      </c>
      <c r="N49" t="inlineStr">
        <is>
          <t>LT027</t>
        </is>
      </c>
    </row>
    <row r="50">
      <c r="A50" s="24" t="n"/>
      <c r="B50" t="inlineStr">
        <is>
          <t>Price_BOM_VLS_Shaft_45</t>
        </is>
      </c>
      <c r="C50" t="inlineStr">
        <is>
          <t>:1270-7_VLS:1570-9_VLS:2070-5_VLS::2570-9_VLS:3070-7_VLS:4070-7_VLS:5070-7_VLS:</t>
        </is>
      </c>
      <c r="D50" t="inlineStr">
        <is>
          <t>ShaftMatl_SS_AISI-303</t>
        </is>
      </c>
      <c r="E50" t="inlineStr">
        <is>
          <t>H303</t>
        </is>
      </c>
      <c r="F50" s="6" t="inlineStr">
        <is>
          <t>Stainless Steel, AISI-303</t>
        </is>
      </c>
      <c r="G50" t="inlineStr">
        <is>
          <t>E</t>
        </is>
      </c>
      <c r="H50" t="inlineStr">
        <is>
          <t>X3</t>
        </is>
      </c>
      <c r="I50" t="n">
        <v>1.125</v>
      </c>
      <c r="J50" t="n">
        <v>1.625</v>
      </c>
      <c r="K50" t="n">
        <v>98183503</v>
      </c>
      <c r="L50" t="inlineStr">
        <is>
          <t>A100173</t>
        </is>
      </c>
      <c r="N50" t="inlineStr">
        <is>
          <t>LT027</t>
        </is>
      </c>
    </row>
    <row r="51">
      <c r="A51" s="24" t="n"/>
      <c r="B51" t="inlineStr">
        <is>
          <t>Price_BOM_VLS_Shaft_46</t>
        </is>
      </c>
      <c r="C51" t="inlineStr">
        <is>
          <t>:2095-1_VLS:2095-5_VLS:2095-9_VLS:2595-3_VLS:3095-7_VLS:4095-7_VLS:5095-7_VLS:6095-7_VLS:</t>
        </is>
      </c>
      <c r="D51" t="inlineStr">
        <is>
          <t>ShaftMatl_SS_AISI-303</t>
        </is>
      </c>
      <c r="E51" t="inlineStr">
        <is>
          <t>H303</t>
        </is>
      </c>
      <c r="F51" s="6" t="inlineStr">
        <is>
          <t>Stainless Steel, AISI-303</t>
        </is>
      </c>
      <c r="G51" t="inlineStr">
        <is>
          <t>E</t>
        </is>
      </c>
      <c r="H51" t="inlineStr">
        <is>
          <t>X3</t>
        </is>
      </c>
      <c r="I51" t="n">
        <v>1.125</v>
      </c>
      <c r="J51" t="n">
        <v>1.625</v>
      </c>
      <c r="K51" t="n">
        <v>98183503</v>
      </c>
      <c r="L51" t="inlineStr">
        <is>
          <t>A100173</t>
        </is>
      </c>
      <c r="N51" t="inlineStr">
        <is>
          <t>LT027</t>
        </is>
      </c>
    </row>
    <row r="52">
      <c r="A52" s="24" t="n"/>
      <c r="B52" t="inlineStr">
        <is>
          <t>Price_BOM_VLS_Shaft_47</t>
        </is>
      </c>
      <c r="C52" t="inlineStr">
        <is>
          <t>:2095-1_VLS:2095-5_VLS:2095-9_VLS:2595-3_VLS:3095-7_VLS:4095-7_VLS:5095-7_VLS:6095-7_VLS:</t>
        </is>
      </c>
      <c r="D52" t="inlineStr">
        <is>
          <t>ShaftMatl_SS_AISI-303</t>
        </is>
      </c>
      <c r="E52" t="inlineStr">
        <is>
          <t>H303</t>
        </is>
      </c>
      <c r="F52" s="6" t="inlineStr">
        <is>
          <t>Stainless Steel, AISI-303</t>
        </is>
      </c>
      <c r="G52" t="inlineStr">
        <is>
          <t>E</t>
        </is>
      </c>
      <c r="H52" t="inlineStr">
        <is>
          <t>X4</t>
        </is>
      </c>
      <c r="I52" t="n">
        <v>1.125</v>
      </c>
      <c r="J52" t="n">
        <v>1.875</v>
      </c>
      <c r="K52" t="n">
        <v>98183504</v>
      </c>
      <c r="L52" t="inlineStr">
        <is>
          <t>A100190</t>
        </is>
      </c>
      <c r="N52" t="inlineStr">
        <is>
          <t>LT027</t>
        </is>
      </c>
    </row>
    <row r="53">
      <c r="A53" s="24" t="n"/>
      <c r="B53" t="inlineStr">
        <is>
          <t>Price_BOM_VLS_Shaft_48</t>
        </is>
      </c>
      <c r="C53" t="inlineStr">
        <is>
          <t>:3070-7_VLS:4070-7_VLS:5070-7_VLS:</t>
        </is>
      </c>
      <c r="D53" t="inlineStr">
        <is>
          <t>ShaftMatl_SS_AISI-303</t>
        </is>
      </c>
      <c r="E53" t="inlineStr">
        <is>
          <t>H303</t>
        </is>
      </c>
      <c r="F53" s="6" t="inlineStr">
        <is>
          <t>Stainless Steel, AISI-303</t>
        </is>
      </c>
      <c r="G53" t="inlineStr">
        <is>
          <t>E</t>
        </is>
      </c>
      <c r="H53" t="inlineStr">
        <is>
          <t>X4</t>
        </is>
      </c>
      <c r="I53" t="n">
        <v>1.125</v>
      </c>
      <c r="J53" t="n">
        <v>1.875</v>
      </c>
      <c r="K53" t="n">
        <v>98183504</v>
      </c>
      <c r="L53" t="inlineStr">
        <is>
          <t>A100190</t>
        </is>
      </c>
      <c r="N53" t="inlineStr">
        <is>
          <t>LT027</t>
        </is>
      </c>
    </row>
    <row r="54">
      <c r="A54" s="24" t="n"/>
      <c r="B54" t="inlineStr">
        <is>
          <t>Price_BOM_VLS_Shaft_49</t>
        </is>
      </c>
      <c r="C54" t="inlineStr">
        <is>
          <t>:2095-1_VLS:2095-5_VLS:2095-9_VLS:2595-3_VLS:3095-7_VLS:4095-7_VLS:5095-7_VLS:6095-7_VLS:</t>
        </is>
      </c>
      <c r="D54" t="inlineStr">
        <is>
          <t>ShaftMatl_SS_AISI-303</t>
        </is>
      </c>
      <c r="E54" t="inlineStr">
        <is>
          <t>H303</t>
        </is>
      </c>
      <c r="F54" s="6" t="inlineStr">
        <is>
          <t>Stainless Steel, AISI-303</t>
        </is>
      </c>
      <c r="G54" t="inlineStr">
        <is>
          <t>E</t>
        </is>
      </c>
      <c r="H54" t="inlineStr">
        <is>
          <t>X4</t>
        </is>
      </c>
      <c r="I54" t="n">
        <v>1.625</v>
      </c>
      <c r="J54" t="n">
        <v>2.125</v>
      </c>
      <c r="K54" t="n">
        <v>98183505</v>
      </c>
      <c r="L54" t="inlineStr">
        <is>
          <t>A100195</t>
        </is>
      </c>
      <c r="N54" t="inlineStr">
        <is>
          <t>LT027</t>
        </is>
      </c>
    </row>
    <row r="55">
      <c r="A55" s="24" t="n"/>
      <c r="B55" t="inlineStr">
        <is>
          <t>Price_BOM_VLS_Shaft_50</t>
        </is>
      </c>
      <c r="C55" t="inlineStr">
        <is>
          <t>:3070-7_VLS:4070-7_VLS:5070-7_VLS:</t>
        </is>
      </c>
      <c r="D55" t="inlineStr">
        <is>
          <t>ShaftMatl_SS_AISI-303</t>
        </is>
      </c>
      <c r="E55" t="inlineStr">
        <is>
          <t>H303</t>
        </is>
      </c>
      <c r="F55" s="6" t="inlineStr">
        <is>
          <t>Stainless Steel, AISI-303</t>
        </is>
      </c>
      <c r="G55" t="inlineStr">
        <is>
          <t>E</t>
        </is>
      </c>
      <c r="H55" t="inlineStr">
        <is>
          <t>X4</t>
        </is>
      </c>
      <c r="I55" t="n">
        <v>1.625</v>
      </c>
      <c r="J55" t="n">
        <v>2.125</v>
      </c>
      <c r="K55" t="n">
        <v>98183505</v>
      </c>
      <c r="L55" t="inlineStr">
        <is>
          <t>A100195</t>
        </is>
      </c>
      <c r="N55" t="inlineStr">
        <is>
          <t>LT027</t>
        </is>
      </c>
    </row>
    <row r="56">
      <c r="A56" s="24" t="n"/>
      <c r="B56" t="inlineStr">
        <is>
          <t>Price_BOM_VLS_Shaft_51</t>
        </is>
      </c>
      <c r="C56" t="inlineStr">
        <is>
          <t>:3070-7_VLS:4070-7_VLS:5070-7_VLS:</t>
        </is>
      </c>
      <c r="D56" t="inlineStr">
        <is>
          <t>ShaftMatl_SS_AISI-303</t>
        </is>
      </c>
      <c r="E56" t="inlineStr">
        <is>
          <t>H303</t>
        </is>
      </c>
      <c r="F56" s="6" t="inlineStr">
        <is>
          <t>Stainless Steel, AISI-303</t>
        </is>
      </c>
      <c r="G56" t="inlineStr">
        <is>
          <t>E</t>
        </is>
      </c>
      <c r="H56" t="inlineStr">
        <is>
          <t>X4</t>
        </is>
      </c>
      <c r="I56" t="n">
        <v>1.625</v>
      </c>
      <c r="J56" t="n">
        <v>2.375</v>
      </c>
      <c r="K56" t="n">
        <v>98183505</v>
      </c>
      <c r="L56" t="inlineStr">
        <is>
          <t>A100195</t>
        </is>
      </c>
      <c r="N56" t="inlineStr">
        <is>
          <t>LT027</t>
        </is>
      </c>
    </row>
    <row r="57">
      <c r="A57" s="24" t="n"/>
      <c r="B57" t="inlineStr">
        <is>
          <t>Price_BOM_VLS_Shaft_52</t>
        </is>
      </c>
      <c r="C57" t="inlineStr">
        <is>
          <t>:1012-3_VLS:</t>
        </is>
      </c>
      <c r="D57" t="inlineStr">
        <is>
          <t>ShaftMatl_SS_AISI-303</t>
        </is>
      </c>
      <c r="E57" t="inlineStr">
        <is>
          <t>H303</t>
        </is>
      </c>
      <c r="F57" s="6" t="inlineStr">
        <is>
          <t>Stainless Steel, AISI-303</t>
        </is>
      </c>
      <c r="G57" t="inlineStr">
        <is>
          <t>E</t>
        </is>
      </c>
      <c r="H57" t="inlineStr">
        <is>
          <t>X5</t>
        </is>
      </c>
      <c r="I57" t="n">
        <v>2.125</v>
      </c>
      <c r="J57" t="n">
        <v>2.875</v>
      </c>
      <c r="K57" t="n">
        <v>98183590</v>
      </c>
      <c r="L57" t="inlineStr">
        <is>
          <t>A100202</t>
        </is>
      </c>
      <c r="N57" t="inlineStr">
        <is>
          <t>LT027</t>
        </is>
      </c>
    </row>
    <row r="58">
      <c r="A58" s="24" t="n"/>
      <c r="B58" t="inlineStr">
        <is>
          <t>Price_BOM_VLS_Shaft_53</t>
        </is>
      </c>
      <c r="C58" t="inlineStr">
        <is>
          <t>:5015-7_VLS:6015-7_VLS:</t>
        </is>
      </c>
      <c r="D58" t="inlineStr">
        <is>
          <t>ShaftMatl_SS_AISI-303</t>
        </is>
      </c>
      <c r="E58" t="inlineStr">
        <is>
          <t>H303</t>
        </is>
      </c>
      <c r="F58" s="6" t="inlineStr">
        <is>
          <t>Stainless Steel, AISI-303</t>
        </is>
      </c>
      <c r="G58" t="inlineStr">
        <is>
          <t>E</t>
        </is>
      </c>
      <c r="H58" t="inlineStr">
        <is>
          <t>X5</t>
        </is>
      </c>
      <c r="I58" t="n">
        <v>2.125</v>
      </c>
      <c r="J58" t="n">
        <v>2.375</v>
      </c>
      <c r="K58" t="n">
        <v>98183590</v>
      </c>
      <c r="L58" t="inlineStr">
        <is>
          <t>A100202</t>
        </is>
      </c>
      <c r="N58" t="inlineStr">
        <is>
          <t>LT027</t>
        </is>
      </c>
    </row>
    <row r="59">
      <c r="A59" s="24" t="n"/>
      <c r="B59" t="inlineStr">
        <is>
          <t>Price_BOM_VLS_Shaft_54</t>
        </is>
      </c>
      <c r="C59" t="inlineStr">
        <is>
          <t>:8012-3_VLS:</t>
        </is>
      </c>
      <c r="D59" t="inlineStr">
        <is>
          <t>ShaftMatl_SS_AISI-303</t>
        </is>
      </c>
      <c r="E59" t="inlineStr">
        <is>
          <t>H303</t>
        </is>
      </c>
      <c r="F59" s="6" t="inlineStr">
        <is>
          <t>Stainless Steel, AISI-303</t>
        </is>
      </c>
      <c r="G59" t="inlineStr">
        <is>
          <t>E</t>
        </is>
      </c>
      <c r="H59" t="inlineStr">
        <is>
          <t>X5</t>
        </is>
      </c>
      <c r="I59" t="n">
        <v>2.125</v>
      </c>
      <c r="J59" t="n">
        <v>2.875</v>
      </c>
      <c r="K59" t="n">
        <v>98183590</v>
      </c>
      <c r="L59" t="inlineStr">
        <is>
          <t>A100202</t>
        </is>
      </c>
      <c r="N59" t="inlineStr">
        <is>
          <t>LT027</t>
        </is>
      </c>
    </row>
    <row r="60">
      <c r="A60" s="24" t="n"/>
      <c r="B60" t="inlineStr">
        <is>
          <t>Price_BOM_VLS_Shaft_55</t>
        </is>
      </c>
      <c r="C60" t="inlineStr">
        <is>
          <t>:8015-7_VLS:</t>
        </is>
      </c>
      <c r="D60" t="inlineStr">
        <is>
          <t>ShaftMatl_SS_AISI-303</t>
        </is>
      </c>
      <c r="E60" t="inlineStr">
        <is>
          <t>H303</t>
        </is>
      </c>
      <c r="F60" s="6" t="inlineStr">
        <is>
          <t>Stainless Steel, AISI-303</t>
        </is>
      </c>
      <c r="G60" t="inlineStr">
        <is>
          <t>E</t>
        </is>
      </c>
      <c r="H60" t="inlineStr">
        <is>
          <t>X5</t>
        </is>
      </c>
      <c r="I60" t="n">
        <v>2.125</v>
      </c>
      <c r="J60" t="n">
        <v>2.875</v>
      </c>
      <c r="K60" t="n">
        <v>98183590</v>
      </c>
      <c r="L60" t="inlineStr">
        <is>
          <t>A100202</t>
        </is>
      </c>
      <c r="N60" t="inlineStr">
        <is>
          <t>LT027</t>
        </is>
      </c>
    </row>
    <row r="61">
      <c r="A61" s="24" t="n"/>
      <c r="B61" t="inlineStr">
        <is>
          <t>Price_BOM_VLS_Shaft_56</t>
        </is>
      </c>
      <c r="C61" t="inlineStr">
        <is>
          <t>:8015-7_VLS:</t>
        </is>
      </c>
      <c r="D61" t="inlineStr">
        <is>
          <t>ShaftMatl_SS_AISI-303</t>
        </is>
      </c>
      <c r="E61" t="inlineStr">
        <is>
          <t>H303</t>
        </is>
      </c>
      <c r="F61" s="6" t="inlineStr">
        <is>
          <t>Stainless Steel, AISI-303</t>
        </is>
      </c>
      <c r="G61" t="inlineStr">
        <is>
          <t>E</t>
        </is>
      </c>
      <c r="H61" t="inlineStr">
        <is>
          <t>X5</t>
        </is>
      </c>
      <c r="I61" t="n">
        <v>2.125</v>
      </c>
      <c r="J61" t="n">
        <v>3.375</v>
      </c>
      <c r="K61" t="n">
        <v>98183590</v>
      </c>
      <c r="L61" t="inlineStr">
        <is>
          <t>A100202</t>
        </is>
      </c>
      <c r="N61" t="inlineStr">
        <is>
          <t>LT027</t>
        </is>
      </c>
    </row>
    <row r="62">
      <c r="A62" s="24" t="n"/>
      <c r="B62" t="inlineStr">
        <is>
          <t>Price_BOM_VLS_Shaft_57</t>
        </is>
      </c>
      <c r="C62" t="inlineStr">
        <is>
          <t>:1012-3_VLS:</t>
        </is>
      </c>
      <c r="D62" t="inlineStr">
        <is>
          <t>ShaftMatl_SS_AISI-303</t>
        </is>
      </c>
      <c r="E62" t="inlineStr">
        <is>
          <t>H303</t>
        </is>
      </c>
      <c r="F62" s="6" t="inlineStr">
        <is>
          <t>Stainless Steel, AISI-303</t>
        </is>
      </c>
      <c r="G62" t="inlineStr">
        <is>
          <t>E</t>
        </is>
      </c>
      <c r="H62" t="inlineStr">
        <is>
          <t>X5</t>
        </is>
      </c>
      <c r="I62" t="n">
        <v>2.125</v>
      </c>
      <c r="J62" t="n">
        <v>2.125</v>
      </c>
      <c r="K62" t="n">
        <v>98183591</v>
      </c>
      <c r="L62" t="inlineStr">
        <is>
          <t>A100206</t>
        </is>
      </c>
      <c r="N62" t="inlineStr">
        <is>
          <t>LT027</t>
        </is>
      </c>
    </row>
    <row r="63">
      <c r="A63" s="24" t="n"/>
      <c r="B63" t="inlineStr">
        <is>
          <t>Price_BOM_VLS_Shaft_58</t>
        </is>
      </c>
      <c r="C63" t="inlineStr">
        <is>
          <t>:8012-3_VLS:</t>
        </is>
      </c>
      <c r="D63" t="inlineStr">
        <is>
          <t>ShaftMatl_SS_AISI-303</t>
        </is>
      </c>
      <c r="E63" t="inlineStr">
        <is>
          <t>H303</t>
        </is>
      </c>
      <c r="F63" s="6" t="inlineStr">
        <is>
          <t>Stainless Steel, AISI-303</t>
        </is>
      </c>
      <c r="G63" t="inlineStr">
        <is>
          <t>E</t>
        </is>
      </c>
      <c r="H63" t="inlineStr">
        <is>
          <t>X5</t>
        </is>
      </c>
      <c r="I63" t="n">
        <v>2.125</v>
      </c>
      <c r="J63" t="n">
        <v>2.125</v>
      </c>
      <c r="K63" t="n">
        <v>98183591</v>
      </c>
      <c r="L63" t="inlineStr">
        <is>
          <t>A100206</t>
        </is>
      </c>
      <c r="N63" t="inlineStr">
        <is>
          <t>LT027</t>
        </is>
      </c>
    </row>
    <row r="64">
      <c r="A64" s="24" t="n"/>
      <c r="B64" t="inlineStr">
        <is>
          <t>Price_BOM_VLS_Shaft_59</t>
        </is>
      </c>
      <c r="C64" t="inlineStr">
        <is>
          <t>:1012-3_VLS:</t>
        </is>
      </c>
      <c r="D64" t="inlineStr">
        <is>
          <t>ShaftMatl_SS_AISI-303</t>
        </is>
      </c>
      <c r="E64" t="inlineStr">
        <is>
          <t>H303</t>
        </is>
      </c>
      <c r="F64" s="6" t="inlineStr">
        <is>
          <t>Stainless Steel, AISI-303</t>
        </is>
      </c>
      <c r="G64" t="inlineStr">
        <is>
          <t>E</t>
        </is>
      </c>
      <c r="H64" t="inlineStr">
        <is>
          <t>X5</t>
        </is>
      </c>
      <c r="I64" t="n">
        <v>2.125</v>
      </c>
      <c r="J64" t="n">
        <v>2.375</v>
      </c>
      <c r="K64" t="n">
        <v>98183593</v>
      </c>
      <c r="L64" t="inlineStr">
        <is>
          <t>A100208</t>
        </is>
      </c>
      <c r="N64" t="inlineStr">
        <is>
          <t>LT027</t>
        </is>
      </c>
    </row>
    <row r="65">
      <c r="A65" s="24" t="n"/>
      <c r="B65" t="inlineStr">
        <is>
          <t>Price_BOM_VLS_Shaft_60</t>
        </is>
      </c>
      <c r="C65" t="inlineStr">
        <is>
          <t>:5015-7_VLS:6015-7_VLS:</t>
        </is>
      </c>
      <c r="D65" t="inlineStr">
        <is>
          <t>ShaftMatl_SS_AISI-303</t>
        </is>
      </c>
      <c r="E65" t="inlineStr">
        <is>
          <t>H303</t>
        </is>
      </c>
      <c r="F65" s="6" t="inlineStr">
        <is>
          <t>Stainless Steel, AISI-303</t>
        </is>
      </c>
      <c r="G65" t="inlineStr">
        <is>
          <t>E</t>
        </is>
      </c>
      <c r="H65" t="inlineStr">
        <is>
          <t>X5</t>
        </is>
      </c>
      <c r="I65" t="n">
        <v>2.125</v>
      </c>
      <c r="J65" t="n">
        <v>2.125</v>
      </c>
      <c r="K65" t="n">
        <v>98183593</v>
      </c>
      <c r="L65" t="inlineStr">
        <is>
          <t>A100208</t>
        </is>
      </c>
      <c r="N65" t="inlineStr">
        <is>
          <t>LT027</t>
        </is>
      </c>
    </row>
    <row r="66">
      <c r="A66" s="24" t="n"/>
      <c r="B66" t="inlineStr">
        <is>
          <t>Price_BOM_VLS_Shaft_61</t>
        </is>
      </c>
      <c r="C66" t="inlineStr">
        <is>
          <t>:8012-3_VLS:</t>
        </is>
      </c>
      <c r="D66" t="inlineStr">
        <is>
          <t>ShaftMatl_SS_AISI-303</t>
        </is>
      </c>
      <c r="E66" t="inlineStr">
        <is>
          <t>H303</t>
        </is>
      </c>
      <c r="F66" s="6" t="inlineStr">
        <is>
          <t>Stainless Steel, AISI-303</t>
        </is>
      </c>
      <c r="G66" t="inlineStr">
        <is>
          <t>E</t>
        </is>
      </c>
      <c r="H66" t="inlineStr">
        <is>
          <t>X5</t>
        </is>
      </c>
      <c r="I66" t="n">
        <v>2.125</v>
      </c>
      <c r="J66" t="n">
        <v>2.375</v>
      </c>
      <c r="K66" t="n">
        <v>98183593</v>
      </c>
      <c r="L66" t="inlineStr">
        <is>
          <t>A100208</t>
        </is>
      </c>
      <c r="N66" t="inlineStr">
        <is>
          <t>LT027</t>
        </is>
      </c>
    </row>
    <row r="67">
      <c r="A67" s="24" t="n"/>
      <c r="B67" t="inlineStr">
        <is>
          <t>Price_BOM_VLS_Shaft_62</t>
        </is>
      </c>
      <c r="C67" t="inlineStr">
        <is>
          <t>:8012-3_VLS:</t>
        </is>
      </c>
      <c r="D67" t="inlineStr">
        <is>
          <t>ShaftMatl_SS_AISI-303</t>
        </is>
      </c>
      <c r="E67" t="inlineStr">
        <is>
          <t>H303</t>
        </is>
      </c>
      <c r="F67" s="6" t="inlineStr">
        <is>
          <t>Stainless Steel, AISI-303</t>
        </is>
      </c>
      <c r="G67" t="inlineStr">
        <is>
          <t>E</t>
        </is>
      </c>
      <c r="H67" t="inlineStr">
        <is>
          <t>XA</t>
        </is>
      </c>
      <c r="I67" t="n">
        <v>2.125</v>
      </c>
      <c r="J67" t="n">
        <v>2.875</v>
      </c>
      <c r="K67" t="n">
        <v>98363590</v>
      </c>
      <c r="L67" t="inlineStr">
        <is>
          <t>A100211</t>
        </is>
      </c>
      <c r="N67" t="inlineStr">
        <is>
          <t>LT027</t>
        </is>
      </c>
    </row>
    <row r="68">
      <c r="A68" s="24" t="n"/>
      <c r="B68" t="inlineStr">
        <is>
          <t>Price_BOM_VLS_Shaft_63</t>
        </is>
      </c>
      <c r="C68" t="inlineStr">
        <is>
          <t>:2512-1_VLS:3012-3_VLS:4012-1_VLS:4012-7_VLS:</t>
        </is>
      </c>
      <c r="D68" t="inlineStr">
        <is>
          <t>ShaftMatl_SS_AISI-303</t>
        </is>
      </c>
      <c r="E68" t="inlineStr">
        <is>
          <t>H303</t>
        </is>
      </c>
      <c r="F68" s="6" t="inlineStr">
        <is>
          <t>Stainless Steel, AISI-303</t>
        </is>
      </c>
      <c r="G68" t="inlineStr">
        <is>
          <t>E</t>
        </is>
      </c>
      <c r="H68" t="inlineStr">
        <is>
          <t>X3</t>
        </is>
      </c>
      <c r="I68" t="n">
        <v>1.125</v>
      </c>
      <c r="J68" t="n">
        <v>1.125</v>
      </c>
      <c r="K68" t="n">
        <v>98366610</v>
      </c>
      <c r="L68" t="inlineStr">
        <is>
          <t>A100228</t>
        </is>
      </c>
      <c r="N68" t="inlineStr">
        <is>
          <t>LT027</t>
        </is>
      </c>
    </row>
    <row r="69">
      <c r="A69" s="24" t="n"/>
      <c r="B69" t="inlineStr">
        <is>
          <t>Price_BOM_VLS_Shaft_64</t>
        </is>
      </c>
      <c r="C69" t="inlineStr">
        <is>
          <t>:3012-3_VLS:4012-1_VLS:4012-7_VLS:5012-9_VLS:5012-A_VLS:</t>
        </is>
      </c>
      <c r="D69" t="inlineStr">
        <is>
          <t>ShaftMatl_SS_AISI-303</t>
        </is>
      </c>
      <c r="E69" t="inlineStr">
        <is>
          <t>H303</t>
        </is>
      </c>
      <c r="F69" s="6" t="inlineStr">
        <is>
          <t>Stainless Steel, AISI-303</t>
        </is>
      </c>
      <c r="G69" t="inlineStr">
        <is>
          <t>E</t>
        </is>
      </c>
      <c r="H69" t="inlineStr">
        <is>
          <t>XA</t>
        </is>
      </c>
      <c r="I69" t="n">
        <v>1.125</v>
      </c>
      <c r="J69" t="n">
        <v>1.125</v>
      </c>
      <c r="K69" t="n">
        <v>98366622</v>
      </c>
      <c r="L69" t="inlineStr">
        <is>
          <t>A100233</t>
        </is>
      </c>
      <c r="N69" t="inlineStr">
        <is>
          <t>LT027</t>
        </is>
      </c>
    </row>
    <row r="70">
      <c r="A70" s="24" t="n"/>
      <c r="B70" t="inlineStr">
        <is>
          <t>Price_BOM_VLS_Shaft_65</t>
        </is>
      </c>
      <c r="C70" t="inlineStr">
        <is>
          <t>:6012-5_VLS:</t>
        </is>
      </c>
      <c r="D70" t="inlineStr">
        <is>
          <t>ShaftMatl_SS_AISI-303</t>
        </is>
      </c>
      <c r="E70" t="inlineStr">
        <is>
          <t>H303</t>
        </is>
      </c>
      <c r="F70" s="6" t="inlineStr">
        <is>
          <t>Stainless Steel, AISI-303</t>
        </is>
      </c>
      <c r="G70" t="inlineStr">
        <is>
          <t>E</t>
        </is>
      </c>
      <c r="H70" t="inlineStr">
        <is>
          <t>XA</t>
        </is>
      </c>
      <c r="I70" t="n">
        <v>1.125</v>
      </c>
      <c r="J70" t="n">
        <v>1.125</v>
      </c>
      <c r="K70" t="n">
        <v>98366622</v>
      </c>
      <c r="L70" t="inlineStr">
        <is>
          <t>A100233</t>
        </is>
      </c>
      <c r="N70" t="inlineStr">
        <is>
          <t>LT027</t>
        </is>
      </c>
    </row>
    <row r="71">
      <c r="A71" s="24" t="n"/>
      <c r="B71" t="inlineStr">
        <is>
          <t>Price_BOM_VLS_Shaft_66</t>
        </is>
      </c>
      <c r="C71" t="inlineStr">
        <is>
          <t>:3012-3_VLS:4012-1_VLS:4012-7_VLS:5012-9_VLS:5012-A_VLS:</t>
        </is>
      </c>
      <c r="D71" t="inlineStr">
        <is>
          <t>ShaftMatl_SS_AISI-303</t>
        </is>
      </c>
      <c r="E71" t="inlineStr">
        <is>
          <t>H303</t>
        </is>
      </c>
      <c r="F71" s="6" t="inlineStr">
        <is>
          <t>Stainless Steel, AISI-303</t>
        </is>
      </c>
      <c r="G71" t="inlineStr">
        <is>
          <t>E</t>
        </is>
      </c>
      <c r="H71" t="inlineStr">
        <is>
          <t>XA</t>
        </is>
      </c>
      <c r="I71" t="n">
        <v>1.125</v>
      </c>
      <c r="J71" t="n">
        <v>1.375</v>
      </c>
      <c r="K71" t="n">
        <v>98366625</v>
      </c>
      <c r="L71" t="inlineStr">
        <is>
          <t>A100240</t>
        </is>
      </c>
      <c r="N71" t="inlineStr">
        <is>
          <t>LT027</t>
        </is>
      </c>
    </row>
    <row r="72">
      <c r="A72" s="24" t="n"/>
      <c r="B72" t="inlineStr">
        <is>
          <t>Price_BOM_VLS_Shaft_67</t>
        </is>
      </c>
      <c r="C72" t="inlineStr">
        <is>
          <t>:6012-5_VLS:</t>
        </is>
      </c>
      <c r="D72" t="inlineStr">
        <is>
          <t>ShaftMatl_SS_AISI-303</t>
        </is>
      </c>
      <c r="E72" t="inlineStr">
        <is>
          <t>H303</t>
        </is>
      </c>
      <c r="F72" s="6" t="inlineStr">
        <is>
          <t>Stainless Steel, AISI-303</t>
        </is>
      </c>
      <c r="G72" t="inlineStr">
        <is>
          <t>E</t>
        </is>
      </c>
      <c r="H72" t="inlineStr">
        <is>
          <t>XA</t>
        </is>
      </c>
      <c r="I72" t="n">
        <v>1.125</v>
      </c>
      <c r="J72" t="n">
        <v>1.375</v>
      </c>
      <c r="K72" t="n">
        <v>98366625</v>
      </c>
      <c r="L72" t="inlineStr">
        <is>
          <t>A100240</t>
        </is>
      </c>
      <c r="N72" t="inlineStr">
        <is>
          <t>LT027</t>
        </is>
      </c>
    </row>
    <row r="73">
      <c r="A73" s="24" t="n"/>
      <c r="B73" t="inlineStr">
        <is>
          <t>Price_BOM_VLS_Shaft_68</t>
        </is>
      </c>
      <c r="C73" t="inlineStr">
        <is>
          <t>:8012-3_VLS:</t>
        </is>
      </c>
      <c r="D73" t="inlineStr">
        <is>
          <t>ShaftMatl_SS_AISI-303</t>
        </is>
      </c>
      <c r="E73" t="inlineStr">
        <is>
          <t>H303</t>
        </is>
      </c>
      <c r="F73" s="6" t="inlineStr">
        <is>
          <t>Stainless Steel, AISI-303</t>
        </is>
      </c>
      <c r="G73" t="inlineStr">
        <is>
          <t>E</t>
        </is>
      </c>
      <c r="H73" t="inlineStr">
        <is>
          <t>XA</t>
        </is>
      </c>
      <c r="I73" t="n">
        <v>1.125</v>
      </c>
      <c r="J73" t="n">
        <v>1.375</v>
      </c>
      <c r="K73" t="n">
        <v>98366625</v>
      </c>
      <c r="L73" t="inlineStr">
        <is>
          <t>A100240</t>
        </is>
      </c>
      <c r="N73" t="inlineStr">
        <is>
          <t>LT027</t>
        </is>
      </c>
    </row>
    <row r="74">
      <c r="A74" s="24" t="n"/>
      <c r="B74" t="inlineStr">
        <is>
          <t>Price_BOM_VLS_Shaft_69</t>
        </is>
      </c>
      <c r="C74" t="inlineStr">
        <is>
          <t>:1012-3_VLS:</t>
        </is>
      </c>
      <c r="D74" t="inlineStr">
        <is>
          <t>ShaftMatl_SS_AISI-303</t>
        </is>
      </c>
      <c r="E74" t="inlineStr">
        <is>
          <t>H303</t>
        </is>
      </c>
      <c r="F74" s="6" t="inlineStr">
        <is>
          <t>Stainless Steel, AISI-303</t>
        </is>
      </c>
      <c r="G74" t="inlineStr">
        <is>
          <t>E</t>
        </is>
      </c>
      <c r="H74" t="inlineStr">
        <is>
          <t>X5</t>
        </is>
      </c>
      <c r="J74" t="n">
        <v>1.625</v>
      </c>
      <c r="K74" t="inlineStr">
        <is>
          <t>RTF</t>
        </is>
      </c>
      <c r="L74" t="inlineStr">
        <is>
          <t>A100244</t>
        </is>
      </c>
      <c r="N74" t="inlineStr">
        <is>
          <t>LT027</t>
        </is>
      </c>
    </row>
    <row r="75">
      <c r="A75" s="24" t="n"/>
      <c r="B75" t="inlineStr">
        <is>
          <t>Price_BOM_VLS_Shaft_70</t>
        </is>
      </c>
      <c r="C75" t="inlineStr">
        <is>
          <t>:1012-3_VLS:</t>
        </is>
      </c>
      <c r="D75" t="inlineStr">
        <is>
          <t>ShaftMatl_SS_AISI-303</t>
        </is>
      </c>
      <c r="E75" t="inlineStr">
        <is>
          <t>H303</t>
        </is>
      </c>
      <c r="F75" s="6" t="inlineStr">
        <is>
          <t>Stainless Steel, AISI-303</t>
        </is>
      </c>
      <c r="G75" t="inlineStr">
        <is>
          <t>E</t>
        </is>
      </c>
      <c r="H75" t="inlineStr">
        <is>
          <t>X5</t>
        </is>
      </c>
      <c r="J75" t="n">
        <v>1.875</v>
      </c>
      <c r="K75" t="inlineStr">
        <is>
          <t>RTF</t>
        </is>
      </c>
      <c r="L75" t="inlineStr">
        <is>
          <t>A100246</t>
        </is>
      </c>
      <c r="N75" t="inlineStr">
        <is>
          <t>LT027</t>
        </is>
      </c>
    </row>
    <row r="76">
      <c r="A76" s="24" t="n"/>
      <c r="B76" t="inlineStr">
        <is>
          <t>Price_BOM_VLS_Shaft_71</t>
        </is>
      </c>
      <c r="C76" t="inlineStr">
        <is>
          <t>:2095-1_VLS:2095-5_VLS:2095-9_VLS:2595-3_VLS:3095-7_VLS:4095-7_VLS:5095-7_VLS:6095-7_VLS:</t>
        </is>
      </c>
      <c r="D76" t="inlineStr">
        <is>
          <t>ShaftMatl_SS_AISI-303</t>
        </is>
      </c>
      <c r="E76" t="inlineStr">
        <is>
          <t>H303</t>
        </is>
      </c>
      <c r="F76" s="6" t="inlineStr">
        <is>
          <t>Stainless Steel, AISI-303</t>
        </is>
      </c>
      <c r="G76" t="inlineStr">
        <is>
          <t>E</t>
        </is>
      </c>
      <c r="H76" t="inlineStr">
        <is>
          <t>X4</t>
        </is>
      </c>
      <c r="I76" t="n">
        <v>1.625</v>
      </c>
      <c r="J76" t="n">
        <v>2.375</v>
      </c>
      <c r="K76" t="inlineStr">
        <is>
          <t>RTF</t>
        </is>
      </c>
      <c r="L76" t="inlineStr">
        <is>
          <t>A100249</t>
        </is>
      </c>
      <c r="N76" t="inlineStr">
        <is>
          <t>LT027</t>
        </is>
      </c>
    </row>
    <row r="77">
      <c r="A77" s="24" t="n"/>
      <c r="B77" t="inlineStr">
        <is>
          <t>Price_BOM_VLS_Shaft_72</t>
        </is>
      </c>
      <c r="C77" t="inlineStr">
        <is>
          <t>:5015-7_VLS:</t>
        </is>
      </c>
      <c r="D77" t="inlineStr">
        <is>
          <t>ShaftMatl_SS_AISI-303</t>
        </is>
      </c>
      <c r="E77" t="inlineStr">
        <is>
          <t>H303</t>
        </is>
      </c>
      <c r="F77" s="6" t="inlineStr">
        <is>
          <t>Stainless Steel, AISI-303</t>
        </is>
      </c>
      <c r="G77" t="inlineStr">
        <is>
          <t>E</t>
        </is>
      </c>
      <c r="H77" t="inlineStr">
        <is>
          <t>XA</t>
        </is>
      </c>
      <c r="I77" t="n">
        <v>1.125</v>
      </c>
      <c r="J77" t="n">
        <v>1.625</v>
      </c>
      <c r="K77" t="inlineStr">
        <is>
          <t>RTF</t>
        </is>
      </c>
      <c r="L77" t="inlineStr">
        <is>
          <t>A100266</t>
        </is>
      </c>
      <c r="N77" t="inlineStr">
        <is>
          <t>LT027</t>
        </is>
      </c>
    </row>
    <row r="78">
      <c r="A78" s="24" t="n"/>
      <c r="B78" t="inlineStr">
        <is>
          <t>Price_BOM_VLS_Shaft_73</t>
        </is>
      </c>
      <c r="C78" t="inlineStr">
        <is>
          <t>:5015-7_VLS:</t>
        </is>
      </c>
      <c r="D78" t="inlineStr">
        <is>
          <t>ShaftMatl_SS_AISI-303</t>
        </is>
      </c>
      <c r="E78" t="inlineStr">
        <is>
          <t>H303</t>
        </is>
      </c>
      <c r="F78" s="6" t="inlineStr">
        <is>
          <t>Stainless Steel, AISI-303</t>
        </is>
      </c>
      <c r="G78" t="inlineStr">
        <is>
          <t>E</t>
        </is>
      </c>
      <c r="H78" t="inlineStr">
        <is>
          <t>XA</t>
        </is>
      </c>
      <c r="I78" t="n">
        <v>1.125</v>
      </c>
      <c r="J78" t="n">
        <v>1.875</v>
      </c>
      <c r="K78" t="inlineStr">
        <is>
          <t>RTF</t>
        </is>
      </c>
      <c r="L78" t="inlineStr">
        <is>
          <t>A100271</t>
        </is>
      </c>
      <c r="N78" t="inlineStr">
        <is>
          <t>LT027</t>
        </is>
      </c>
    </row>
    <row r="79">
      <c r="A79" s="24" t="n"/>
      <c r="B79" t="inlineStr">
        <is>
          <t>Price_BOM_VLS_Shaft_74</t>
        </is>
      </c>
      <c r="C79" t="inlineStr">
        <is>
          <t>:5015-7_VLS:</t>
        </is>
      </c>
      <c r="D79" t="inlineStr">
        <is>
          <t>ShaftMatl_SS_AISI-303</t>
        </is>
      </c>
      <c r="E79" t="inlineStr">
        <is>
          <t>H303</t>
        </is>
      </c>
      <c r="F79" s="6" t="inlineStr">
        <is>
          <t>Stainless Steel, AISI-303</t>
        </is>
      </c>
      <c r="G79" t="inlineStr">
        <is>
          <t>E</t>
        </is>
      </c>
      <c r="H79" t="inlineStr">
        <is>
          <t>XA</t>
        </is>
      </c>
      <c r="I79" t="n">
        <v>1.625</v>
      </c>
      <c r="J79" t="n">
        <v>2.125</v>
      </c>
      <c r="K79" t="inlineStr">
        <is>
          <t>RTF</t>
        </is>
      </c>
      <c r="L79" t="inlineStr">
        <is>
          <t>A100278</t>
        </is>
      </c>
      <c r="N79" t="inlineStr">
        <is>
          <t>LT027</t>
        </is>
      </c>
    </row>
    <row r="80">
      <c r="A80" s="24" t="n"/>
      <c r="B80" t="inlineStr">
        <is>
          <t>Price_BOM_VLS_Shaft_75</t>
        </is>
      </c>
      <c r="C80" t="inlineStr">
        <is>
          <t>:5015-7_VLS:</t>
        </is>
      </c>
      <c r="D80" t="inlineStr">
        <is>
          <t>ShaftMatl_SS_AISI-303</t>
        </is>
      </c>
      <c r="E80" t="inlineStr">
        <is>
          <t>H303</t>
        </is>
      </c>
      <c r="F80" s="6" t="inlineStr">
        <is>
          <t>Stainless Steel, AISI-303</t>
        </is>
      </c>
      <c r="G80" t="inlineStr">
        <is>
          <t>E</t>
        </is>
      </c>
      <c r="H80" t="inlineStr">
        <is>
          <t>XA</t>
        </is>
      </c>
      <c r="I80" t="n">
        <v>1.625</v>
      </c>
      <c r="J80" t="n">
        <v>2.375</v>
      </c>
      <c r="K80" t="inlineStr">
        <is>
          <t>RTF</t>
        </is>
      </c>
      <c r="L80" t="inlineStr">
        <is>
          <t>A100282</t>
        </is>
      </c>
      <c r="N80" t="inlineStr">
        <is>
          <t>LT027</t>
        </is>
      </c>
    </row>
    <row r="81">
      <c r="A81" s="24" t="n"/>
      <c r="B81" t="inlineStr">
        <is>
          <t>Price_BOM_VLS_Shaft_76</t>
        </is>
      </c>
      <c r="C81" t="inlineStr">
        <is>
          <t>:5015-7_VLS:6015-7_VLS:</t>
        </is>
      </c>
      <c r="D81" t="inlineStr">
        <is>
          <t>ShaftMatl_SS_AISI-303</t>
        </is>
      </c>
      <c r="E81" t="inlineStr">
        <is>
          <t>H303</t>
        </is>
      </c>
      <c r="F81" s="6" t="inlineStr">
        <is>
          <t>Stainless Steel, AISI-303</t>
        </is>
      </c>
      <c r="G81" t="inlineStr">
        <is>
          <t>E</t>
        </is>
      </c>
      <c r="H81" t="inlineStr">
        <is>
          <t>X5</t>
        </is>
      </c>
      <c r="I81" t="n">
        <v>1.125</v>
      </c>
      <c r="J81" t="n">
        <v>1.875</v>
      </c>
      <c r="K81" t="inlineStr">
        <is>
          <t>RTF</t>
        </is>
      </c>
      <c r="L81" t="inlineStr">
        <is>
          <t>A100284</t>
        </is>
      </c>
      <c r="N81" t="inlineStr">
        <is>
          <t>LT027</t>
        </is>
      </c>
    </row>
    <row r="82">
      <c r="A82" s="24" t="n"/>
      <c r="B82" t="inlineStr">
        <is>
          <t>Price_BOM_VLS_Shaft_77</t>
        </is>
      </c>
      <c r="C82" t="inlineStr">
        <is>
          <t>:6012-5_VLS:</t>
        </is>
      </c>
      <c r="D82" t="inlineStr">
        <is>
          <t>ShaftMatl_SS_AISI-303</t>
        </is>
      </c>
      <c r="E82" t="inlineStr">
        <is>
          <t>H303</t>
        </is>
      </c>
      <c r="F82" s="6" t="inlineStr">
        <is>
          <t>Stainless Steel, AISI-303</t>
        </is>
      </c>
      <c r="G82" t="inlineStr">
        <is>
          <t>E</t>
        </is>
      </c>
      <c r="H82" t="inlineStr">
        <is>
          <t>XA</t>
        </is>
      </c>
      <c r="I82" t="n">
        <v>2.125</v>
      </c>
      <c r="J82" t="n">
        <v>2.375</v>
      </c>
      <c r="K82" t="inlineStr">
        <is>
          <t>RTF</t>
        </is>
      </c>
      <c r="L82" t="inlineStr">
        <is>
          <t>A100287</t>
        </is>
      </c>
      <c r="N82" t="inlineStr">
        <is>
          <t>LT027</t>
        </is>
      </c>
    </row>
    <row r="83">
      <c r="A83" s="24" t="n"/>
      <c r="B83" t="inlineStr">
        <is>
          <t>Price_BOM_VLS_Shaft_78</t>
        </is>
      </c>
      <c r="C83" t="inlineStr">
        <is>
          <t>:8012-3_VLS:</t>
        </is>
      </c>
      <c r="D83" t="inlineStr">
        <is>
          <t>ShaftMatl_SS_AISI-303</t>
        </is>
      </c>
      <c r="E83" t="inlineStr">
        <is>
          <t>H303</t>
        </is>
      </c>
      <c r="F83" s="6" t="inlineStr">
        <is>
          <t>Stainless Steel, AISI-303</t>
        </is>
      </c>
      <c r="G83" t="inlineStr">
        <is>
          <t>E</t>
        </is>
      </c>
      <c r="H83" t="inlineStr">
        <is>
          <t>X5</t>
        </is>
      </c>
      <c r="J83" t="n">
        <v>1.375</v>
      </c>
      <c r="K83" t="inlineStr">
        <is>
          <t>RTF</t>
        </is>
      </c>
      <c r="L83" t="inlineStr">
        <is>
          <t>A100304</t>
        </is>
      </c>
      <c r="N83" t="inlineStr">
        <is>
          <t>LT027</t>
        </is>
      </c>
    </row>
    <row r="84">
      <c r="A84" s="24" t="n"/>
      <c r="B84" t="inlineStr">
        <is>
          <t>Price_BOM_VLS_Shaft_79</t>
        </is>
      </c>
      <c r="C84" t="inlineStr">
        <is>
          <t>:8012-3_VLS:</t>
        </is>
      </c>
      <c r="D84" t="inlineStr">
        <is>
          <t>ShaftMatl_SS_AISI-303</t>
        </is>
      </c>
      <c r="E84" t="inlineStr">
        <is>
          <t>H303</t>
        </is>
      </c>
      <c r="F84" s="6" t="inlineStr">
        <is>
          <t>Stainless Steel, AISI-303</t>
        </is>
      </c>
      <c r="G84" t="inlineStr">
        <is>
          <t>E</t>
        </is>
      </c>
      <c r="H84" t="inlineStr">
        <is>
          <t>X5</t>
        </is>
      </c>
      <c r="J84" t="n">
        <v>1.625</v>
      </c>
      <c r="K84" t="inlineStr">
        <is>
          <t>RTF</t>
        </is>
      </c>
      <c r="L84" t="inlineStr">
        <is>
          <t>A100309</t>
        </is>
      </c>
      <c r="N84" t="inlineStr">
        <is>
          <t>LT027</t>
        </is>
      </c>
    </row>
    <row r="85">
      <c r="A85" s="24" t="n"/>
      <c r="B85" t="inlineStr">
        <is>
          <t>Price_BOM_VLS_Shaft_80</t>
        </is>
      </c>
      <c r="C85" t="inlineStr">
        <is>
          <t>:8012-3_VLS:</t>
        </is>
      </c>
      <c r="D85" t="inlineStr">
        <is>
          <t>ShaftMatl_SS_AISI-303</t>
        </is>
      </c>
      <c r="E85" t="inlineStr">
        <is>
          <t>H303</t>
        </is>
      </c>
      <c r="F85" s="6" t="inlineStr">
        <is>
          <t>Stainless Steel, AISI-303</t>
        </is>
      </c>
      <c r="G85" t="inlineStr">
        <is>
          <t>E</t>
        </is>
      </c>
      <c r="H85" t="inlineStr">
        <is>
          <t>X5</t>
        </is>
      </c>
      <c r="J85" t="n">
        <v>1.875</v>
      </c>
      <c r="K85" t="inlineStr">
        <is>
          <t>RTF</t>
        </is>
      </c>
      <c r="L85" t="inlineStr">
        <is>
          <t>A100316</t>
        </is>
      </c>
      <c r="N85" t="inlineStr">
        <is>
          <t>LT027</t>
        </is>
      </c>
    </row>
    <row r="86">
      <c r="A86" s="24" t="n"/>
      <c r="B86" t="inlineStr">
        <is>
          <t>Price_BOM_VLS_Shaft_81</t>
        </is>
      </c>
      <c r="C86" t="inlineStr">
        <is>
          <t>:8015-7_VLS:</t>
        </is>
      </c>
      <c r="D86" t="inlineStr">
        <is>
          <t>ShaftMatl_SS_AISI-303</t>
        </is>
      </c>
      <c r="E86" t="inlineStr">
        <is>
          <t>H303</t>
        </is>
      </c>
      <c r="F86" s="6" t="inlineStr">
        <is>
          <t>Stainless Steel, AISI-303</t>
        </is>
      </c>
      <c r="G86" t="inlineStr">
        <is>
          <t>E</t>
        </is>
      </c>
      <c r="H86" t="inlineStr">
        <is>
          <t>X5</t>
        </is>
      </c>
      <c r="I86" t="n">
        <v>1.625</v>
      </c>
      <c r="J86" t="n">
        <v>2.125</v>
      </c>
      <c r="K86" t="inlineStr">
        <is>
          <t>RTF</t>
        </is>
      </c>
      <c r="L86" t="inlineStr">
        <is>
          <t>A100320</t>
        </is>
      </c>
      <c r="N86" t="inlineStr">
        <is>
          <t>LT027</t>
        </is>
      </c>
    </row>
    <row r="87">
      <c r="A87" s="24" t="n"/>
      <c r="B87" t="inlineStr">
        <is>
          <t>Price_BOM_VLS_Shaft_82</t>
        </is>
      </c>
      <c r="C87" t="inlineStr">
        <is>
          <t>:8015-7_VLS:</t>
        </is>
      </c>
      <c r="D87" t="inlineStr">
        <is>
          <t>ShaftMatl_SS_AISI-303</t>
        </is>
      </c>
      <c r="E87" t="inlineStr">
        <is>
          <t>H303</t>
        </is>
      </c>
      <c r="F87" s="6" t="inlineStr">
        <is>
          <t>Stainless Steel, AISI-303</t>
        </is>
      </c>
      <c r="G87" t="inlineStr">
        <is>
          <t>E</t>
        </is>
      </c>
      <c r="H87" t="inlineStr">
        <is>
          <t>X5</t>
        </is>
      </c>
      <c r="I87" t="n">
        <v>1.625</v>
      </c>
      <c r="J87" t="n">
        <v>2.375</v>
      </c>
      <c r="K87" t="inlineStr">
        <is>
          <t>RTF</t>
        </is>
      </c>
      <c r="L87" t="inlineStr">
        <is>
          <t>A100322</t>
        </is>
      </c>
      <c r="N87" t="inlineStr">
        <is>
          <t>LT027</t>
        </is>
      </c>
    </row>
    <row r="88">
      <c r="A88" s="24" t="n"/>
      <c r="B88" t="inlineStr">
        <is>
          <t>Price_BOM_VLS_Shaft_83</t>
        </is>
      </c>
      <c r="C88" t="inlineStr">
        <is>
          <t>:8015-7_VLS:</t>
        </is>
      </c>
      <c r="D88" t="inlineStr">
        <is>
          <t>ShaftMatl_SS_AISI-303</t>
        </is>
      </c>
      <c r="E88" t="inlineStr">
        <is>
          <t>H303</t>
        </is>
      </c>
      <c r="F88" s="6" t="inlineStr">
        <is>
          <t>Stainless Steel, AISI-303</t>
        </is>
      </c>
      <c r="G88" t="inlineStr">
        <is>
          <t>E</t>
        </is>
      </c>
      <c r="H88" t="inlineStr">
        <is>
          <t>X6</t>
        </is>
      </c>
      <c r="I88" t="n">
        <v>2.125</v>
      </c>
      <c r="J88" t="n">
        <v>3.375</v>
      </c>
      <c r="K88" t="inlineStr">
        <is>
          <t>RTF</t>
        </is>
      </c>
      <c r="L88" t="inlineStr">
        <is>
          <t>A100325</t>
        </is>
      </c>
      <c r="N88" t="inlineStr">
        <is>
          <t>LT027</t>
        </is>
      </c>
    </row>
    <row r="89">
      <c r="B89" t="inlineStr">
        <is>
          <t>Price_BOM_VLS_Shaft_84</t>
        </is>
      </c>
      <c r="C89" t="inlineStr">
        <is>
          <t>:3012-3_VLS:4012-1_VLS:4012-7_VLS:5012-9_VLS:5012-A_VLS:</t>
        </is>
      </c>
      <c r="D89" t="inlineStr">
        <is>
          <t>ShaftMatl_SS_AISI-303</t>
        </is>
      </c>
      <c r="E89" t="inlineStr">
        <is>
          <t>H303</t>
        </is>
      </c>
      <c r="F89" s="6" t="inlineStr">
        <is>
          <t>Stainless Steel, AISI-303</t>
        </is>
      </c>
      <c r="G89" t="inlineStr">
        <is>
          <t>E</t>
        </is>
      </c>
      <c r="H89" t="inlineStr">
        <is>
          <t>XA</t>
        </is>
      </c>
      <c r="I89" t="n">
        <v>1.125</v>
      </c>
      <c r="J89" t="n">
        <v>1.625</v>
      </c>
      <c r="K89" t="inlineStr">
        <is>
          <t>RTF</t>
        </is>
      </c>
      <c r="L89" t="inlineStr">
        <is>
          <t>A100401</t>
        </is>
      </c>
      <c r="N89" t="inlineStr">
        <is>
          <t>LT027</t>
        </is>
      </c>
    </row>
    <row r="90">
      <c r="A90" s="25" t="inlineStr">
        <is>
          <t>[END]</t>
        </is>
      </c>
    </row>
    <row r="91">
      <c r="A91" s="24" t="n"/>
    </row>
  </sheetData>
  <autoFilter ref="B6:O90"/>
  <dataValidations count="4">
    <dataValidation sqref="I4:K4 O4 M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E4:F4 H4" showErrorMessage="1" showInputMessage="1" allowBlank="1" errorTitle="Invalid Attribute Type" error="Please select an attribute type from the dropdown list." type="list">
      <formula1>"text, double, calculation, compatibility rule, pointer"</formula1>
    </dataValidation>
    <dataValidation sqref="B4 N4 L4 D4 G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ageMargins left="0.75" right="0.75" top="1" bottom="1" header="0.5" footer="0.5"/>
  <pageSetup orientation="portrait"/>
</worksheet>
</file>

<file path=xl/worksheets/sheet9.xml><?xml version="1.0" encoding="utf-8"?>
<worksheet xmlns="http://schemas.openxmlformats.org/spreadsheetml/2006/main">
  <sheetPr codeName="Sheet10">
    <outlinePr summaryBelow="1" summaryRight="1"/>
    <pageSetUpPr/>
  </sheetPr>
  <dimension ref="A1:AA1308"/>
  <sheetViews>
    <sheetView topLeftCell="M1" zoomScaleNormal="108" workbookViewId="0">
      <pane ySplit="6" topLeftCell="A820" activePane="bottomLeft" state="frozen"/>
      <selection pane="bottomLeft" activeCell="W6" sqref="W6:W857"/>
      <selection activeCell="E476" sqref="E476"/>
    </sheetView>
  </sheetViews>
  <sheetFormatPr baseColWidth="8" defaultRowHeight="13.15" outlineLevelRow="1"/>
  <cols>
    <col width="26.28515625" bestFit="1" customWidth="1" style="24" min="1" max="1"/>
    <col width="6.42578125" customWidth="1" min="2" max="2"/>
    <col width="29" customWidth="1" min="3" max="3"/>
    <col width="33.7109375" customWidth="1" min="4" max="4"/>
    <col width="35" customWidth="1" min="5" max="5"/>
    <col width="9.28515625" bestFit="1" customWidth="1" min="6" max="6"/>
    <col width="16.7109375" bestFit="1" customWidth="1" min="7" max="7"/>
    <col width="60.28515625" customWidth="1" min="8" max="8"/>
    <col width="21.28515625" bestFit="1" customWidth="1" min="9" max="9"/>
    <col width="49" bestFit="1" customWidth="1" min="10" max="10"/>
    <col width="52.85546875" bestFit="1" customWidth="1" min="11" max="11"/>
    <col width="13.28515625" customWidth="1" min="12" max="12"/>
    <col width="6.5703125" customWidth="1" min="13" max="13"/>
    <col width="46.5703125" customWidth="1" min="14" max="14"/>
    <col width="25" bestFit="1" customWidth="1" min="15" max="15"/>
    <col width="24.7109375" bestFit="1" customWidth="1" min="16" max="16"/>
    <col width="17.5703125" customWidth="1" min="17" max="17"/>
    <col width="14.5703125" customWidth="1" min="18" max="18"/>
    <col width="41.7109375" customWidth="1" style="5" min="19" max="19"/>
    <col width="14.7109375" customWidth="1" min="20" max="21"/>
    <col width="15.85546875" bestFit="1" customWidth="1" min="23" max="23"/>
  </cols>
  <sheetData>
    <row r="1" ht="13.9" customHeight="1" thickBot="1">
      <c r="A1" s="15" t="inlineStr">
        <is>
          <t>Export Set-up</t>
        </is>
      </c>
      <c r="B1" s="48" t="inlineStr">
        <is>
          <t>C:\PSDexports\007_VL-VLSbom_Insert_DOE.xml</t>
        </is>
      </c>
      <c r="C1" s="48" t="n"/>
      <c r="D1" s="48" t="n"/>
      <c r="E1" s="16" t="n"/>
      <c r="F1" s="17" t="n"/>
      <c r="G1" s="17" t="n"/>
      <c r="H1" s="17" t="n"/>
      <c r="I1" s="17" t="n"/>
      <c r="J1" s="17" t="n"/>
      <c r="K1" s="17" t="n"/>
      <c r="L1" s="17" t="n"/>
      <c r="M1" s="17" t="n"/>
      <c r="N1" s="17" t="n"/>
      <c r="O1" s="17" t="n"/>
      <c r="P1" s="17" t="n"/>
      <c r="Q1" s="17" t="n"/>
      <c r="R1" s="17" t="n"/>
      <c r="S1" s="35" t="n"/>
      <c r="T1" s="17" t="n"/>
      <c r="U1" s="17" t="n"/>
      <c r="V1" s="17" t="n"/>
      <c r="W1" s="17" t="n"/>
      <c r="X1" s="17" t="n"/>
      <c r="Y1" s="18" t="n"/>
    </row>
    <row r="2" outlineLevel="1" ht="13.9" customHeight="1" thickTop="1">
      <c r="A2" s="19" t="inlineStr">
        <is>
          <t>Price_BOM_VL_VLS_Insert</t>
        </is>
      </c>
      <c r="B2" s="57" t="n"/>
      <c r="C2" s="31">
        <f>IF($A$6="Full Data", "ID", "")</f>
        <v/>
      </c>
      <c r="D2" s="31">
        <f>IF($A$6="Quick Price", "ID", "")</f>
        <v/>
      </c>
      <c r="E2" s="31" t="inlineStr">
        <is>
          <t>Model</t>
        </is>
      </c>
      <c r="F2" s="31" t="inlineStr">
        <is>
          <t>CodeX</t>
        </is>
      </c>
      <c r="G2" s="32" t="n"/>
      <c r="H2" s="31" t="inlineStr">
        <is>
          <t>CaseMaterial</t>
        </is>
      </c>
      <c r="I2" s="31">
        <f>IF($A$6="Full Data", "PacoMatlCode_Case","")</f>
        <v/>
      </c>
      <c r="J2" s="31">
        <f>IF($A$6="Full Data", "Coating","")</f>
        <v/>
      </c>
      <c r="K2" s="31">
        <f>IF($A$6="Full Data", "SealType","")</f>
        <v/>
      </c>
      <c r="L2" s="31" t="n"/>
      <c r="M2" s="31" t="n"/>
      <c r="N2" s="31" t="inlineStr">
        <is>
          <t>MotorFrame</t>
        </is>
      </c>
      <c r="O2" s="31">
        <f>IF($A$6="Full Data", "MotorBracket","")</f>
        <v/>
      </c>
      <c r="P2" s="31">
        <f>IF($A$6="Full Data", "PacoMatlCode_Bracket","")</f>
        <v/>
      </c>
      <c r="Q2" s="31">
        <f>IF($A$6="Full Data","FlangeConfiguration","")</f>
        <v/>
      </c>
      <c r="R2" s="31">
        <f>IF($A$6="Full Data", "BOM", "")</f>
        <v/>
      </c>
      <c r="S2" s="32" t="n"/>
      <c r="T2" s="31" t="inlineStr">
        <is>
          <t>PriceID</t>
        </is>
      </c>
      <c r="U2" s="31" t="n"/>
      <c r="V2" s="31">
        <f>IF($A$6="Full Data", "LeadtimeID","")</f>
        <v/>
      </c>
      <c r="W2" s="31" t="n"/>
      <c r="X2" s="31">
        <f>IF($A$6="Full Data", "Weight", "Weight1")</f>
        <v/>
      </c>
    </row>
    <row r="3" outlineLevel="1">
      <c r="A3" s="19">
        <f>IF($A$6="Full Data", "PumpOptions", "BasicOptionsDynamicDesc")</f>
        <v/>
      </c>
      <c r="B3" s="57" t="n"/>
      <c r="C3" s="31">
        <f>IF($A$6="Full Data", "PriceList", "")</f>
        <v/>
      </c>
      <c r="D3" s="31">
        <f>IF($A$6="Quick Price", "PriceList", "")</f>
        <v/>
      </c>
      <c r="E3" s="31" t="n"/>
      <c r="F3" s="31" t="n"/>
      <c r="G3" s="31" t="inlineStr">
        <is>
          <t>ID</t>
        </is>
      </c>
      <c r="H3" s="31" t="n"/>
      <c r="I3" s="31" t="n"/>
      <c r="J3" s="31" t="n"/>
      <c r="K3" s="31" t="n"/>
      <c r="L3" s="31" t="n"/>
      <c r="M3" s="31" t="n"/>
      <c r="N3" s="31" t="n"/>
      <c r="O3" s="31" t="n"/>
      <c r="P3" s="31" t="n"/>
      <c r="Q3" s="31" t="n"/>
      <c r="R3" s="31" t="n"/>
      <c r="S3" s="32" t="n"/>
      <c r="T3" s="31" t="n"/>
      <c r="U3" s="31" t="n"/>
      <c r="V3" s="31" t="n"/>
      <c r="W3" s="31" t="n"/>
      <c r="X3" s="31" t="n"/>
    </row>
    <row r="4" outlineLevel="1">
      <c r="A4" s="20" t="inlineStr">
        <is>
          <t>[Attribute type]</t>
        </is>
      </c>
      <c r="B4" s="58" t="n"/>
      <c r="C4" s="54" t="inlineStr">
        <is>
          <t>pointer-merge</t>
        </is>
      </c>
      <c r="D4" s="54">
        <f>IF($A$6="Quick Price", "pointer", "")</f>
        <v/>
      </c>
      <c r="E4" s="54" t="inlineStr">
        <is>
          <t>text</t>
        </is>
      </c>
      <c r="F4" s="54" t="inlineStr">
        <is>
          <t>text</t>
        </is>
      </c>
      <c r="G4" s="54" t="inlineStr">
        <is>
          <t>pointer-merge</t>
        </is>
      </c>
      <c r="H4" s="54" t="inlineStr">
        <is>
          <t>text</t>
        </is>
      </c>
      <c r="I4" s="54">
        <f>IF($A$6="Full Data", "text", "")</f>
        <v/>
      </c>
      <c r="J4" s="54">
        <f>IF($A$6="Full Data", "text", "")</f>
        <v/>
      </c>
      <c r="K4" s="54">
        <f>IF($A$6="Full Data", "text", "")</f>
        <v/>
      </c>
      <c r="L4" s="54" t="n"/>
      <c r="M4" s="54" t="n"/>
      <c r="N4" s="54" t="inlineStr">
        <is>
          <t>text</t>
        </is>
      </c>
      <c r="O4" s="54">
        <f>IF($A$6="Full Data", "text", "")</f>
        <v/>
      </c>
      <c r="P4" s="54">
        <f>IF($A$6="Full Data", "text", "")</f>
        <v/>
      </c>
      <c r="Q4" s="54">
        <f>IF($A$6="Full Data","text","")</f>
        <v/>
      </c>
      <c r="R4" s="54">
        <f>IF($A$6="Full Data", "text", "")</f>
        <v/>
      </c>
      <c r="S4" s="38" t="n"/>
      <c r="T4" s="54" t="inlineStr">
        <is>
          <t>pointer-merge</t>
        </is>
      </c>
      <c r="U4" s="54" t="n"/>
      <c r="V4" s="54" t="inlineStr">
        <is>
          <t>pointer-merge</t>
        </is>
      </c>
      <c r="W4" s="54" t="n"/>
      <c r="X4" s="38" t="inlineStr">
        <is>
          <t>double</t>
        </is>
      </c>
      <c r="Y4" s="21" t="inlineStr">
        <is>
          <t>[END]</t>
        </is>
      </c>
    </row>
    <row r="5" outlineLevel="1" ht="13.9" customHeight="1"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42" t="n"/>
      <c r="T5" s="55" t="n"/>
      <c r="U5" s="55" t="n"/>
      <c r="V5" s="55" t="n"/>
      <c r="W5" s="55" t="n"/>
      <c r="X5" s="55" t="n"/>
      <c r="Y5" s="18" t="n"/>
    </row>
    <row r="6" ht="13.9" customHeight="1" thickTop="1">
      <c r="A6" s="24" t="inlineStr">
        <is>
          <t>Full Data</t>
        </is>
      </c>
      <c r="B6" t="inlineStr">
        <is>
          <t>QP</t>
        </is>
      </c>
      <c r="C6" s="7" t="inlineStr">
        <is>
          <t>ID</t>
        </is>
      </c>
      <c r="D6" s="7" t="n"/>
      <c r="E6" s="7" t="inlineStr">
        <is>
          <t>Model</t>
        </is>
      </c>
      <c r="F6" s="7" t="inlineStr">
        <is>
          <t>CodeX</t>
        </is>
      </c>
      <c r="G6" s="124" t="inlineStr">
        <is>
          <t>Option ID</t>
        </is>
      </c>
      <c r="H6" s="7" t="inlineStr">
        <is>
          <t>Case Material</t>
        </is>
      </c>
      <c r="I6" s="7" t="inlineStr">
        <is>
          <t>PacoMatlCode_Case</t>
        </is>
      </c>
      <c r="J6" s="7" t="inlineStr">
        <is>
          <t>Coating</t>
        </is>
      </c>
      <c r="K6" s="7" t="inlineStr">
        <is>
          <t>Sealing</t>
        </is>
      </c>
      <c r="L6" s="7" t="inlineStr">
        <is>
          <t>Orientation</t>
        </is>
      </c>
      <c r="M6" s="7" t="inlineStr">
        <is>
          <t>Motor Type</t>
        </is>
      </c>
      <c r="N6" s="7" t="inlineStr">
        <is>
          <t>Mtr Fr</t>
        </is>
      </c>
      <c r="O6" s="7" t="inlineStr">
        <is>
          <t>Motor Bracket</t>
        </is>
      </c>
      <c r="P6" s="7" t="inlineStr">
        <is>
          <t>PacoMatlCode_Bracket</t>
        </is>
      </c>
      <c r="Q6" s="7" t="inlineStr">
        <is>
          <t>Flange Config</t>
        </is>
      </c>
      <c r="R6" s="4" t="inlineStr">
        <is>
          <t>Part Number</t>
        </is>
      </c>
      <c r="S6" s="8" t="inlineStr">
        <is>
          <t>Description</t>
        </is>
      </c>
      <c r="T6" s="4" t="inlineStr">
        <is>
          <t>Price ID</t>
        </is>
      </c>
      <c r="U6" s="4" t="n"/>
      <c r="V6" s="4" t="inlineStr">
        <is>
          <t>LeadtimeID</t>
        </is>
      </c>
      <c r="W6" s="14" t="inlineStr">
        <is>
          <t>2020 LT (Wks)</t>
        </is>
      </c>
      <c r="X6" s="4" t="inlineStr">
        <is>
          <t>Weight</t>
        </is>
      </c>
    </row>
    <row r="7">
      <c r="A7" s="25" t="inlineStr">
        <is>
          <t>[START]</t>
        </is>
      </c>
      <c r="B7" s="13">
        <f>IF(AND(J7="Coating_Standard"),"Y","N")</f>
        <v/>
      </c>
      <c r="C7" s="6" t="inlineStr">
        <is>
          <t>Price_BOM_VL_VLS_Insert_001</t>
        </is>
      </c>
      <c r="D7">
        <f>IF(B7="Y",C7,"")</f>
        <v/>
      </c>
      <c r="E7" t="inlineStr">
        <is>
          <t>:1012-3_VLS:</t>
        </is>
      </c>
      <c r="F7" t="inlineStr">
        <is>
          <t>X5</t>
        </is>
      </c>
      <c r="G7" s="123" t="inlineStr">
        <is>
          <t>Opt_InsertProvided</t>
        </is>
      </c>
      <c r="H7" s="123" t="inlineStr">
        <is>
          <t>Cast Iron, ASTM-A48, CL 35</t>
        </is>
      </c>
      <c r="I7" s="123" t="inlineStr">
        <is>
          <t>:C30:C35:J:</t>
        </is>
      </c>
      <c r="J7" t="inlineStr">
        <is>
          <t>Coating_Standard</t>
        </is>
      </c>
      <c r="K7" t="inlineStr">
        <is>
          <t>:MechSealType21:MechSealType2:</t>
        </is>
      </c>
      <c r="L7" t="inlineStr">
        <is>
          <t>Vertical</t>
        </is>
      </c>
      <c r="M7" t="inlineStr">
        <is>
          <t>E</t>
        </is>
      </c>
      <c r="N7" t="inlineStr">
        <is>
          <t>:284TC:286TC:</t>
        </is>
      </c>
      <c r="O7" s="6" t="inlineStr">
        <is>
          <t>Cast Iron, ASTM-A48, CL 30</t>
        </is>
      </c>
      <c r="P7" s="6" t="inlineStr">
        <is>
          <t>C30</t>
        </is>
      </c>
      <c r="Q7" s="123" t="inlineStr">
        <is>
          <t>125# ANSI Flange</t>
        </is>
      </c>
      <c r="R7" s="123" t="n">
        <v>98358084</v>
      </c>
      <c r="S7" s="123" t="inlineStr">
        <is>
          <t>BRK B/M VLS X5,1012 284/286 TC MTR</t>
        </is>
      </c>
      <c r="T7" s="123" t="inlineStr">
        <is>
          <t>A300184</t>
        </is>
      </c>
      <c r="U7" s="123" t="n"/>
      <c r="V7" s="65" t="inlineStr">
        <is>
          <t>LT027</t>
        </is>
      </c>
      <c r="W7" s="13" t="n">
        <v>0</v>
      </c>
      <c r="X7" t="n">
        <v>115</v>
      </c>
    </row>
    <row r="8">
      <c r="B8" s="13">
        <f>IF(AND(J8="Coating_Standard"),"Y","N")</f>
        <v/>
      </c>
      <c r="C8" s="6" t="inlineStr">
        <is>
          <t>Price_BOM_VL_VLS_Insert_002</t>
        </is>
      </c>
      <c r="D8">
        <f>IF(B8="Y",C8,"")</f>
        <v/>
      </c>
      <c r="E8" t="inlineStr">
        <is>
          <t>:1012-3_VLS:</t>
        </is>
      </c>
      <c r="F8" t="inlineStr">
        <is>
          <t>X5</t>
        </is>
      </c>
      <c r="G8" s="123" t="inlineStr">
        <is>
          <t>Opt_InsertProvided</t>
        </is>
      </c>
      <c r="H8" s="123" t="inlineStr">
        <is>
          <t>Cast Iron, ASTM-A48, CL 35</t>
        </is>
      </c>
      <c r="I8" s="123" t="inlineStr">
        <is>
          <t>:C30:C35:J:</t>
        </is>
      </c>
      <c r="J8" t="inlineStr">
        <is>
          <t>Coating_Standard</t>
        </is>
      </c>
      <c r="K8" t="inlineStr">
        <is>
          <t>:MechSealType21:MechSealType2:</t>
        </is>
      </c>
      <c r="L8" t="inlineStr">
        <is>
          <t>Vertical</t>
        </is>
      </c>
      <c r="M8" t="inlineStr">
        <is>
          <t>E</t>
        </is>
      </c>
      <c r="N8" t="inlineStr">
        <is>
          <t>:254TC:256TC:</t>
        </is>
      </c>
      <c r="O8" s="6" t="inlineStr">
        <is>
          <t>Cast Iron, ASTM-A48, CL 30</t>
        </is>
      </c>
      <c r="P8" s="6" t="inlineStr">
        <is>
          <t>C30</t>
        </is>
      </c>
      <c r="Q8" s="123" t="inlineStr">
        <is>
          <t>125# ANSI Flange</t>
        </is>
      </c>
      <c r="R8" s="123" t="n">
        <v>98274028</v>
      </c>
      <c r="S8" s="123" t="inlineStr">
        <is>
          <t>BRK B/M VLS X5,1012 254/256 TC MTR</t>
        </is>
      </c>
      <c r="T8" s="123" t="inlineStr">
        <is>
          <t>A300191</t>
        </is>
      </c>
      <c r="U8" s="123" t="n"/>
      <c r="V8" s="65" t="inlineStr">
        <is>
          <t>LT027</t>
        </is>
      </c>
      <c r="W8" s="13" t="n">
        <v>0</v>
      </c>
      <c r="X8" t="n">
        <v>140</v>
      </c>
    </row>
    <row r="9">
      <c r="B9" s="13">
        <f>IF(AND(J9="Coating_Standard"),"Y","N")</f>
        <v/>
      </c>
      <c r="C9" s="6" t="inlineStr">
        <is>
          <t>Price_BOM_VL_VLS_Insert_003</t>
        </is>
      </c>
      <c r="D9">
        <f>IF(B9="Y",C9,"")</f>
        <v/>
      </c>
      <c r="E9" t="inlineStr">
        <is>
          <t>:1012-3_VLS:</t>
        </is>
      </c>
      <c r="F9" t="inlineStr">
        <is>
          <t>X5</t>
        </is>
      </c>
      <c r="G9" s="123" t="inlineStr">
        <is>
          <t>Opt_InsertProvided</t>
        </is>
      </c>
      <c r="H9" t="inlineStr">
        <is>
          <t>:Cast Iron, ASTM-A48, CL 35:CaseMatl_Ductile_Iron_ASTM-A536-65</t>
        </is>
      </c>
      <c r="I9" s="123" t="inlineStr">
        <is>
          <t>:C30:C35:J:</t>
        </is>
      </c>
      <c r="J9" t="inlineStr">
        <is>
          <t>Coating_Standard</t>
        </is>
      </c>
      <c r="K9" t="inlineStr">
        <is>
          <t>:MechSealType2:</t>
        </is>
      </c>
      <c r="L9" t="inlineStr">
        <is>
          <t>Vertical</t>
        </is>
      </c>
      <c r="M9" t="inlineStr">
        <is>
          <t>E</t>
        </is>
      </c>
      <c r="N9" t="inlineStr">
        <is>
          <t>:284TC:286TC:</t>
        </is>
      </c>
      <c r="O9" s="6" t="inlineStr">
        <is>
          <t>Cast Iron, ASTM-A48, CL 30</t>
        </is>
      </c>
      <c r="P9" s="6" t="inlineStr">
        <is>
          <t>C30</t>
        </is>
      </c>
      <c r="Q9" s="123" t="inlineStr">
        <is>
          <t>250# ANSI Flange</t>
        </is>
      </c>
      <c r="R9" s="123" t="inlineStr">
        <is>
          <t>RTF</t>
        </is>
      </c>
      <c r="S9" s="1" t="n"/>
      <c r="T9" s="86" t="inlineStr">
        <is>
          <t>A300184</t>
        </is>
      </c>
      <c r="U9" s="86" t="n">
        <v>1022</v>
      </c>
      <c r="V9" s="65" t="inlineStr">
        <is>
          <t>LT116</t>
        </is>
      </c>
      <c r="W9" s="13" t="n">
        <v>16</v>
      </c>
      <c r="X9" t="n">
        <v>115</v>
      </c>
    </row>
    <row r="10">
      <c r="B10" s="13">
        <f>IF(AND(J10="Coating_Standard"),"Y","N")</f>
        <v/>
      </c>
      <c r="C10" s="6" t="inlineStr">
        <is>
          <t>Price_BOM_VL_VLS_Insert_004</t>
        </is>
      </c>
      <c r="D10">
        <f>IF(B10="Y",C10,"")</f>
        <v/>
      </c>
      <c r="E10" t="inlineStr">
        <is>
          <t>:1012-3_VLS:</t>
        </is>
      </c>
      <c r="F10" t="inlineStr">
        <is>
          <t>X5</t>
        </is>
      </c>
      <c r="G10" s="123" t="inlineStr">
        <is>
          <t>Opt_InsertProvided</t>
        </is>
      </c>
      <c r="H10" t="inlineStr">
        <is>
          <t>:Cast Iron, ASTM-A48, CL 35:CaseMatl_Ductile_Iron_ASTM-A536-65</t>
        </is>
      </c>
      <c r="I10" s="123" t="inlineStr">
        <is>
          <t>:C30:C35:J:</t>
        </is>
      </c>
      <c r="J10" t="inlineStr">
        <is>
          <t>Coating_Standard</t>
        </is>
      </c>
      <c r="K10" t="inlineStr">
        <is>
          <t>:MechSealType2:</t>
        </is>
      </c>
      <c r="L10" t="inlineStr">
        <is>
          <t>Vertical</t>
        </is>
      </c>
      <c r="M10" t="inlineStr">
        <is>
          <t>E</t>
        </is>
      </c>
      <c r="N10" t="inlineStr">
        <is>
          <t>:254TC:256TC:</t>
        </is>
      </c>
      <c r="O10" s="6" t="inlineStr">
        <is>
          <t>Cast Iron, ASTM-A48, CL 30</t>
        </is>
      </c>
      <c r="P10" s="6" t="inlineStr">
        <is>
          <t>C30</t>
        </is>
      </c>
      <c r="Q10" s="123" t="inlineStr">
        <is>
          <t>250# ANSI Flange</t>
        </is>
      </c>
      <c r="R10" s="123" t="inlineStr">
        <is>
          <t>RTF</t>
        </is>
      </c>
      <c r="S10" s="1" t="n"/>
      <c r="T10" s="86" t="inlineStr">
        <is>
          <t>A300191</t>
        </is>
      </c>
      <c r="U10" s="86" t="n">
        <v>1022</v>
      </c>
      <c r="V10" s="65" t="inlineStr">
        <is>
          <t>LT116</t>
        </is>
      </c>
      <c r="W10" s="13" t="n">
        <v>16</v>
      </c>
      <c r="X10" t="n">
        <v>140</v>
      </c>
    </row>
    <row r="11">
      <c r="B11" s="13">
        <f>IF(AND(J11="Coating_Standard"),"Y","N")</f>
        <v/>
      </c>
      <c r="C11" s="6" t="inlineStr">
        <is>
          <t>Price_BOM_VL_VLS_Insert_005</t>
        </is>
      </c>
      <c r="D11">
        <f>IF(B11="Y",C11,"")</f>
        <v/>
      </c>
      <c r="E11" t="inlineStr">
        <is>
          <t>:1012-3_VLS:</t>
        </is>
      </c>
      <c r="F11" t="inlineStr">
        <is>
          <t>X5</t>
        </is>
      </c>
      <c r="G11" s="123" t="inlineStr">
        <is>
          <t>Opt_InsertProvided</t>
        </is>
      </c>
      <c r="H11" s="123" t="inlineStr">
        <is>
          <t>Cast Iron, ASTM-A48, CL 35</t>
        </is>
      </c>
      <c r="I11" s="123" t="inlineStr">
        <is>
          <t>:C30:C35:J:</t>
        </is>
      </c>
      <c r="J11" t="inlineStr">
        <is>
          <t>Coating_Scotchkote134_interior_exterior</t>
        </is>
      </c>
      <c r="K11" t="inlineStr">
        <is>
          <t>:MechSealType21:MechSealType2:</t>
        </is>
      </c>
      <c r="L11" t="inlineStr">
        <is>
          <t>Vertical</t>
        </is>
      </c>
      <c r="M11" t="inlineStr">
        <is>
          <t>E</t>
        </is>
      </c>
      <c r="N11" t="inlineStr">
        <is>
          <t>:284TC:286TC:</t>
        </is>
      </c>
      <c r="O11" s="6" t="inlineStr">
        <is>
          <t>Cast Iron, ASTM-A48, CL 30</t>
        </is>
      </c>
      <c r="P11" s="6" t="inlineStr">
        <is>
          <t>C30</t>
        </is>
      </c>
      <c r="Q11" s="123" t="inlineStr">
        <is>
          <t>125# ANSI Flange</t>
        </is>
      </c>
      <c r="R11" s="123" t="inlineStr">
        <is>
          <t>RTF</t>
        </is>
      </c>
      <c r="S11" s="1" t="n"/>
      <c r="T11" s="123" t="inlineStr">
        <is>
          <t>A300184</t>
        </is>
      </c>
      <c r="U11" s="123" t="n"/>
      <c r="V11" s="65" t="inlineStr">
        <is>
          <t>LT116</t>
        </is>
      </c>
      <c r="W11" s="13" t="n">
        <v>16</v>
      </c>
      <c r="X11" t="n">
        <v>115</v>
      </c>
    </row>
    <row r="12">
      <c r="B12" s="13">
        <f>IF(AND(J12="Coating_Standard"),"Y","N")</f>
        <v/>
      </c>
      <c r="C12" s="6" t="inlineStr">
        <is>
          <t>Price_BOM_VL_VLS_Insert_006</t>
        </is>
      </c>
      <c r="D12">
        <f>IF(B12="Y",C12,"")</f>
        <v/>
      </c>
      <c r="E12" t="inlineStr">
        <is>
          <t>:1012-3_VLS:</t>
        </is>
      </c>
      <c r="F12" t="inlineStr">
        <is>
          <t>X5</t>
        </is>
      </c>
      <c r="G12" s="123" t="inlineStr">
        <is>
          <t>Opt_InsertProvided</t>
        </is>
      </c>
      <c r="H12" s="123" t="inlineStr">
        <is>
          <t>Cast Iron, ASTM-A48, CL 35</t>
        </is>
      </c>
      <c r="I12" s="123" t="inlineStr">
        <is>
          <t>:C30:C35:J:</t>
        </is>
      </c>
      <c r="J12" t="inlineStr">
        <is>
          <t>Coating_Scotchkote134_interior_exterior</t>
        </is>
      </c>
      <c r="K12" t="inlineStr">
        <is>
          <t>:MechSealType21:MechSealType2:</t>
        </is>
      </c>
      <c r="L12" t="inlineStr">
        <is>
          <t>Vertical</t>
        </is>
      </c>
      <c r="M12" t="inlineStr">
        <is>
          <t>E</t>
        </is>
      </c>
      <c r="N12" t="inlineStr">
        <is>
          <t>:254TC:256TC:</t>
        </is>
      </c>
      <c r="O12" s="6" t="inlineStr">
        <is>
          <t>Cast Iron, ASTM-A48, CL 30</t>
        </is>
      </c>
      <c r="P12" s="6" t="inlineStr">
        <is>
          <t>C30</t>
        </is>
      </c>
      <c r="Q12" s="123" t="inlineStr">
        <is>
          <t>125# ANSI Flange</t>
        </is>
      </c>
      <c r="R12" s="123" t="inlineStr">
        <is>
          <t>RTF</t>
        </is>
      </c>
      <c r="S12" s="1" t="n"/>
      <c r="T12" s="123" t="inlineStr">
        <is>
          <t>A300191</t>
        </is>
      </c>
      <c r="U12" s="123" t="n"/>
      <c r="V12" s="65" t="inlineStr">
        <is>
          <t>LT116</t>
        </is>
      </c>
      <c r="W12" s="13" t="n">
        <v>16</v>
      </c>
      <c r="X12" t="n">
        <v>140</v>
      </c>
    </row>
    <row r="13">
      <c r="B13" s="13">
        <f>IF(AND(J13="Coating_Standard"),"Y","N")</f>
        <v/>
      </c>
      <c r="C13" s="6" t="inlineStr">
        <is>
          <t>Price_BOM_VL_VLS_Insert_007</t>
        </is>
      </c>
      <c r="D13">
        <f>IF(B13="Y",C13,"")</f>
        <v/>
      </c>
      <c r="E13" t="inlineStr">
        <is>
          <t>:1012-3_VLS:</t>
        </is>
      </c>
      <c r="F13" t="inlineStr">
        <is>
          <t>X5</t>
        </is>
      </c>
      <c r="G13" s="123" t="inlineStr">
        <is>
          <t>Opt_InsertProvided</t>
        </is>
      </c>
      <c r="H13" t="inlineStr">
        <is>
          <t>:Cast Iron, ASTM-A48, CL 35:CaseMatl_Ductile_Iron_ASTM-A536-65</t>
        </is>
      </c>
      <c r="I13" s="123" t="inlineStr">
        <is>
          <t>:C30:C35:J:</t>
        </is>
      </c>
      <c r="J13" t="inlineStr">
        <is>
          <t>Coating_Scotchkote134_interior_exterior</t>
        </is>
      </c>
      <c r="K13" t="inlineStr">
        <is>
          <t>:MechSealType2:</t>
        </is>
      </c>
      <c r="L13" t="inlineStr">
        <is>
          <t>Vertical</t>
        </is>
      </c>
      <c r="M13" t="inlineStr">
        <is>
          <t>E</t>
        </is>
      </c>
      <c r="N13" t="inlineStr">
        <is>
          <t>:284TC:286TC:</t>
        </is>
      </c>
      <c r="O13" s="6" t="inlineStr">
        <is>
          <t>Cast Iron, ASTM-A48, CL 30</t>
        </is>
      </c>
      <c r="P13" s="6" t="inlineStr">
        <is>
          <t>C30</t>
        </is>
      </c>
      <c r="Q13" s="123" t="inlineStr">
        <is>
          <t>250# ANSI Flange</t>
        </is>
      </c>
      <c r="R13" s="123" t="inlineStr">
        <is>
          <t>RTF</t>
        </is>
      </c>
      <c r="S13" s="1" t="n"/>
      <c r="T13" s="86" t="inlineStr">
        <is>
          <t>A300184</t>
        </is>
      </c>
      <c r="U13" s="86" t="n">
        <v>1022</v>
      </c>
      <c r="V13" s="65" t="inlineStr">
        <is>
          <t>LT116</t>
        </is>
      </c>
      <c r="W13" s="13" t="n">
        <v>16</v>
      </c>
      <c r="X13" t="n">
        <v>115</v>
      </c>
    </row>
    <row r="14">
      <c r="B14" s="13">
        <f>IF(AND(J14="Coating_Standard"),"Y","N")</f>
        <v/>
      </c>
      <c r="C14" s="6" t="inlineStr">
        <is>
          <t>Price_BOM_VL_VLS_Insert_008</t>
        </is>
      </c>
      <c r="D14">
        <f>IF(B14="Y",C14,"")</f>
        <v/>
      </c>
      <c r="E14" t="inlineStr">
        <is>
          <t>:1012-3_VLS:</t>
        </is>
      </c>
      <c r="F14" t="inlineStr">
        <is>
          <t>X5</t>
        </is>
      </c>
      <c r="G14" s="123" t="inlineStr">
        <is>
          <t>Opt_InsertProvided</t>
        </is>
      </c>
      <c r="H14" t="inlineStr">
        <is>
          <t>:Cast Iron, ASTM-A48, CL 35:CaseMatl_Ductile_Iron_ASTM-A536-65</t>
        </is>
      </c>
      <c r="I14" s="123" t="inlineStr">
        <is>
          <t>:C30:C35:J:</t>
        </is>
      </c>
      <c r="J14" t="inlineStr">
        <is>
          <t>Coating_Scotchkote134_interior_exterior</t>
        </is>
      </c>
      <c r="K14" t="inlineStr">
        <is>
          <t>:MechSealType2:</t>
        </is>
      </c>
      <c r="L14" t="inlineStr">
        <is>
          <t>Vertical</t>
        </is>
      </c>
      <c r="M14" t="inlineStr">
        <is>
          <t>E</t>
        </is>
      </c>
      <c r="N14" t="inlineStr">
        <is>
          <t>:254TC:256TC:</t>
        </is>
      </c>
      <c r="O14" s="6" t="inlineStr">
        <is>
          <t>Cast Iron, ASTM-A48, CL 30</t>
        </is>
      </c>
      <c r="P14" s="6" t="inlineStr">
        <is>
          <t>C30</t>
        </is>
      </c>
      <c r="Q14" s="123" t="inlineStr">
        <is>
          <t>250# ANSI Flange</t>
        </is>
      </c>
      <c r="R14" s="123" t="inlineStr">
        <is>
          <t>RTF</t>
        </is>
      </c>
      <c r="S14" s="1" t="n"/>
      <c r="T14" s="86" t="inlineStr">
        <is>
          <t>A300191</t>
        </is>
      </c>
      <c r="U14" s="86" t="n">
        <v>1022</v>
      </c>
      <c r="V14" s="65" t="inlineStr">
        <is>
          <t>LT116</t>
        </is>
      </c>
      <c r="W14" s="13" t="n">
        <v>16</v>
      </c>
      <c r="X14" t="n">
        <v>140</v>
      </c>
    </row>
    <row r="15">
      <c r="B15" s="13">
        <f>IF(AND(J15="Coating_Standard"),"Y","N")</f>
        <v/>
      </c>
      <c r="C15" s="6" t="inlineStr">
        <is>
          <t>Price_BOM_VL_VLS_Insert_009</t>
        </is>
      </c>
      <c r="D15">
        <f>IF(B15="Y",C15,"")</f>
        <v/>
      </c>
      <c r="E15" t="inlineStr">
        <is>
          <t>:1270-7_VL:1570-9_VL:2070-5_VL:</t>
        </is>
      </c>
      <c r="F15" s="123" t="inlineStr">
        <is>
          <t>X0</t>
        </is>
      </c>
      <c r="G15" s="123" t="inlineStr">
        <is>
          <t>Opt_InsertProvided</t>
        </is>
      </c>
      <c r="H15" s="123" t="inlineStr">
        <is>
          <t>Cast Iron, ASTM-A48, CL 30</t>
        </is>
      </c>
      <c r="I15" s="123" t="inlineStr">
        <is>
          <t>:C30:</t>
        </is>
      </c>
      <c r="J15" t="inlineStr">
        <is>
          <t>Coating_Standard</t>
        </is>
      </c>
      <c r="K15" t="inlineStr">
        <is>
          <t>:MechSealType21:</t>
        </is>
      </c>
      <c r="L15" t="inlineStr">
        <is>
          <t>Vertical</t>
        </is>
      </c>
      <c r="M15" t="inlineStr">
        <is>
          <t>D</t>
        </is>
      </c>
      <c r="N15" t="inlineStr">
        <is>
          <t>:56J:</t>
        </is>
      </c>
      <c r="O15" s="6" t="inlineStr">
        <is>
          <t>Cast Iron, ASTM-A48, CL 30</t>
        </is>
      </c>
      <c r="P15" s="6" t="inlineStr">
        <is>
          <t>C30</t>
        </is>
      </c>
      <c r="Q15" s="123" t="inlineStr">
        <is>
          <t>125# ANSI Flange</t>
        </is>
      </c>
      <c r="R15" s="123" t="n">
        <v>96769349</v>
      </c>
      <c r="S15" s="6" t="inlineStr">
        <is>
          <t>INSERT,7"PUMP,X0,VRT,CI</t>
        </is>
      </c>
      <c r="T15" s="123" t="inlineStr">
        <is>
          <t>A100518</t>
        </is>
      </c>
      <c r="U15" s="123" t="n"/>
      <c r="V15" s="123" t="inlineStr">
        <is>
          <t>LT027</t>
        </is>
      </c>
      <c r="W15" s="13" t="n">
        <v>0</v>
      </c>
      <c r="X15" t="n">
        <v>0</v>
      </c>
    </row>
    <row r="16">
      <c r="B16" s="13">
        <f>IF(AND(J16="Coating_Standard"),"Y","N")</f>
        <v/>
      </c>
      <c r="C16" t="inlineStr">
        <is>
          <t>Price_BOM_VL_VLS_Insert_010</t>
        </is>
      </c>
      <c r="D16">
        <f>IF(B16="Y",C16,"")</f>
        <v/>
      </c>
      <c r="E16" t="inlineStr">
        <is>
          <t>:1270-7_VL:1570-9_VL:2070-5_VL:</t>
        </is>
      </c>
      <c r="F16" s="123" t="inlineStr">
        <is>
          <t>X0</t>
        </is>
      </c>
      <c r="G16" s="123" t="inlineStr">
        <is>
          <t>Opt_InsertProvided</t>
        </is>
      </c>
      <c r="H16" s="123" t="inlineStr">
        <is>
          <t>Cast Iron, ASTM-A48, CL 30</t>
        </is>
      </c>
      <c r="I16" s="123" t="inlineStr">
        <is>
          <t>:C30:</t>
        </is>
      </c>
      <c r="J16" t="inlineStr">
        <is>
          <t>Coating_Scotchkote134_interior</t>
        </is>
      </c>
      <c r="K16" t="inlineStr">
        <is>
          <t>:MechSealType21:</t>
        </is>
      </c>
      <c r="L16" t="inlineStr">
        <is>
          <t>Vertical</t>
        </is>
      </c>
      <c r="M16" t="inlineStr">
        <is>
          <t>D</t>
        </is>
      </c>
      <c r="N16" t="inlineStr">
        <is>
          <t>:56J:</t>
        </is>
      </c>
      <c r="O16" s="6" t="inlineStr">
        <is>
          <t>Cast Iron, ASTM-A48, CL 30</t>
        </is>
      </c>
      <c r="P16" s="6" t="inlineStr">
        <is>
          <t>C30</t>
        </is>
      </c>
      <c r="Q16" s="123" t="inlineStr">
        <is>
          <t>125# ANSI Flange</t>
        </is>
      </c>
      <c r="R16" s="123" t="inlineStr">
        <is>
          <t>RTF</t>
        </is>
      </c>
      <c r="S16" s="6" t="n"/>
      <c r="T16" s="123" t="inlineStr">
        <is>
          <t>A100518</t>
        </is>
      </c>
      <c r="U16" s="123" t="n"/>
      <c r="V16" s="123" t="inlineStr">
        <is>
          <t>LT027</t>
        </is>
      </c>
      <c r="W16" s="13" t="n">
        <v>0</v>
      </c>
      <c r="X16" t="n">
        <v>0</v>
      </c>
    </row>
    <row r="17">
      <c r="B17" s="13">
        <f>IF(AND(J17="Coating_Standard"),"Y","N")</f>
        <v/>
      </c>
      <c r="C17" t="inlineStr">
        <is>
          <t>Price_BOM_VL_VLS_Insert_011</t>
        </is>
      </c>
      <c r="D17">
        <f>IF(B17="Y",C17,"")</f>
        <v/>
      </c>
      <c r="E17" t="inlineStr">
        <is>
          <t>:1270-7_VL:1570-9_VL:2070-5_VL:</t>
        </is>
      </c>
      <c r="F17" s="123" t="inlineStr">
        <is>
          <t>X0</t>
        </is>
      </c>
      <c r="G17" s="123" t="inlineStr">
        <is>
          <t>Opt_InsertProvided</t>
        </is>
      </c>
      <c r="H17" s="123" t="inlineStr">
        <is>
          <t>Cast Iron, ASTM-A48, CL 30</t>
        </is>
      </c>
      <c r="I17" s="123" t="inlineStr">
        <is>
          <t>:C30:</t>
        </is>
      </c>
      <c r="J17" t="inlineStr">
        <is>
          <t>Coating_Scotchkote134_interior_exterior</t>
        </is>
      </c>
      <c r="K17" t="inlineStr">
        <is>
          <t>:MechSealType21:</t>
        </is>
      </c>
      <c r="L17" t="inlineStr">
        <is>
          <t>Vertical</t>
        </is>
      </c>
      <c r="M17" t="inlineStr">
        <is>
          <t>D</t>
        </is>
      </c>
      <c r="N17" t="inlineStr">
        <is>
          <t>:56J:</t>
        </is>
      </c>
      <c r="O17" s="6" t="inlineStr">
        <is>
          <t>Cast Iron, ASTM-A48, CL 30</t>
        </is>
      </c>
      <c r="P17" s="6" t="inlineStr">
        <is>
          <t>C30</t>
        </is>
      </c>
      <c r="Q17" s="123" t="inlineStr">
        <is>
          <t>125# ANSI Flange</t>
        </is>
      </c>
      <c r="R17" s="123" t="inlineStr">
        <is>
          <t>RTF</t>
        </is>
      </c>
      <c r="S17" s="6" t="n"/>
      <c r="T17" s="123" t="inlineStr">
        <is>
          <t>A100518</t>
        </is>
      </c>
      <c r="U17" s="87" t="n"/>
      <c r="V17" s="123" t="inlineStr">
        <is>
          <t>LT027</t>
        </is>
      </c>
      <c r="W17" s="13" t="n">
        <v>0</v>
      </c>
      <c r="X17" t="n">
        <v>0</v>
      </c>
    </row>
    <row r="18">
      <c r="B18" s="13">
        <f>IF(AND(J18="Coating_Standard"),"Y","N")</f>
        <v/>
      </c>
      <c r="C18" t="inlineStr">
        <is>
          <t>Price_BOM_VL_VLS_Insert_012</t>
        </is>
      </c>
      <c r="D18">
        <f>IF(B18="Y",C18,"")</f>
        <v/>
      </c>
      <c r="E18" t="inlineStr">
        <is>
          <t>:1270-7_VL:1570-9_VL:2070-5_VL:</t>
        </is>
      </c>
      <c r="F18" s="123" t="inlineStr">
        <is>
          <t>X0</t>
        </is>
      </c>
      <c r="G18" s="123" t="inlineStr">
        <is>
          <t>Opt_InsertProvided</t>
        </is>
      </c>
      <c r="H18" s="123" t="inlineStr">
        <is>
          <t>Cast Iron, ASTM-A48, CL 30</t>
        </is>
      </c>
      <c r="I18" s="123" t="inlineStr">
        <is>
          <t>:C30:</t>
        </is>
      </c>
      <c r="J18" t="inlineStr">
        <is>
          <t>Coating_Scotchkote134_interior_exterior_IncludeImpeller</t>
        </is>
      </c>
      <c r="K18" t="inlineStr">
        <is>
          <t>:MechSealType21:</t>
        </is>
      </c>
      <c r="L18" t="inlineStr">
        <is>
          <t>Vertical</t>
        </is>
      </c>
      <c r="M18" t="inlineStr">
        <is>
          <t>D</t>
        </is>
      </c>
      <c r="N18" t="inlineStr">
        <is>
          <t>:56J:</t>
        </is>
      </c>
      <c r="O18" s="6" t="inlineStr">
        <is>
          <t>Cast Iron, ASTM-A48, CL 30</t>
        </is>
      </c>
      <c r="P18" s="6" t="inlineStr">
        <is>
          <t>C30</t>
        </is>
      </c>
      <c r="Q18" s="123" t="inlineStr">
        <is>
          <t>125# ANSI Flange</t>
        </is>
      </c>
      <c r="R18" s="123" t="inlineStr">
        <is>
          <t>RTF</t>
        </is>
      </c>
      <c r="S18" s="6" t="n"/>
      <c r="T18" s="123" t="inlineStr">
        <is>
          <t>A100518</t>
        </is>
      </c>
      <c r="U18" s="123" t="n"/>
      <c r="V18" s="123" t="inlineStr">
        <is>
          <t>LT027</t>
        </is>
      </c>
      <c r="W18" s="13" t="n">
        <v>0</v>
      </c>
      <c r="X18" t="n">
        <v>0</v>
      </c>
    </row>
    <row r="19">
      <c r="B19" s="13">
        <f>IF(AND(J19="Coating_Standard"),"Y","N")</f>
        <v/>
      </c>
      <c r="C19" t="inlineStr">
        <is>
          <t>Price_BOM_VL_VLS_Insert_013</t>
        </is>
      </c>
      <c r="D19">
        <f>IF(B19="Y",C19,"")</f>
        <v/>
      </c>
      <c r="E19" t="inlineStr">
        <is>
          <t>:1270-7_VL:1570-9_VL:2070-5_VL:</t>
        </is>
      </c>
      <c r="F19" s="123" t="inlineStr">
        <is>
          <t>X0</t>
        </is>
      </c>
      <c r="G19" s="123" t="inlineStr">
        <is>
          <t>Opt_InsertProvided</t>
        </is>
      </c>
      <c r="H19" s="123" t="inlineStr">
        <is>
          <t>Cast Iron, ASTM-A48, CL 30</t>
        </is>
      </c>
      <c r="I19" s="123" t="inlineStr">
        <is>
          <t>:C30:</t>
        </is>
      </c>
      <c r="J19" t="inlineStr">
        <is>
          <t>Coating_Scotchkote134_interior_IncludeImpeller</t>
        </is>
      </c>
      <c r="K19" t="inlineStr">
        <is>
          <t>:MechSealType21:</t>
        </is>
      </c>
      <c r="L19" t="inlineStr">
        <is>
          <t>Vertical</t>
        </is>
      </c>
      <c r="M19" t="inlineStr">
        <is>
          <t>D</t>
        </is>
      </c>
      <c r="N19" t="inlineStr">
        <is>
          <t>:56J:</t>
        </is>
      </c>
      <c r="O19" s="6" t="inlineStr">
        <is>
          <t>Cast Iron, ASTM-A48, CL 30</t>
        </is>
      </c>
      <c r="P19" s="6" t="inlineStr">
        <is>
          <t>C30</t>
        </is>
      </c>
      <c r="Q19" s="123" t="inlineStr">
        <is>
          <t>125# ANSI Flange</t>
        </is>
      </c>
      <c r="R19" s="123" t="inlineStr">
        <is>
          <t>RTF</t>
        </is>
      </c>
      <c r="S19" s="6" t="n"/>
      <c r="T19" s="123" t="inlineStr">
        <is>
          <t>A100518</t>
        </is>
      </c>
      <c r="U19" s="123" t="n"/>
      <c r="V19" s="123" t="inlineStr">
        <is>
          <t>LT027</t>
        </is>
      </c>
      <c r="W19" s="13" t="n">
        <v>0</v>
      </c>
      <c r="X19" t="n">
        <v>0</v>
      </c>
    </row>
    <row r="20">
      <c r="B20" s="13">
        <f>IF(AND(J20="Coating_Standard"),"Y","N")</f>
        <v/>
      </c>
      <c r="C20" t="inlineStr">
        <is>
          <t>Price_BOM_VL_VLS_Insert_014</t>
        </is>
      </c>
      <c r="D20">
        <f>IF(B20="Y",C20,"")</f>
        <v/>
      </c>
      <c r="E20" t="inlineStr">
        <is>
          <t>:1270-7_VL:1570-9_VL:2070-5_VL:</t>
        </is>
      </c>
      <c r="F20" s="123" t="inlineStr">
        <is>
          <t>X0</t>
        </is>
      </c>
      <c r="G20" s="123" t="inlineStr">
        <is>
          <t>Opt_InsertProvided</t>
        </is>
      </c>
      <c r="H20" s="123" t="inlineStr">
        <is>
          <t>Cast Iron, ASTM-A48, CL 30</t>
        </is>
      </c>
      <c r="I20" s="123" t="inlineStr">
        <is>
          <t>:C30:</t>
        </is>
      </c>
      <c r="J20" t="inlineStr">
        <is>
          <t>Coating_Special</t>
        </is>
      </c>
      <c r="K20" t="inlineStr">
        <is>
          <t>:MechSealType21:</t>
        </is>
      </c>
      <c r="L20" t="inlineStr">
        <is>
          <t>Vertical</t>
        </is>
      </c>
      <c r="M20" t="inlineStr">
        <is>
          <t>D</t>
        </is>
      </c>
      <c r="N20" t="inlineStr">
        <is>
          <t>:56J:</t>
        </is>
      </c>
      <c r="O20" s="6" t="inlineStr">
        <is>
          <t>Cast Iron, ASTM-A48, CL 30</t>
        </is>
      </c>
      <c r="P20" s="6" t="inlineStr">
        <is>
          <t>C30</t>
        </is>
      </c>
      <c r="Q20" s="123" t="inlineStr">
        <is>
          <t>125# ANSI Flange</t>
        </is>
      </c>
      <c r="R20" s="123" t="inlineStr">
        <is>
          <t>RTF</t>
        </is>
      </c>
      <c r="S20" s="6" t="n"/>
      <c r="T20" s="123" t="inlineStr">
        <is>
          <t>A100518</t>
        </is>
      </c>
      <c r="U20" s="123" t="n"/>
      <c r="V20" s="123" t="inlineStr">
        <is>
          <t>LT027</t>
        </is>
      </c>
      <c r="W20" s="13" t="n">
        <v>0</v>
      </c>
      <c r="X20" t="n">
        <v>0</v>
      </c>
    </row>
    <row r="21">
      <c r="B21" s="13">
        <f>IF(AND(J21="Coating_Standard"),"Y","N")</f>
        <v/>
      </c>
      <c r="C21" t="inlineStr">
        <is>
          <t>Price_BOM_VL_VLS_Insert_015</t>
        </is>
      </c>
      <c r="D21">
        <f>IF(B21="Y",C21,"")</f>
        <v/>
      </c>
      <c r="E21" t="inlineStr">
        <is>
          <t>:1270-7_VL:1570-9_VL:2070-5_VL:</t>
        </is>
      </c>
      <c r="F21" s="123" t="inlineStr">
        <is>
          <t>X0</t>
        </is>
      </c>
      <c r="G21" s="123" t="inlineStr">
        <is>
          <t>Opt_InsertProvided</t>
        </is>
      </c>
      <c r="H21" s="123" t="inlineStr">
        <is>
          <t>Cast Iron, ASTM-A48, CL 30</t>
        </is>
      </c>
      <c r="I21" s="123" t="inlineStr">
        <is>
          <t>:C30:</t>
        </is>
      </c>
      <c r="J21" t="inlineStr">
        <is>
          <t>Coating_Epoxy</t>
        </is>
      </c>
      <c r="K21" t="inlineStr">
        <is>
          <t>:MechSealType21:</t>
        </is>
      </c>
      <c r="L21" t="inlineStr">
        <is>
          <t>Vertical</t>
        </is>
      </c>
      <c r="M21" t="inlineStr">
        <is>
          <t>D</t>
        </is>
      </c>
      <c r="N21" t="inlineStr">
        <is>
          <t>:56J:</t>
        </is>
      </c>
      <c r="O21" s="6" t="inlineStr">
        <is>
          <t>Cast Iron, ASTM-A48, CL 30</t>
        </is>
      </c>
      <c r="P21" s="6" t="inlineStr">
        <is>
          <t>C30</t>
        </is>
      </c>
      <c r="Q21" s="123" t="inlineStr">
        <is>
          <t>125# ANSI Flange</t>
        </is>
      </c>
      <c r="R21" s="123" t="inlineStr">
        <is>
          <t>RTF</t>
        </is>
      </c>
      <c r="S21" s="6" t="n"/>
      <c r="T21" s="123" t="inlineStr">
        <is>
          <t>A100518</t>
        </is>
      </c>
      <c r="U21" s="123" t="n"/>
      <c r="V21" s="123" t="inlineStr">
        <is>
          <t>LT027</t>
        </is>
      </c>
      <c r="W21" s="13" t="n">
        <v>0</v>
      </c>
      <c r="X21" t="n">
        <v>0</v>
      </c>
    </row>
    <row r="22">
      <c r="B22" s="13">
        <f>IF(AND(J22="Coating_Standard"),"Y","N")</f>
        <v/>
      </c>
      <c r="C22" t="inlineStr">
        <is>
          <t>Price_BOM_VL_VLS_Insert_016</t>
        </is>
      </c>
      <c r="D22">
        <f>IF(B22="Y",C22,"")</f>
        <v/>
      </c>
      <c r="E22" t="inlineStr">
        <is>
          <t>:1270-7_VL:1570-9_VL:2070-5_VL:2095-A_VL:2095-1_VL:2095-5_VL:2095-9_VL:2570-9_VL:2595-3_VL:2512-1_VL:3070-7_VL:3095-7_VL:3012-5_VL:3012-3_VL:4070-7_VL:4095-9_VL:4095-7_VL:5070-7_VL:5095-A_VL:5095-7_VL:</t>
        </is>
      </c>
      <c r="F22" s="123" t="inlineStr">
        <is>
          <t>X3</t>
        </is>
      </c>
      <c r="G22" s="123" t="inlineStr">
        <is>
          <t>Opt_InsertProvided</t>
        </is>
      </c>
      <c r="H22" t="inlineStr">
        <is>
          <t>Cast Iron, ASTM-A48, CL 30:Cast Iron, ASTM-A48, CL 35</t>
        </is>
      </c>
      <c r="I22" s="123" t="inlineStr">
        <is>
          <t>:C30:C35:</t>
        </is>
      </c>
      <c r="J22" t="inlineStr">
        <is>
          <t>Coating_Standard</t>
        </is>
      </c>
      <c r="K22" t="inlineStr">
        <is>
          <t>:MechSealType21S:MechSealType1Unbal:</t>
        </is>
      </c>
      <c r="L22" t="inlineStr">
        <is>
          <t>Vertical</t>
        </is>
      </c>
      <c r="M22" t="inlineStr">
        <is>
          <t>V</t>
        </is>
      </c>
      <c r="N22" t="inlineStr">
        <is>
          <t>:143JM:145JM:182JM:184JM:</t>
        </is>
      </c>
      <c r="O22" s="6" t="inlineStr">
        <is>
          <t>Cast Iron, ASTM-A48, CL 30</t>
        </is>
      </c>
      <c r="P22" s="6" t="inlineStr">
        <is>
          <t>C30</t>
        </is>
      </c>
      <c r="Q22" s="123" t="inlineStr">
        <is>
          <t>125# ANSI Flange</t>
        </is>
      </c>
      <c r="R22" s="123" t="n">
        <v>96769352</v>
      </c>
      <c r="S22" s="6" t="inlineStr">
        <is>
          <t>INSERT,LC,X3,JM,SGL, 4.5"AK,CI</t>
        </is>
      </c>
      <c r="T22" s="123" t="inlineStr">
        <is>
          <t>A100522</t>
        </is>
      </c>
      <c r="U22" s="123" t="n"/>
      <c r="V22" s="123" t="inlineStr">
        <is>
          <t>LT027</t>
        </is>
      </c>
      <c r="W22" s="13" t="n">
        <v>0</v>
      </c>
      <c r="X22" t="n">
        <v>0</v>
      </c>
    </row>
    <row r="23">
      <c r="B23" s="13">
        <f>IF(AND(J23="Coating_Standard"),"Y","N")</f>
        <v/>
      </c>
      <c r="C23" t="inlineStr">
        <is>
          <t>Price_BOM_VL_VLS_Insert_017</t>
        </is>
      </c>
      <c r="D23">
        <f>IF(B23="Y",C23,"")</f>
        <v/>
      </c>
      <c r="E23" t="inlineStr">
        <is>
          <t>:1270-7_VL:1570-9_VL:2070-5_VL:2095-A_VL:2095-1_VL:2095-5_VL:2095-9_VL:2570-9_VL:2595-3_VL:2512-1_VL:3070-7_VL:3095-7_VL:3012-5_VL:3012-3_VL:4070-7_VL:4095-9_VL:4095-7_VL:5070-7_VL:5095-A_VL:5095-7_VL:</t>
        </is>
      </c>
      <c r="F23" s="123" t="inlineStr">
        <is>
          <t>X3</t>
        </is>
      </c>
      <c r="G23" s="123" t="inlineStr">
        <is>
          <t>Opt_InsertProvided</t>
        </is>
      </c>
      <c r="H23" t="inlineStr">
        <is>
          <t>Cast Iron, ASTM-A48, CL 30:Cast Iron, ASTM-A48, CL 35</t>
        </is>
      </c>
      <c r="I23" s="123" t="inlineStr">
        <is>
          <t>:C30:C35:</t>
        </is>
      </c>
      <c r="J23" t="inlineStr">
        <is>
          <t>Coating_Standard</t>
        </is>
      </c>
      <c r="K23" t="inlineStr">
        <is>
          <t>:MechSealType21S:MechSealType1Unbal:</t>
        </is>
      </c>
      <c r="L23" t="inlineStr">
        <is>
          <t>Vertical</t>
        </is>
      </c>
      <c r="M23" t="inlineStr">
        <is>
          <t>V</t>
        </is>
      </c>
      <c r="N23" t="inlineStr">
        <is>
          <t>:213JM:215JM:254JMZ:256JMZ</t>
        </is>
      </c>
      <c r="O23" s="6" t="inlineStr">
        <is>
          <t>Cast Iron, ASTM-A48, CL 30</t>
        </is>
      </c>
      <c r="P23" s="6" t="inlineStr">
        <is>
          <t>C30</t>
        </is>
      </c>
      <c r="Q23" s="123" t="inlineStr">
        <is>
          <t>125# ANSI Flange</t>
        </is>
      </c>
      <c r="R23" s="123" t="n">
        <v>96769353</v>
      </c>
      <c r="S23" s="6" t="inlineStr">
        <is>
          <t>INSERT,LC,X3,JM,SGL, 8.5"AK,CI</t>
        </is>
      </c>
      <c r="T23" s="123" t="inlineStr">
        <is>
          <t>A100522</t>
        </is>
      </c>
      <c r="U23" s="123" t="n"/>
      <c r="V23" s="123" t="inlineStr">
        <is>
          <t>LT027</t>
        </is>
      </c>
      <c r="W23" s="13" t="n">
        <v>0</v>
      </c>
      <c r="X23" t="n">
        <v>0</v>
      </c>
    </row>
    <row r="24">
      <c r="B24" s="13">
        <f>IF(AND(J24="Coating_Standard"),"Y","N")</f>
        <v/>
      </c>
      <c r="C24" t="inlineStr">
        <is>
          <t>Price_BOM_VL_VLS_Insert_018</t>
        </is>
      </c>
      <c r="D24">
        <f>IF(B24="Y",C24,"")</f>
        <v/>
      </c>
      <c r="E24" t="inlineStr">
        <is>
          <t>:1270-7_VL:1570-9_VL:2070-5_VL:2095-A_VL:2095-1_VL:2095-5_VL:2095-9_VL:2570-9_VL:2595-3_VL:2512-1_VL:3070-7_VL:3095-7_VL:3012-5_VL:3012-3_VL:4070-7_VL:4095-9_VL:4095-7_VL:5070-7_VL:5095-A_VL:5095-7_VL:</t>
        </is>
      </c>
      <c r="F24" s="123" t="inlineStr">
        <is>
          <t>X3</t>
        </is>
      </c>
      <c r="G24" s="123" t="inlineStr">
        <is>
          <t>Opt_InsertProvided</t>
        </is>
      </c>
      <c r="H24" t="inlineStr">
        <is>
          <t>Cast Iron, ASTM-A48, CL 30:Cast Iron, ASTM-A48, CL 35</t>
        </is>
      </c>
      <c r="I24" s="123" t="inlineStr">
        <is>
          <t>:C30:C35:</t>
        </is>
      </c>
      <c r="J24" t="inlineStr">
        <is>
          <t>Coating_Standard</t>
        </is>
      </c>
      <c r="K24" t="inlineStr">
        <is>
          <t>:MechSealType21S:MechSealType1Unbal:</t>
        </is>
      </c>
      <c r="L24" t="inlineStr">
        <is>
          <t>Vertical</t>
        </is>
      </c>
      <c r="M24" t="inlineStr">
        <is>
          <t>:F:I:J:X:</t>
        </is>
      </c>
      <c r="N24" t="inlineStr">
        <is>
          <t>:143JP:145JP:182JP:184JP:</t>
        </is>
      </c>
      <c r="O24" s="6" t="inlineStr">
        <is>
          <t>Cast Iron, ASTM-A48, CL 30</t>
        </is>
      </c>
      <c r="P24" s="6" t="inlineStr">
        <is>
          <t>C30</t>
        </is>
      </c>
      <c r="Q24" s="123" t="inlineStr">
        <is>
          <t>125# ANSI Flange</t>
        </is>
      </c>
      <c r="R24" s="123" t="n">
        <v>96769356</v>
      </c>
      <c r="S24" s="6" t="inlineStr">
        <is>
          <t>INSERT,LC,X3,JP,SGL, 4.5"AK,CI</t>
        </is>
      </c>
      <c r="T24" s="123" t="inlineStr">
        <is>
          <t>A100521</t>
        </is>
      </c>
      <c r="U24" s="123" t="n"/>
      <c r="V24" s="123" t="inlineStr">
        <is>
          <t>LT027</t>
        </is>
      </c>
      <c r="W24" s="13" t="n">
        <v>0</v>
      </c>
      <c r="X24" t="n">
        <v>0</v>
      </c>
    </row>
    <row r="25">
      <c r="B25" s="13">
        <f>IF(AND(J25="Coating_Standard"),"Y","N")</f>
        <v/>
      </c>
      <c r="C25" t="inlineStr">
        <is>
          <t>Price_BOM_VL_VLS_Insert_019</t>
        </is>
      </c>
      <c r="D25">
        <f>IF(B25="Y",C25,"")</f>
        <v/>
      </c>
      <c r="E25" t="inlineStr">
        <is>
          <t>:1270-7_VL:1570-9_VL:2070-5_VL:2095-A_VL:2095-1_VL:2095-5_VL:2095-9_VL:2570-9_VL:2595-3_VL:2512-1_VL:3070-7_VL:3095-7_VL:3012-5_VL:3012-3_VL:4070-7_VL:4095-9_VL:4095-7_VL:5070-7_VL:5095-A_VL:5095-7_VL:</t>
        </is>
      </c>
      <c r="F25" s="123" t="inlineStr">
        <is>
          <t>X3</t>
        </is>
      </c>
      <c r="G25" s="123" t="inlineStr">
        <is>
          <t>Opt_InsertProvided</t>
        </is>
      </c>
      <c r="H25" t="inlineStr">
        <is>
          <t>Cast Iron, ASTM-A48, CL 30:Cast Iron, ASTM-A48, CL 35</t>
        </is>
      </c>
      <c r="I25" s="123" t="inlineStr">
        <is>
          <t>:C30:C35:</t>
        </is>
      </c>
      <c r="J25" t="inlineStr">
        <is>
          <t>Coating_Standard</t>
        </is>
      </c>
      <c r="K25" t="inlineStr">
        <is>
          <t>:MechSealType21S:MechSealType1Unbal:</t>
        </is>
      </c>
      <c r="L25" t="inlineStr">
        <is>
          <t>Vertical</t>
        </is>
      </c>
      <c r="M25" t="inlineStr">
        <is>
          <t>:F:I:J:X:</t>
        </is>
      </c>
      <c r="N25" t="inlineStr">
        <is>
          <t>:213JPZ:215JPZ:254JPZ:256JPZ:</t>
        </is>
      </c>
      <c r="O25" s="6" t="inlineStr">
        <is>
          <t>Cast Iron, ASTM-A48, CL 30</t>
        </is>
      </c>
      <c r="P25" s="6" t="inlineStr">
        <is>
          <t>C30</t>
        </is>
      </c>
      <c r="Q25" s="123" t="inlineStr">
        <is>
          <t>125# ANSI Flange</t>
        </is>
      </c>
      <c r="R25" s="123" t="n">
        <v>96769357</v>
      </c>
      <c r="S25" s="6" t="inlineStr">
        <is>
          <t>INSERT,LC,X3,JP,SGL, 8.5"AK,CI</t>
        </is>
      </c>
      <c r="T25" s="123" t="inlineStr">
        <is>
          <t>A100521</t>
        </is>
      </c>
      <c r="U25" s="123" t="n"/>
      <c r="V25" s="123" t="inlineStr">
        <is>
          <t>LT027</t>
        </is>
      </c>
      <c r="W25" s="13" t="n">
        <v>0</v>
      </c>
      <c r="X25" t="n">
        <v>0</v>
      </c>
    </row>
    <row r="26">
      <c r="B26" s="13">
        <f>IF(AND(J26="Coating_Standard"),"Y","N")</f>
        <v/>
      </c>
      <c r="C26" t="inlineStr">
        <is>
          <t>Price_BOM_VL_VLS_Insert_020</t>
        </is>
      </c>
      <c r="D26">
        <f>IF(B26="Y",C26,"")</f>
        <v/>
      </c>
      <c r="E26" t="inlineStr">
        <is>
          <t>:1270-7_VL:1570-9_VL:2070-5_VL:2095-A_VL:2095-1_VL:2095-5_VL:2095-9_VL:2570-9_VL:2595-3_VL:2512-1_VL:3070-7_VL:3095-7_VL:3012-5_VL:3012-3_VL:4070-7_VL:4095-9_VL:4095-7_VL:5070-7_VL:5095-A_VL:5095-7_VL:</t>
        </is>
      </c>
      <c r="F26" s="123" t="inlineStr">
        <is>
          <t>X3</t>
        </is>
      </c>
      <c r="G26" s="123" t="inlineStr">
        <is>
          <t>Opt_InsertProvided</t>
        </is>
      </c>
      <c r="H26" t="inlineStr">
        <is>
          <t>Cast Iron, ASTM-A48, CL 30:Cast Iron, ASTM-A48, CL 35</t>
        </is>
      </c>
      <c r="I26" s="123" t="inlineStr">
        <is>
          <t>:C30:C35:</t>
        </is>
      </c>
      <c r="J26" t="inlineStr">
        <is>
          <t>Coating_Standard</t>
        </is>
      </c>
      <c r="K26" t="inlineStr">
        <is>
          <t>:MechSealDoubleType21:MechSealDoubleType2:</t>
        </is>
      </c>
      <c r="L26" t="inlineStr">
        <is>
          <t>Vertical</t>
        </is>
      </c>
      <c r="M26" t="inlineStr">
        <is>
          <t>F</t>
        </is>
      </c>
      <c r="N26" t="inlineStr">
        <is>
          <t>:143JP:145JP:182JP:184JP:</t>
        </is>
      </c>
      <c r="O26" s="6" t="inlineStr">
        <is>
          <t>Cast Iron, ASTM-A48, CL 30</t>
        </is>
      </c>
      <c r="P26" s="6" t="inlineStr">
        <is>
          <t>C30</t>
        </is>
      </c>
      <c r="Q26" s="123" t="inlineStr">
        <is>
          <t>125# ANSI Flange</t>
        </is>
      </c>
      <c r="R26" s="123" t="inlineStr">
        <is>
          <t>RTF</t>
        </is>
      </c>
      <c r="S26" s="6" t="n"/>
      <c r="T26" t="inlineStr">
        <is>
          <t>A300083</t>
        </is>
      </c>
      <c r="V26" t="inlineStr">
        <is>
          <t>LT051</t>
        </is>
      </c>
      <c r="W26" s="13" t="n">
        <v>14</v>
      </c>
      <c r="X26" t="n">
        <v>0</v>
      </c>
    </row>
    <row r="27">
      <c r="B27" s="13">
        <f>IF(AND(J27="Coating_Standard"),"Y","N")</f>
        <v/>
      </c>
      <c r="C27" t="inlineStr">
        <is>
          <t>Price_BOM_VL_VLS_Insert_021</t>
        </is>
      </c>
      <c r="D27">
        <f>IF(B27="Y",C27,"")</f>
        <v/>
      </c>
      <c r="E27" t="inlineStr">
        <is>
          <t>:1270-7_VL:1570-9_VL:2070-5_VL:2095-A_VL:2095-1_VL:2095-5_VL:2095-9_VL:2570-9_VL:2595-3_VL:2512-1_VL:3070-7_VL:3095-7_VL:3012-5_VL:3012-3_VL:4070-7_VL:4095-9_VL:4095-7_VL:5070-7_VL:5095-A_VL:5095-7_VL:</t>
        </is>
      </c>
      <c r="F27" s="123" t="inlineStr">
        <is>
          <t>X3</t>
        </is>
      </c>
      <c r="G27" s="123" t="inlineStr">
        <is>
          <t>Opt_InsertProvided</t>
        </is>
      </c>
      <c r="H27" t="inlineStr">
        <is>
          <t>Cast Iron, ASTM-A48, CL 30:Cast Iron, ASTM-A48, CL 35</t>
        </is>
      </c>
      <c r="I27" s="123" t="inlineStr">
        <is>
          <t>:C30:C35:</t>
        </is>
      </c>
      <c r="J27" t="inlineStr">
        <is>
          <t>Coating_Standard</t>
        </is>
      </c>
      <c r="K27" t="inlineStr">
        <is>
          <t>:MechSealDoubleType21:MechSealDoubleType2:</t>
        </is>
      </c>
      <c r="L27" t="inlineStr">
        <is>
          <t>Vertical</t>
        </is>
      </c>
      <c r="M27" t="inlineStr">
        <is>
          <t>F</t>
        </is>
      </c>
      <c r="N27" t="inlineStr">
        <is>
          <t>:213JPZ:215JPZ:254JPZ:256JPZ:</t>
        </is>
      </c>
      <c r="O27" s="6" t="inlineStr">
        <is>
          <t>Cast Iron, ASTM-A48, CL 30</t>
        </is>
      </c>
      <c r="P27" s="6" t="inlineStr">
        <is>
          <t>C30</t>
        </is>
      </c>
      <c r="Q27" s="123" t="inlineStr">
        <is>
          <t>125# ANSI Flange</t>
        </is>
      </c>
      <c r="R27" s="123" t="inlineStr">
        <is>
          <t>RTF</t>
        </is>
      </c>
      <c r="S27" s="6" t="n"/>
      <c r="T27" t="inlineStr">
        <is>
          <t>A300084</t>
        </is>
      </c>
      <c r="V27" t="inlineStr">
        <is>
          <t>LT051</t>
        </is>
      </c>
      <c r="W27" s="13" t="n">
        <v>14</v>
      </c>
      <c r="X27" t="n">
        <v>0</v>
      </c>
    </row>
    <row r="28">
      <c r="B28" s="13">
        <f>IF(AND(J28="Coating_Standard"),"Y","N")</f>
        <v/>
      </c>
      <c r="C28" t="inlineStr">
        <is>
          <t>Price_BOM_VL_VLS_Insert_022</t>
        </is>
      </c>
      <c r="D28">
        <f>IF(B28="Y",C28,"")</f>
        <v/>
      </c>
      <c r="E28" t="inlineStr">
        <is>
          <t>:1270-7_VL:1570-9_VL:2070-5_VL:2095-A_VL:2095-1_VL:2095-5_VL:2095-9_VL:2570-9_VL:2595-3_VL:2512-1_VL:3070-7_VL:3095-7_VL:3012-5_VL:3012-3_VL:4070-7_VL:4095-9_VL:4095-7_VL:5070-7_VL:5095-A_VL:5095-7_VL:</t>
        </is>
      </c>
      <c r="F28" s="123" t="inlineStr">
        <is>
          <t>X3</t>
        </is>
      </c>
      <c r="G28" s="123" t="inlineStr">
        <is>
          <t>Opt_InsertProvided</t>
        </is>
      </c>
      <c r="H28" t="inlineStr">
        <is>
          <t>Cast Iron, ASTM-A48, CL 30:Cast Iron, ASTM-A48, CL 35</t>
        </is>
      </c>
      <c r="I28" s="123" t="inlineStr">
        <is>
          <t>:C30:C35:</t>
        </is>
      </c>
      <c r="J28" t="inlineStr">
        <is>
          <t>Coating_Standard</t>
        </is>
      </c>
      <c r="K28" t="inlineStr">
        <is>
          <t>:MechSealType2B:</t>
        </is>
      </c>
      <c r="L28" t="inlineStr">
        <is>
          <t>Vertical</t>
        </is>
      </c>
      <c r="M28" t="inlineStr">
        <is>
          <t>:F:I:J:X:</t>
        </is>
      </c>
      <c r="N28" t="inlineStr">
        <is>
          <t>:143JP:145JP:182JP:184JP:</t>
        </is>
      </c>
      <c r="O28" s="6" t="inlineStr">
        <is>
          <t>Cast Iron, ASTM-A48, CL 30</t>
        </is>
      </c>
      <c r="P28" s="6" t="inlineStr">
        <is>
          <t>C30</t>
        </is>
      </c>
      <c r="Q28" s="123" t="inlineStr">
        <is>
          <t>125# ANSI Flange</t>
        </is>
      </c>
      <c r="R28" s="123" t="n">
        <v>96769358</v>
      </c>
      <c r="S28" s="6" t="inlineStr">
        <is>
          <t>INSERT,LC,X3,JP,BAL, 4.5"AK,CI</t>
        </is>
      </c>
      <c r="T28" s="123" t="inlineStr">
        <is>
          <t>A100521</t>
        </is>
      </c>
      <c r="U28" s="123" t="n"/>
      <c r="V28" s="123" t="inlineStr">
        <is>
          <t>LT027</t>
        </is>
      </c>
      <c r="W28" s="13" t="n">
        <v>0</v>
      </c>
      <c r="X28" t="n">
        <v>0</v>
      </c>
    </row>
    <row r="29">
      <c r="B29" s="13">
        <f>IF(AND(J29="Coating_Standard"),"Y","N")</f>
        <v/>
      </c>
      <c r="C29" t="inlineStr">
        <is>
          <t>Price_BOM_VL_VLS_Insert_023</t>
        </is>
      </c>
      <c r="D29">
        <f>IF(B29="Y",C29,"")</f>
        <v/>
      </c>
      <c r="E29" t="inlineStr">
        <is>
          <t>:1270-7_VL:1570-9_VL:2070-5_VL:2095-A_VL:2095-1_VL:2095-5_VL:2095-9_VL:2570-9_VL:2595-3_VL:2512-1_VL:3070-7_VL:3095-7_VL:3012-5_VL:3012-3_VL:4070-7_VL:4095-9_VL:4095-7_VL:5070-7_VL:5095-A_VL:5095-7_VL:</t>
        </is>
      </c>
      <c r="F29" s="123" t="inlineStr">
        <is>
          <t>X3</t>
        </is>
      </c>
      <c r="G29" s="123" t="inlineStr">
        <is>
          <t>Opt_InsertProvided</t>
        </is>
      </c>
      <c r="H29" t="inlineStr">
        <is>
          <t>Cast Iron, ASTM-A48, CL 30:Cast Iron, ASTM-A48, CL 35</t>
        </is>
      </c>
      <c r="I29" s="123" t="inlineStr">
        <is>
          <t>:C30:C35:</t>
        </is>
      </c>
      <c r="J29" t="inlineStr">
        <is>
          <t>Coating_Standard</t>
        </is>
      </c>
      <c r="K29" t="inlineStr">
        <is>
          <t>:MechSealType2B:</t>
        </is>
      </c>
      <c r="L29" t="inlineStr">
        <is>
          <t>Vertical</t>
        </is>
      </c>
      <c r="M29" t="inlineStr">
        <is>
          <t>:F:I:J:X:</t>
        </is>
      </c>
      <c r="N29" t="inlineStr">
        <is>
          <t>:213JPZ:215JPZ:254JPZ:256JPZ:</t>
        </is>
      </c>
      <c r="O29" s="6" t="inlineStr">
        <is>
          <t>Cast Iron, ASTM-A48, CL 30</t>
        </is>
      </c>
      <c r="P29" s="6" t="inlineStr">
        <is>
          <t>C30</t>
        </is>
      </c>
      <c r="Q29" s="123" t="inlineStr">
        <is>
          <t>125# ANSI Flange</t>
        </is>
      </c>
      <c r="R29" s="123" t="n">
        <v>96769359</v>
      </c>
      <c r="S29" s="6" t="inlineStr">
        <is>
          <t>INSERT,LC,X3,JP,BAL, 8.5"AK,CI</t>
        </is>
      </c>
      <c r="T29" s="123" t="inlineStr">
        <is>
          <t>A100521</t>
        </is>
      </c>
      <c r="U29" s="123" t="n"/>
      <c r="V29" s="123" t="inlineStr">
        <is>
          <t>LT027</t>
        </is>
      </c>
      <c r="W29" s="13" t="n">
        <v>0</v>
      </c>
      <c r="X29" t="n">
        <v>0</v>
      </c>
    </row>
    <row r="30">
      <c r="B30" s="13">
        <f>IF(AND(J30="Coating_Standard"),"Y","N")</f>
        <v/>
      </c>
      <c r="C30" t="inlineStr">
        <is>
          <t>Price_BOM_VL_VLS_Insert_024</t>
        </is>
      </c>
      <c r="D30">
        <f>IF(B30="Y",C30,"")</f>
        <v/>
      </c>
      <c r="E30" t="inlineStr">
        <is>
          <t>:1270-7_VL:1570-9_VL:2070-5_VL:2095-A_VL:2095-1_VL:2095-5_VL:2095-9_VL:2570-9_VL:2595-3_VL:2512-1_VL:3070-7_VL:3095-7_VL:3012-5_VL:3012-3_VL:4070-7_VL:4095-9_VL:4095-7_VL:5070-7_VL:5095-A_VL:5095-7_VL:</t>
        </is>
      </c>
      <c r="F30" s="123" t="inlineStr">
        <is>
          <t>X3</t>
        </is>
      </c>
      <c r="G30" s="123" t="inlineStr">
        <is>
          <t>Opt_InsertProvided</t>
        </is>
      </c>
      <c r="H30" t="inlineStr">
        <is>
          <t>Cast Iron, ASTM-A48, CL 30:Cast Iron, ASTM-A48, CL 35</t>
        </is>
      </c>
      <c r="I30" s="123" t="inlineStr">
        <is>
          <t>:C30:C35:</t>
        </is>
      </c>
      <c r="J30" t="inlineStr">
        <is>
          <t>Coating_Scotchkote134_interior</t>
        </is>
      </c>
      <c r="K30" t="inlineStr">
        <is>
          <t>:MechSealType21S:MechSealType1Unbal:</t>
        </is>
      </c>
      <c r="L30" t="inlineStr">
        <is>
          <t>Vertical</t>
        </is>
      </c>
      <c r="M30" t="inlineStr">
        <is>
          <t>V</t>
        </is>
      </c>
      <c r="N30" t="inlineStr">
        <is>
          <t>:143JM:145JM:182JM:184JM:</t>
        </is>
      </c>
      <c r="O30" s="6" t="inlineStr">
        <is>
          <t>Cast Iron, ASTM-A48, CL 30</t>
        </is>
      </c>
      <c r="P30" s="6" t="inlineStr">
        <is>
          <t>C30</t>
        </is>
      </c>
      <c r="Q30" s="123" t="inlineStr">
        <is>
          <t>125# ANSI Flange</t>
        </is>
      </c>
      <c r="R30" s="123" t="n">
        <v>98534073</v>
      </c>
      <c r="S30" s="6" t="n"/>
      <c r="T30" s="123" t="inlineStr">
        <is>
          <t>A100522</t>
        </is>
      </c>
      <c r="U30" s="123" t="n"/>
      <c r="V30" s="123" t="inlineStr">
        <is>
          <t>LT027</t>
        </is>
      </c>
      <c r="W30" s="13" t="n">
        <v>0</v>
      </c>
      <c r="X30" t="n">
        <v>0</v>
      </c>
    </row>
    <row r="31">
      <c r="B31" s="13">
        <f>IF(AND(J31="Coating_Standard"),"Y","N")</f>
        <v/>
      </c>
      <c r="C31" t="inlineStr">
        <is>
          <t>Price_BOM_VL_VLS_Insert_025</t>
        </is>
      </c>
      <c r="D31">
        <f>IF(B31="Y",C31,"")</f>
        <v/>
      </c>
      <c r="E31" t="inlineStr">
        <is>
          <t>:1270-7_VL:1570-9_VL:2070-5_VL:2095-A_VL:2095-1_VL:2095-5_VL:2095-9_VL:2570-9_VL:2595-3_VL:2512-1_VL:3070-7_VL:3095-7_VL:3012-5_VL:3012-3_VL:4070-7_VL:4095-9_VL:4095-7_VL:5070-7_VL:5095-A_VL:5095-7_VL:</t>
        </is>
      </c>
      <c r="F31" s="123" t="inlineStr">
        <is>
          <t>X3</t>
        </is>
      </c>
      <c r="G31" s="123" t="inlineStr">
        <is>
          <t>Opt_InsertProvided</t>
        </is>
      </c>
      <c r="H31" t="inlineStr">
        <is>
          <t>Cast Iron, ASTM-A48, CL 30:Cast Iron, ASTM-A48, CL 35</t>
        </is>
      </c>
      <c r="I31" s="123" t="inlineStr">
        <is>
          <t>:C30:C35:</t>
        </is>
      </c>
      <c r="J31" t="inlineStr">
        <is>
          <t>Coating_Scotchkote134_interior</t>
        </is>
      </c>
      <c r="K31" t="inlineStr">
        <is>
          <t>:MechSealType21S:MechSealType1Unbal:</t>
        </is>
      </c>
      <c r="L31" t="inlineStr">
        <is>
          <t>Vertical</t>
        </is>
      </c>
      <c r="M31" t="inlineStr">
        <is>
          <t>V</t>
        </is>
      </c>
      <c r="N31" t="inlineStr">
        <is>
          <t>:213JM:215JM:254JMZ:256JMZ</t>
        </is>
      </c>
      <c r="O31" s="6" t="inlineStr">
        <is>
          <t>Cast Iron, ASTM-A48, CL 30</t>
        </is>
      </c>
      <c r="P31" s="6" t="inlineStr">
        <is>
          <t>C30</t>
        </is>
      </c>
      <c r="Q31" s="123" t="inlineStr">
        <is>
          <t>125# ANSI Flange</t>
        </is>
      </c>
      <c r="R31" s="123" t="inlineStr">
        <is>
          <t>RTF</t>
        </is>
      </c>
      <c r="S31" s="6" t="n"/>
      <c r="T31" s="123" t="inlineStr">
        <is>
          <t>A100522</t>
        </is>
      </c>
      <c r="U31" s="123" t="n"/>
      <c r="V31" s="123" t="inlineStr">
        <is>
          <t>LT027</t>
        </is>
      </c>
      <c r="W31" s="13" t="n">
        <v>0</v>
      </c>
      <c r="X31" t="n">
        <v>0</v>
      </c>
    </row>
    <row r="32">
      <c r="B32" s="13">
        <f>IF(AND(J32="Coating_Standard"),"Y","N")</f>
        <v/>
      </c>
      <c r="C32" t="inlineStr">
        <is>
          <t>Price_BOM_VL_VLS_Insert_026</t>
        </is>
      </c>
      <c r="D32">
        <f>IF(B32="Y",C32,"")</f>
        <v/>
      </c>
      <c r="E32" t="inlineStr">
        <is>
          <t>:1270-7_VL:1570-9_VL:2070-5_VL:2095-A_VL:2095-1_VL:2095-5_VL:2095-9_VL:2570-9_VL:2595-3_VL:2512-1_VL:3070-7_VL:3095-7_VL:3012-5_VL:3012-3_VL:4070-7_VL:4095-9_VL:4095-7_VL:5070-7_VL:5095-A_VL:5095-7_VL:</t>
        </is>
      </c>
      <c r="F32" s="123" t="inlineStr">
        <is>
          <t>X3</t>
        </is>
      </c>
      <c r="G32" s="123" t="inlineStr">
        <is>
          <t>Opt_InsertProvided</t>
        </is>
      </c>
      <c r="H32" t="inlineStr">
        <is>
          <t>Cast Iron, ASTM-A48, CL 30:Cast Iron, ASTM-A48, CL 35</t>
        </is>
      </c>
      <c r="I32" s="123" t="inlineStr">
        <is>
          <t>:C30:C35:</t>
        </is>
      </c>
      <c r="J32" t="inlineStr">
        <is>
          <t>Coating_Scotchkote134_interior</t>
        </is>
      </c>
      <c r="K32" t="inlineStr">
        <is>
          <t>:MechSealType21S:MechSealType1Unbal:</t>
        </is>
      </c>
      <c r="L32" t="inlineStr">
        <is>
          <t>Vertical</t>
        </is>
      </c>
      <c r="M32" t="inlineStr">
        <is>
          <t>:F:I:J:X:</t>
        </is>
      </c>
      <c r="N32" t="inlineStr">
        <is>
          <t>:143JP:145JP:182JP:184JP:</t>
        </is>
      </c>
      <c r="O32" s="6" t="inlineStr">
        <is>
          <t>Cast Iron, ASTM-A48, CL 30</t>
        </is>
      </c>
      <c r="P32" s="6" t="inlineStr">
        <is>
          <t>C30</t>
        </is>
      </c>
      <c r="Q32" s="123" t="inlineStr">
        <is>
          <t>125# ANSI Flange</t>
        </is>
      </c>
      <c r="R32" s="123" t="inlineStr">
        <is>
          <t>RTF</t>
        </is>
      </c>
      <c r="S32" s="6" t="n"/>
      <c r="T32" s="123" t="inlineStr">
        <is>
          <t>A100521</t>
        </is>
      </c>
      <c r="U32" s="123" t="n"/>
      <c r="V32" s="123" t="inlineStr">
        <is>
          <t>LT027</t>
        </is>
      </c>
      <c r="W32" s="13" t="n">
        <v>0</v>
      </c>
      <c r="X32" t="n">
        <v>0</v>
      </c>
    </row>
    <row r="33">
      <c r="B33" s="13">
        <f>IF(AND(J33="Coating_Standard"),"Y","N")</f>
        <v/>
      </c>
      <c r="C33" t="inlineStr">
        <is>
          <t>Price_BOM_VL_VLS_Insert_027</t>
        </is>
      </c>
      <c r="D33">
        <f>IF(B33="Y",C33,"")</f>
        <v/>
      </c>
      <c r="E33" t="inlineStr">
        <is>
          <t>:1270-7_VL:1570-9_VL:2070-5_VL:2095-A_VL:2095-1_VL:2095-5_VL:2095-9_VL:2570-9_VL:2595-3_VL:2512-1_VL:3070-7_VL:3095-7_VL:3012-5_VL:3012-3_VL:4070-7_VL:4095-9_VL:4095-7_VL:5070-7_VL:5095-A_VL:5095-7_VL:</t>
        </is>
      </c>
      <c r="F33" s="123" t="inlineStr">
        <is>
          <t>X3</t>
        </is>
      </c>
      <c r="G33" s="123" t="inlineStr">
        <is>
          <t>Opt_InsertProvided</t>
        </is>
      </c>
      <c r="H33" t="inlineStr">
        <is>
          <t>Cast Iron, ASTM-A48, CL 30:Cast Iron, ASTM-A48, CL 35</t>
        </is>
      </c>
      <c r="I33" s="123" t="inlineStr">
        <is>
          <t>:C30:C35:</t>
        </is>
      </c>
      <c r="J33" t="inlineStr">
        <is>
          <t>Coating_Scotchkote134_interior</t>
        </is>
      </c>
      <c r="K33" t="inlineStr">
        <is>
          <t>:MechSealType21S:MechSealType1Unbal:</t>
        </is>
      </c>
      <c r="L33" t="inlineStr">
        <is>
          <t>Vertical</t>
        </is>
      </c>
      <c r="M33" t="inlineStr">
        <is>
          <t>:F:I:J:X:</t>
        </is>
      </c>
      <c r="N33" t="inlineStr">
        <is>
          <t>:213JPZ:215JPZ:254JPZ:256JPZ:</t>
        </is>
      </c>
      <c r="O33" s="6" t="inlineStr">
        <is>
          <t>Cast Iron, ASTM-A48, CL 30</t>
        </is>
      </c>
      <c r="P33" s="6" t="inlineStr">
        <is>
          <t>C30</t>
        </is>
      </c>
      <c r="Q33" s="123" t="inlineStr">
        <is>
          <t>125# ANSI Flange</t>
        </is>
      </c>
      <c r="R33" s="123" t="inlineStr">
        <is>
          <t>RTF</t>
        </is>
      </c>
      <c r="S33" s="6" t="n"/>
      <c r="T33" s="123" t="inlineStr">
        <is>
          <t>A100521</t>
        </is>
      </c>
      <c r="U33" s="123" t="n"/>
      <c r="V33" s="123" t="inlineStr">
        <is>
          <t>LT027</t>
        </is>
      </c>
      <c r="W33" s="13" t="n">
        <v>0</v>
      </c>
      <c r="X33" t="n">
        <v>0</v>
      </c>
    </row>
    <row r="34">
      <c r="B34" s="13">
        <f>IF(AND(J34="Coating_Standard"),"Y","N")</f>
        <v/>
      </c>
      <c r="C34" t="inlineStr">
        <is>
          <t>Price_BOM_VL_VLS_Insert_028</t>
        </is>
      </c>
      <c r="D34">
        <f>IF(B34="Y",C34,"")</f>
        <v/>
      </c>
      <c r="E34" t="inlineStr">
        <is>
          <t>:1270-7_VL:1570-9_VL:2070-5_VL:2095-A_VL:2095-1_VL:2095-5_VL:2095-9_VL:2570-9_VL:2595-3_VL:2512-1_VL:3070-7_VL:3095-7_VL:3012-5_VL:3012-3_VL:4070-7_VL:4095-9_VL:4095-7_VL:5070-7_VL:5095-A_VL:5095-7_VL:</t>
        </is>
      </c>
      <c r="F34" s="123" t="inlineStr">
        <is>
          <t>X3</t>
        </is>
      </c>
      <c r="G34" s="123" t="inlineStr">
        <is>
          <t>Opt_InsertProvided</t>
        </is>
      </c>
      <c r="H34" t="inlineStr">
        <is>
          <t>Cast Iron, ASTM-A48, CL 30:Cast Iron, ASTM-A48, CL 35</t>
        </is>
      </c>
      <c r="I34" s="123" t="inlineStr">
        <is>
          <t>:C30:C35:</t>
        </is>
      </c>
      <c r="J34" t="inlineStr">
        <is>
          <t>Coating_Scotchkote134_interior</t>
        </is>
      </c>
      <c r="K34" t="inlineStr">
        <is>
          <t>:MechSealDoubleType21:MechSealDoubleType2:</t>
        </is>
      </c>
      <c r="L34" t="inlineStr">
        <is>
          <t>Vertical</t>
        </is>
      </c>
      <c r="M34" t="inlineStr">
        <is>
          <t>F</t>
        </is>
      </c>
      <c r="N34" t="inlineStr">
        <is>
          <t>:143JP:145JP:182JP:184JP:</t>
        </is>
      </c>
      <c r="O34" s="6" t="inlineStr">
        <is>
          <t>Cast Iron, ASTM-A48, CL 30</t>
        </is>
      </c>
      <c r="P34" s="6" t="inlineStr">
        <is>
          <t>C30</t>
        </is>
      </c>
      <c r="Q34" s="123" t="inlineStr">
        <is>
          <t>125# ANSI Flange</t>
        </is>
      </c>
      <c r="R34" s="123" t="inlineStr">
        <is>
          <t>RTF</t>
        </is>
      </c>
      <c r="S34" s="6" t="n"/>
      <c r="T34" t="inlineStr">
        <is>
          <t>A300083</t>
        </is>
      </c>
      <c r="V34" t="inlineStr">
        <is>
          <t>LT051</t>
        </is>
      </c>
      <c r="W34" s="13" t="n">
        <v>14</v>
      </c>
      <c r="X34" t="n">
        <v>0</v>
      </c>
    </row>
    <row r="35">
      <c r="B35" s="13">
        <f>IF(AND(J35="Coating_Standard"),"Y","N")</f>
        <v/>
      </c>
      <c r="C35" t="inlineStr">
        <is>
          <t>Price_BOM_VL_VLS_Insert_029</t>
        </is>
      </c>
      <c r="D35">
        <f>IF(B35="Y",C35,"")</f>
        <v/>
      </c>
      <c r="E35" t="inlineStr">
        <is>
          <t>:1270-7_VL:1570-9_VL:2070-5_VL:2095-A_VL:2095-1_VL:2095-5_VL:2095-9_VL:2570-9_VL:2595-3_VL:2512-1_VL:3070-7_VL:3095-7_VL:3012-5_VL:3012-3_VL:4070-7_VL:4095-9_VL:4095-7_VL:5070-7_VL:5095-A_VL:5095-7_VL:</t>
        </is>
      </c>
      <c r="F35" s="123" t="inlineStr">
        <is>
          <t>X3</t>
        </is>
      </c>
      <c r="G35" s="123" t="inlineStr">
        <is>
          <t>Opt_InsertProvided</t>
        </is>
      </c>
      <c r="H35" t="inlineStr">
        <is>
          <t>Cast Iron, ASTM-A48, CL 30:Cast Iron, ASTM-A48, CL 35</t>
        </is>
      </c>
      <c r="I35" s="123" t="inlineStr">
        <is>
          <t>:C30:C35:</t>
        </is>
      </c>
      <c r="J35" t="inlineStr">
        <is>
          <t>Coating_Scotchkote134_interior</t>
        </is>
      </c>
      <c r="K35" t="inlineStr">
        <is>
          <t>:MechSealDoubleType21:MechSealDoubleType2:</t>
        </is>
      </c>
      <c r="L35" t="inlineStr">
        <is>
          <t>Vertical</t>
        </is>
      </c>
      <c r="M35" t="inlineStr">
        <is>
          <t>F</t>
        </is>
      </c>
      <c r="N35" t="inlineStr">
        <is>
          <t>:213JPZ:215JPZ:254JPZ:256JPZ:</t>
        </is>
      </c>
      <c r="O35" s="6" t="inlineStr">
        <is>
          <t>Cast Iron, ASTM-A48, CL 30</t>
        </is>
      </c>
      <c r="P35" s="6" t="inlineStr">
        <is>
          <t>C30</t>
        </is>
      </c>
      <c r="Q35" s="123" t="inlineStr">
        <is>
          <t>125# ANSI Flange</t>
        </is>
      </c>
      <c r="R35" s="123" t="inlineStr">
        <is>
          <t>RTF</t>
        </is>
      </c>
      <c r="S35" s="6" t="n"/>
      <c r="T35" t="inlineStr">
        <is>
          <t>A300084</t>
        </is>
      </c>
      <c r="V35" t="inlineStr">
        <is>
          <t>LT051</t>
        </is>
      </c>
      <c r="W35" s="13" t="n">
        <v>14</v>
      </c>
      <c r="X35" t="n">
        <v>0</v>
      </c>
    </row>
    <row r="36">
      <c r="B36" s="13">
        <f>IF(AND(J36="Coating_Standard"),"Y","N")</f>
        <v/>
      </c>
      <c r="C36" t="inlineStr">
        <is>
          <t>Price_BOM_VL_VLS_Insert_030</t>
        </is>
      </c>
      <c r="D36">
        <f>IF(B36="Y",C36,"")</f>
        <v/>
      </c>
      <c r="E36" t="inlineStr">
        <is>
          <t>:1270-7_VL:1570-9_VL:2070-5_VL:2095-A_VL:2095-1_VL:2095-5_VL:2095-9_VL:2570-9_VL:2595-3_VL:2512-1_VL:3070-7_VL:3095-7_VL:3012-5_VL:3012-3_VL:4070-7_VL:4095-9_VL:4095-7_VL:5070-7_VL:5095-A_VL:5095-7_VL:</t>
        </is>
      </c>
      <c r="F36" s="123" t="inlineStr">
        <is>
          <t>X3</t>
        </is>
      </c>
      <c r="G36" s="123" t="inlineStr">
        <is>
          <t>Opt_InsertProvided</t>
        </is>
      </c>
      <c r="H36" t="inlineStr">
        <is>
          <t>Cast Iron, ASTM-A48, CL 30:Cast Iron, ASTM-A48, CL 35</t>
        </is>
      </c>
      <c r="I36" s="123" t="inlineStr">
        <is>
          <t>:C30:C35:</t>
        </is>
      </c>
      <c r="J36" t="inlineStr">
        <is>
          <t>Coating_Scotchkote134_interior</t>
        </is>
      </c>
      <c r="K36" t="inlineStr">
        <is>
          <t>:MechSealType2B:</t>
        </is>
      </c>
      <c r="L36" t="inlineStr">
        <is>
          <t>Vertical</t>
        </is>
      </c>
      <c r="M36" t="inlineStr">
        <is>
          <t>:F:I:J:X:</t>
        </is>
      </c>
      <c r="N36" t="inlineStr">
        <is>
          <t>:143JP:145JP:182JP:184JP:</t>
        </is>
      </c>
      <c r="O36" s="6" t="inlineStr">
        <is>
          <t>Cast Iron, ASTM-A48, CL 30</t>
        </is>
      </c>
      <c r="P36" s="6" t="inlineStr">
        <is>
          <t>C30</t>
        </is>
      </c>
      <c r="Q36" s="123" t="inlineStr">
        <is>
          <t>125# ANSI Flange</t>
        </is>
      </c>
      <c r="R36" s="123" t="inlineStr">
        <is>
          <t>RTF</t>
        </is>
      </c>
      <c r="S36" s="6" t="n"/>
      <c r="T36" s="123" t="inlineStr">
        <is>
          <t>A100521</t>
        </is>
      </c>
      <c r="U36" s="123" t="n"/>
      <c r="V36" s="123" t="inlineStr">
        <is>
          <t>LT027</t>
        </is>
      </c>
      <c r="W36" s="13" t="n">
        <v>0</v>
      </c>
      <c r="X36" t="n">
        <v>0</v>
      </c>
    </row>
    <row r="37">
      <c r="B37" s="13">
        <f>IF(AND(J37="Coating_Standard"),"Y","N")</f>
        <v/>
      </c>
      <c r="C37" t="inlineStr">
        <is>
          <t>Price_BOM_VL_VLS_Insert_031</t>
        </is>
      </c>
      <c r="D37">
        <f>IF(B37="Y",C37,"")</f>
        <v/>
      </c>
      <c r="E37" t="inlineStr">
        <is>
          <t>:1270-7_VL:1570-9_VL:2070-5_VL:2095-A_VL:2095-1_VL:2095-5_VL:2095-9_VL:2570-9_VL:2595-3_VL:2512-1_VL:3070-7_VL:3095-7_VL:3012-5_VL:3012-3_VL:4070-7_VL:4095-9_VL:4095-7_VL:5070-7_VL:5095-A_VL:5095-7_VL:</t>
        </is>
      </c>
      <c r="F37" s="123" t="inlineStr">
        <is>
          <t>X3</t>
        </is>
      </c>
      <c r="G37" s="123" t="inlineStr">
        <is>
          <t>Opt_InsertProvided</t>
        </is>
      </c>
      <c r="H37" t="inlineStr">
        <is>
          <t>Cast Iron, ASTM-A48, CL 30:Cast Iron, ASTM-A48, CL 35</t>
        </is>
      </c>
      <c r="I37" s="123" t="inlineStr">
        <is>
          <t>:C30:C35:</t>
        </is>
      </c>
      <c r="J37" t="inlineStr">
        <is>
          <t>Coating_Scotchkote134_interior</t>
        </is>
      </c>
      <c r="K37" t="inlineStr">
        <is>
          <t>:MechSealType2B:</t>
        </is>
      </c>
      <c r="L37" t="inlineStr">
        <is>
          <t>Vertical</t>
        </is>
      </c>
      <c r="M37" t="inlineStr">
        <is>
          <t>:F:I:J:X:</t>
        </is>
      </c>
      <c r="N37" t="inlineStr">
        <is>
          <t>:213JPZ:215JPZ:254JPZ:256JPZ:</t>
        </is>
      </c>
      <c r="O37" s="6" t="inlineStr">
        <is>
          <t>Cast Iron, ASTM-A48, CL 30</t>
        </is>
      </c>
      <c r="P37" s="6" t="inlineStr">
        <is>
          <t>C30</t>
        </is>
      </c>
      <c r="Q37" s="123" t="inlineStr">
        <is>
          <t>125# ANSI Flange</t>
        </is>
      </c>
      <c r="R37" s="123" t="inlineStr">
        <is>
          <t>RTF</t>
        </is>
      </c>
      <c r="S37" s="6" t="n"/>
      <c r="T37" s="123" t="inlineStr">
        <is>
          <t>A100521</t>
        </is>
      </c>
      <c r="U37" s="123" t="n"/>
      <c r="V37" s="123" t="inlineStr">
        <is>
          <t>LT027</t>
        </is>
      </c>
      <c r="W37" s="13" t="n">
        <v>0</v>
      </c>
      <c r="X37" t="n">
        <v>0</v>
      </c>
    </row>
    <row r="38">
      <c r="B38" s="13">
        <f>IF(AND(J38="Coating_Standard"),"Y","N")</f>
        <v/>
      </c>
      <c r="C38" t="inlineStr">
        <is>
          <t>Price_BOM_VL_VLS_Insert_032</t>
        </is>
      </c>
      <c r="D38">
        <f>IF(B38="Y",C38,"")</f>
        <v/>
      </c>
      <c r="E38" t="inlineStr">
        <is>
          <t>:1270-7_VL:1570-9_VL:2070-5_VL:2095-A_VL:2095-1_VL:2095-5_VL:2095-9_VL:2570-9_VL:2595-3_VL:2512-1_VL:3070-7_VL:3095-7_VL:3012-5_VL:3012-3_VL:4070-7_VL:4095-9_VL:4095-7_VL:5070-7_VL:5095-A_VL:5095-7_VL:</t>
        </is>
      </c>
      <c r="F38" s="123" t="inlineStr">
        <is>
          <t>X3</t>
        </is>
      </c>
      <c r="G38" s="123" t="inlineStr">
        <is>
          <t>Opt_InsertProvided</t>
        </is>
      </c>
      <c r="H38" t="inlineStr">
        <is>
          <t>Cast Iron, ASTM-A48, CL 30:Cast Iron, ASTM-A48, CL 35</t>
        </is>
      </c>
      <c r="I38" s="123" t="inlineStr">
        <is>
          <t>:C30:C35:</t>
        </is>
      </c>
      <c r="J38" t="inlineStr">
        <is>
          <t>Coating_Scotchkote134_interior_exterior</t>
        </is>
      </c>
      <c r="K38" t="inlineStr">
        <is>
          <t>:MechSealType21S:MechSealType1Unbal:</t>
        </is>
      </c>
      <c r="L38" t="inlineStr">
        <is>
          <t>Vertical</t>
        </is>
      </c>
      <c r="M38" t="inlineStr">
        <is>
          <t>V</t>
        </is>
      </c>
      <c r="N38" t="inlineStr">
        <is>
          <t>:143JM:145JM:182JM:184JM:</t>
        </is>
      </c>
      <c r="O38" s="6" t="inlineStr">
        <is>
          <t>Cast Iron, ASTM-A48, CL 30</t>
        </is>
      </c>
      <c r="P38" s="6" t="inlineStr">
        <is>
          <t>C30</t>
        </is>
      </c>
      <c r="Q38" s="123" t="inlineStr">
        <is>
          <t>125# ANSI Flange</t>
        </is>
      </c>
      <c r="R38" s="123" t="n">
        <v>98534073</v>
      </c>
      <c r="S38" s="6" t="n"/>
      <c r="T38" s="123" t="inlineStr">
        <is>
          <t>A100522</t>
        </is>
      </c>
      <c r="U38" s="123" t="n"/>
      <c r="V38" s="123" t="inlineStr">
        <is>
          <t>LT027</t>
        </is>
      </c>
      <c r="W38" s="13" t="n">
        <v>0</v>
      </c>
      <c r="X38" t="n">
        <v>0</v>
      </c>
    </row>
    <row r="39">
      <c r="B39" s="13">
        <f>IF(AND(J39="Coating_Standard"),"Y","N")</f>
        <v/>
      </c>
      <c r="C39" t="inlineStr">
        <is>
          <t>Price_BOM_VL_VLS_Insert_033</t>
        </is>
      </c>
      <c r="D39">
        <f>IF(B39="Y",C39,"")</f>
        <v/>
      </c>
      <c r="E39" t="inlineStr">
        <is>
          <t>:1270-7_VL:1570-9_VL:2070-5_VL:2095-A_VL:2095-1_VL:2095-5_VL:2095-9_VL:2570-9_VL:2595-3_VL:2512-1_VL:3070-7_VL:3095-7_VL:3012-5_VL:3012-3_VL:4070-7_VL:4095-9_VL:4095-7_VL:5070-7_VL:5095-A_VL:5095-7_VL:</t>
        </is>
      </c>
      <c r="F39" s="123" t="inlineStr">
        <is>
          <t>X3</t>
        </is>
      </c>
      <c r="G39" s="123" t="inlineStr">
        <is>
          <t>Opt_InsertProvided</t>
        </is>
      </c>
      <c r="H39" t="inlineStr">
        <is>
          <t>Cast Iron, ASTM-A48, CL 30:Cast Iron, ASTM-A48, CL 35</t>
        </is>
      </c>
      <c r="I39" s="123" t="inlineStr">
        <is>
          <t>:C30:C35:</t>
        </is>
      </c>
      <c r="J39" t="inlineStr">
        <is>
          <t>Coating_Scotchkote134_interior_exterior</t>
        </is>
      </c>
      <c r="K39" t="inlineStr">
        <is>
          <t>:MechSealType21S:MechSealType1Unbal:</t>
        </is>
      </c>
      <c r="L39" t="inlineStr">
        <is>
          <t>Vertical</t>
        </is>
      </c>
      <c r="M39" t="inlineStr">
        <is>
          <t>V</t>
        </is>
      </c>
      <c r="N39" t="inlineStr">
        <is>
          <t>:213JM:215JM:254JMZ:256JMZ</t>
        </is>
      </c>
      <c r="O39" s="6" t="inlineStr">
        <is>
          <t>Cast Iron, ASTM-A48, CL 30</t>
        </is>
      </c>
      <c r="P39" s="6" t="inlineStr">
        <is>
          <t>C30</t>
        </is>
      </c>
      <c r="Q39" s="123" t="inlineStr">
        <is>
          <t>125# ANSI Flange</t>
        </is>
      </c>
      <c r="R39" s="123" t="inlineStr">
        <is>
          <t>RTF</t>
        </is>
      </c>
      <c r="S39" s="6" t="n"/>
      <c r="T39" s="123" t="inlineStr">
        <is>
          <t>A100522</t>
        </is>
      </c>
      <c r="U39" s="123" t="n"/>
      <c r="V39" s="123" t="inlineStr">
        <is>
          <t>LT027</t>
        </is>
      </c>
      <c r="W39" s="13" t="n">
        <v>0</v>
      </c>
      <c r="X39" t="n">
        <v>0</v>
      </c>
    </row>
    <row r="40">
      <c r="B40" s="13">
        <f>IF(AND(J40="Coating_Standard"),"Y","N")</f>
        <v/>
      </c>
      <c r="C40" t="inlineStr">
        <is>
          <t>Price_BOM_VL_VLS_Insert_034</t>
        </is>
      </c>
      <c r="D40">
        <f>IF(B40="Y",C40,"")</f>
        <v/>
      </c>
      <c r="E40" t="inlineStr">
        <is>
          <t>:1270-7_VL:1570-9_VL:2070-5_VL:2095-A_VL:2095-1_VL:2095-5_VL:2095-9_VL:2570-9_VL:2595-3_VL:2512-1_VL:3070-7_VL:3095-7_VL:3012-5_VL:3012-3_VL:4070-7_VL:4095-9_VL:4095-7_VL:5070-7_VL:5095-A_VL:5095-7_VL:</t>
        </is>
      </c>
      <c r="F40" s="123" t="inlineStr">
        <is>
          <t>X3</t>
        </is>
      </c>
      <c r="G40" s="123" t="inlineStr">
        <is>
          <t>Opt_InsertProvided</t>
        </is>
      </c>
      <c r="H40" t="inlineStr">
        <is>
          <t>Cast Iron, ASTM-A48, CL 30:Cast Iron, ASTM-A48, CL 35</t>
        </is>
      </c>
      <c r="I40" s="123" t="inlineStr">
        <is>
          <t>:C30:C35:</t>
        </is>
      </c>
      <c r="J40" t="inlineStr">
        <is>
          <t>Coating_Scotchkote134_interior_exterior</t>
        </is>
      </c>
      <c r="K40" t="inlineStr">
        <is>
          <t>:MechSealType21S:MechSealType1Unbal:</t>
        </is>
      </c>
      <c r="L40" t="inlineStr">
        <is>
          <t>Vertical</t>
        </is>
      </c>
      <c r="M40" t="inlineStr">
        <is>
          <t>:F:I:J:X:</t>
        </is>
      </c>
      <c r="N40" t="inlineStr">
        <is>
          <t>:143JP:145JP:182JP:184JP:</t>
        </is>
      </c>
      <c r="O40" s="6" t="inlineStr">
        <is>
          <t>Cast Iron, ASTM-A48, CL 30</t>
        </is>
      </c>
      <c r="P40" s="6" t="inlineStr">
        <is>
          <t>C30</t>
        </is>
      </c>
      <c r="Q40" s="123" t="inlineStr">
        <is>
          <t>125# ANSI Flange</t>
        </is>
      </c>
      <c r="R40" s="123" t="inlineStr">
        <is>
          <t>RTF</t>
        </is>
      </c>
      <c r="S40" s="6" t="n"/>
      <c r="T40" s="123" t="inlineStr">
        <is>
          <t>A100521</t>
        </is>
      </c>
      <c r="U40" s="123" t="n"/>
      <c r="V40" s="123" t="inlineStr">
        <is>
          <t>LT027</t>
        </is>
      </c>
      <c r="W40" s="13" t="n">
        <v>0</v>
      </c>
      <c r="X40" t="n">
        <v>0</v>
      </c>
    </row>
    <row r="41">
      <c r="B41" s="13">
        <f>IF(AND(J41="Coating_Standard"),"Y","N")</f>
        <v/>
      </c>
      <c r="C41" t="inlineStr">
        <is>
          <t>Price_BOM_VL_VLS_Insert_035</t>
        </is>
      </c>
      <c r="D41">
        <f>IF(B41="Y",C41,"")</f>
        <v/>
      </c>
      <c r="E41" t="inlineStr">
        <is>
          <t>:1270-7_VL:1570-9_VL:2070-5_VL:2095-A_VL:2095-1_VL:2095-5_VL:2095-9_VL:2570-9_VL:2595-3_VL:2512-1_VL:3070-7_VL:3095-7_VL:3012-5_VL:3012-3_VL:4070-7_VL:4095-9_VL:4095-7_VL:5070-7_VL:5095-A_VL:5095-7_VL:</t>
        </is>
      </c>
      <c r="F41" s="123" t="inlineStr">
        <is>
          <t>X3</t>
        </is>
      </c>
      <c r="G41" s="123" t="inlineStr">
        <is>
          <t>Opt_InsertProvided</t>
        </is>
      </c>
      <c r="H41" t="inlineStr">
        <is>
          <t>Cast Iron, ASTM-A48, CL 30:Cast Iron, ASTM-A48, CL 35</t>
        </is>
      </c>
      <c r="I41" s="123" t="inlineStr">
        <is>
          <t>:C30:C35:</t>
        </is>
      </c>
      <c r="J41" t="inlineStr">
        <is>
          <t>Coating_Scotchkote134_interior_exterior</t>
        </is>
      </c>
      <c r="K41" t="inlineStr">
        <is>
          <t>:MechSealType21S:MechSealType1Unbal:</t>
        </is>
      </c>
      <c r="L41" t="inlineStr">
        <is>
          <t>Vertical</t>
        </is>
      </c>
      <c r="M41" t="inlineStr">
        <is>
          <t>:F:I:J:X:</t>
        </is>
      </c>
      <c r="N41" t="inlineStr">
        <is>
          <t>:213JPZ:215JPZ:254JPZ:256JPZ:</t>
        </is>
      </c>
      <c r="O41" s="6" t="inlineStr">
        <is>
          <t>Cast Iron, ASTM-A48, CL 30</t>
        </is>
      </c>
      <c r="P41" s="6" t="inlineStr">
        <is>
          <t>C30</t>
        </is>
      </c>
      <c r="Q41" s="123" t="inlineStr">
        <is>
          <t>125# ANSI Flange</t>
        </is>
      </c>
      <c r="R41" s="123" t="inlineStr">
        <is>
          <t>RTF</t>
        </is>
      </c>
      <c r="S41" s="6" t="n"/>
      <c r="T41" s="123" t="inlineStr">
        <is>
          <t>A100521</t>
        </is>
      </c>
      <c r="U41" s="123" t="n"/>
      <c r="V41" s="123" t="inlineStr">
        <is>
          <t>LT027</t>
        </is>
      </c>
      <c r="W41" s="13" t="n">
        <v>0</v>
      </c>
      <c r="X41" t="n">
        <v>0</v>
      </c>
    </row>
    <row r="42">
      <c r="B42" s="13">
        <f>IF(AND(J42="Coating_Standard"),"Y","N")</f>
        <v/>
      </c>
      <c r="C42" t="inlineStr">
        <is>
          <t>Price_BOM_VL_VLS_Insert_036</t>
        </is>
      </c>
      <c r="D42">
        <f>IF(B42="Y",C42,"")</f>
        <v/>
      </c>
      <c r="E42" t="inlineStr">
        <is>
          <t>:1270-7_VL:1570-9_VL:2070-5_VL:2095-A_VL:2095-1_VL:2095-5_VL:2095-9_VL:2570-9_VL:2595-3_VL:2512-1_VL:3070-7_VL:3095-7_VL:3012-5_VL:3012-3_VL:4070-7_VL:4095-9_VL:4095-7_VL:5070-7_VL:5095-A_VL:5095-7_VL:</t>
        </is>
      </c>
      <c r="F42" s="123" t="inlineStr">
        <is>
          <t>X3</t>
        </is>
      </c>
      <c r="G42" s="123" t="inlineStr">
        <is>
          <t>Opt_InsertProvided</t>
        </is>
      </c>
      <c r="H42" t="inlineStr">
        <is>
          <t>Cast Iron, ASTM-A48, CL 30:Cast Iron, ASTM-A48, CL 35</t>
        </is>
      </c>
      <c r="I42" s="123" t="inlineStr">
        <is>
          <t>:C30:C35:</t>
        </is>
      </c>
      <c r="J42" t="inlineStr">
        <is>
          <t>Coating_Scotchkote134_interior_exterior</t>
        </is>
      </c>
      <c r="K42" t="inlineStr">
        <is>
          <t>:MechSealDoubleType21:MechSealDoubleType2:</t>
        </is>
      </c>
      <c r="L42" t="inlineStr">
        <is>
          <t>Vertical</t>
        </is>
      </c>
      <c r="M42" t="inlineStr">
        <is>
          <t>F</t>
        </is>
      </c>
      <c r="N42" t="inlineStr">
        <is>
          <t>:143JP:145JP:182JP:184JP:</t>
        </is>
      </c>
      <c r="O42" s="6" t="inlineStr">
        <is>
          <t>Cast Iron, ASTM-A48, CL 30</t>
        </is>
      </c>
      <c r="P42" s="6" t="inlineStr">
        <is>
          <t>C30</t>
        </is>
      </c>
      <c r="Q42" s="123" t="inlineStr">
        <is>
          <t>125# ANSI Flange</t>
        </is>
      </c>
      <c r="R42" s="123" t="inlineStr">
        <is>
          <t>RTF</t>
        </is>
      </c>
      <c r="S42" s="6" t="n"/>
      <c r="T42" t="inlineStr">
        <is>
          <t>A300083</t>
        </is>
      </c>
      <c r="V42" t="inlineStr">
        <is>
          <t>LT051</t>
        </is>
      </c>
      <c r="W42" s="13" t="n">
        <v>14</v>
      </c>
      <c r="X42" t="n">
        <v>0</v>
      </c>
    </row>
    <row r="43">
      <c r="B43" s="13">
        <f>IF(AND(J43="Coating_Standard"),"Y","N")</f>
        <v/>
      </c>
      <c r="C43" t="inlineStr">
        <is>
          <t>Price_BOM_VL_VLS_Insert_037</t>
        </is>
      </c>
      <c r="D43">
        <f>IF(B43="Y",C43,"")</f>
        <v/>
      </c>
      <c r="E43" t="inlineStr">
        <is>
          <t>:1270-7_VL:1570-9_VL:2070-5_VL:2095-A_VL:2095-1_VL:2095-5_VL:2095-9_VL:2570-9_VL:2595-3_VL:2512-1_VL:3070-7_VL:3095-7_VL:3012-5_VL:3012-3_VL:4070-7_VL:4095-9_VL:4095-7_VL:5070-7_VL:5095-A_VL:5095-7_VL:</t>
        </is>
      </c>
      <c r="F43" s="123" t="inlineStr">
        <is>
          <t>X3</t>
        </is>
      </c>
      <c r="G43" s="123" t="inlineStr">
        <is>
          <t>Opt_InsertProvided</t>
        </is>
      </c>
      <c r="H43" t="inlineStr">
        <is>
          <t>Cast Iron, ASTM-A48, CL 30:Cast Iron, ASTM-A48, CL 35</t>
        </is>
      </c>
      <c r="I43" s="123" t="inlineStr">
        <is>
          <t>:C30:C35:</t>
        </is>
      </c>
      <c r="J43" t="inlineStr">
        <is>
          <t>Coating_Scotchkote134_interior_exterior</t>
        </is>
      </c>
      <c r="K43" t="inlineStr">
        <is>
          <t>:MechSealDoubleType21:MechSealDoubleType2:</t>
        </is>
      </c>
      <c r="L43" t="inlineStr">
        <is>
          <t>Vertical</t>
        </is>
      </c>
      <c r="M43" t="inlineStr">
        <is>
          <t>F</t>
        </is>
      </c>
      <c r="N43" t="inlineStr">
        <is>
          <t>:213JPZ:215JPZ:254JPZ:256JPZ:</t>
        </is>
      </c>
      <c r="O43" s="6" t="inlineStr">
        <is>
          <t>Cast Iron, ASTM-A48, CL 30</t>
        </is>
      </c>
      <c r="P43" s="6" t="inlineStr">
        <is>
          <t>C30</t>
        </is>
      </c>
      <c r="Q43" s="123" t="inlineStr">
        <is>
          <t>125# ANSI Flange</t>
        </is>
      </c>
      <c r="R43" s="123" t="inlineStr">
        <is>
          <t>RTF</t>
        </is>
      </c>
      <c r="S43" s="6" t="n"/>
      <c r="T43" t="inlineStr">
        <is>
          <t>A300084</t>
        </is>
      </c>
      <c r="V43" t="inlineStr">
        <is>
          <t>LT051</t>
        </is>
      </c>
      <c r="W43" s="13" t="n">
        <v>14</v>
      </c>
      <c r="X43" t="n">
        <v>0</v>
      </c>
    </row>
    <row r="44">
      <c r="B44" s="13">
        <f>IF(AND(J44="Coating_Standard"),"Y","N")</f>
        <v/>
      </c>
      <c r="C44" t="inlineStr">
        <is>
          <t>Price_BOM_VL_VLS_Insert_038</t>
        </is>
      </c>
      <c r="D44">
        <f>IF(B44="Y",C44,"")</f>
        <v/>
      </c>
      <c r="E44" t="inlineStr">
        <is>
          <t>:1270-7_VL:1570-9_VL:2070-5_VL:2095-A_VL:2095-1_VL:2095-5_VL:2095-9_VL:2570-9_VL:2595-3_VL:2512-1_VL:3070-7_VL:3095-7_VL:3012-5_VL:3012-3_VL:4070-7_VL:4095-9_VL:4095-7_VL:5070-7_VL:5095-A_VL:5095-7_VL:</t>
        </is>
      </c>
      <c r="F44" s="123" t="inlineStr">
        <is>
          <t>X3</t>
        </is>
      </c>
      <c r="G44" s="123" t="inlineStr">
        <is>
          <t>Opt_InsertProvided</t>
        </is>
      </c>
      <c r="H44" t="inlineStr">
        <is>
          <t>Cast Iron, ASTM-A48, CL 30:Cast Iron, ASTM-A48, CL 35</t>
        </is>
      </c>
      <c r="I44" s="123" t="inlineStr">
        <is>
          <t>:C30:C35:</t>
        </is>
      </c>
      <c r="J44" t="inlineStr">
        <is>
          <t>Coating_Scotchkote134_interior_exterior</t>
        </is>
      </c>
      <c r="K44" t="inlineStr">
        <is>
          <t>:MechSealType2B:</t>
        </is>
      </c>
      <c r="L44" t="inlineStr">
        <is>
          <t>Vertical</t>
        </is>
      </c>
      <c r="M44" t="inlineStr">
        <is>
          <t>:F:I:J:X:</t>
        </is>
      </c>
      <c r="N44" t="inlineStr">
        <is>
          <t>:143JP:145JP:182JP:184JP:</t>
        </is>
      </c>
      <c r="O44" s="6" t="inlineStr">
        <is>
          <t>Cast Iron, ASTM-A48, CL 30</t>
        </is>
      </c>
      <c r="P44" s="6" t="inlineStr">
        <is>
          <t>C30</t>
        </is>
      </c>
      <c r="Q44" s="123" t="inlineStr">
        <is>
          <t>125# ANSI Flange</t>
        </is>
      </c>
      <c r="R44" s="123" t="inlineStr">
        <is>
          <t>RTF</t>
        </is>
      </c>
      <c r="S44" s="6" t="n"/>
      <c r="T44" s="123" t="inlineStr">
        <is>
          <t>A100521</t>
        </is>
      </c>
      <c r="U44" s="123" t="n"/>
      <c r="V44" s="123" t="inlineStr">
        <is>
          <t>LT027</t>
        </is>
      </c>
      <c r="W44" s="13" t="n">
        <v>0</v>
      </c>
      <c r="X44" t="n">
        <v>0</v>
      </c>
    </row>
    <row r="45">
      <c r="B45" s="13">
        <f>IF(AND(J45="Coating_Standard"),"Y","N")</f>
        <v/>
      </c>
      <c r="C45" t="inlineStr">
        <is>
          <t>Price_BOM_VL_VLS_Insert_039</t>
        </is>
      </c>
      <c r="D45">
        <f>IF(B45="Y",C45,"")</f>
        <v/>
      </c>
      <c r="E45" t="inlineStr">
        <is>
          <t>:1270-7_VL:1570-9_VL:2070-5_VL:2095-A_VL:2095-1_VL:2095-5_VL:2095-9_VL:2570-9_VL:2595-3_VL:2512-1_VL:3070-7_VL:3095-7_VL:3012-5_VL:3012-3_VL:4070-7_VL:4095-9_VL:4095-7_VL:5070-7_VL:5095-A_VL:5095-7_VL:</t>
        </is>
      </c>
      <c r="F45" s="123" t="inlineStr">
        <is>
          <t>X3</t>
        </is>
      </c>
      <c r="G45" s="123" t="inlineStr">
        <is>
          <t>Opt_InsertProvided</t>
        </is>
      </c>
      <c r="H45" t="inlineStr">
        <is>
          <t>Cast Iron, ASTM-A48, CL 30:Cast Iron, ASTM-A48, CL 35</t>
        </is>
      </c>
      <c r="I45" s="123" t="inlineStr">
        <is>
          <t>:C30:C35:</t>
        </is>
      </c>
      <c r="J45" t="inlineStr">
        <is>
          <t>Coating_Scotchkote134_interior_exterior</t>
        </is>
      </c>
      <c r="K45" t="inlineStr">
        <is>
          <t>:MechSealType2B:</t>
        </is>
      </c>
      <c r="L45" t="inlineStr">
        <is>
          <t>Vertical</t>
        </is>
      </c>
      <c r="M45" t="inlineStr">
        <is>
          <t>:F:I:J:X:</t>
        </is>
      </c>
      <c r="N45" t="inlineStr">
        <is>
          <t>:213JPZ:215JPZ:254JPZ:256JPZ:</t>
        </is>
      </c>
      <c r="O45" s="6" t="inlineStr">
        <is>
          <t>Cast Iron, ASTM-A48, CL 30</t>
        </is>
      </c>
      <c r="P45" s="6" t="inlineStr">
        <is>
          <t>C30</t>
        </is>
      </c>
      <c r="Q45" s="123" t="inlineStr">
        <is>
          <t>125# ANSI Flange</t>
        </is>
      </c>
      <c r="R45" s="123" t="inlineStr">
        <is>
          <t>RTF</t>
        </is>
      </c>
      <c r="S45" s="6" t="n"/>
      <c r="T45" s="123" t="inlineStr">
        <is>
          <t>A100521</t>
        </is>
      </c>
      <c r="U45" s="123" t="n"/>
      <c r="V45" s="123" t="inlineStr">
        <is>
          <t>LT027</t>
        </is>
      </c>
      <c r="W45" s="13" t="n">
        <v>0</v>
      </c>
      <c r="X45" t="n">
        <v>0</v>
      </c>
    </row>
    <row r="46">
      <c r="B46" s="13">
        <f>IF(AND(J46="Coating_Standard"),"Y","N")</f>
        <v/>
      </c>
      <c r="C46" t="inlineStr">
        <is>
          <t>Price_BOM_VL_VLS_Insert_040</t>
        </is>
      </c>
      <c r="D46">
        <f>IF(B46="Y",C46,"")</f>
        <v/>
      </c>
      <c r="E46" t="inlineStr">
        <is>
          <t>:1270-7_VL:1570-9_VL:2070-5_VL:2095-A_VL:2095-1_VL:2095-5_VL:2095-9_VL:2570-9_VL:2595-3_VL:2512-1_VL:3070-7_VL:3095-7_VL:3012-5_VL:3012-3_VL:4070-7_VL:4095-9_VL:4095-7_VL:5070-7_VL:5095-A_VL:5095-7_VL:</t>
        </is>
      </c>
      <c r="F46" s="123" t="inlineStr">
        <is>
          <t>X3</t>
        </is>
      </c>
      <c r="G46" s="123" t="inlineStr">
        <is>
          <t>Opt_InsertProvided</t>
        </is>
      </c>
      <c r="H46" t="inlineStr">
        <is>
          <t>Cast Iron, ASTM-A48, CL 30:Cast Iron, ASTM-A48, CL 35</t>
        </is>
      </c>
      <c r="I46" s="123" t="inlineStr">
        <is>
          <t>:C30:C35:</t>
        </is>
      </c>
      <c r="J46" t="inlineStr">
        <is>
          <t>Coating_Scotchkote134_interior_exterior_IncludeImpeller</t>
        </is>
      </c>
      <c r="K46" t="inlineStr">
        <is>
          <t>:MechSealType21S:MechSealType1Unbal:</t>
        </is>
      </c>
      <c r="L46" t="inlineStr">
        <is>
          <t>Vertical</t>
        </is>
      </c>
      <c r="M46" t="inlineStr">
        <is>
          <t>V</t>
        </is>
      </c>
      <c r="N46" t="inlineStr">
        <is>
          <t>:143JM:145JM:182JM:184JM:</t>
        </is>
      </c>
      <c r="O46" s="6" t="inlineStr">
        <is>
          <t>Cast Iron, ASTM-A48, CL 30</t>
        </is>
      </c>
      <c r="P46" s="6" t="inlineStr">
        <is>
          <t>C30</t>
        </is>
      </c>
      <c r="Q46" s="123" t="inlineStr">
        <is>
          <t>125# ANSI Flange</t>
        </is>
      </c>
      <c r="R46" s="123" t="n">
        <v>98534073</v>
      </c>
      <c r="S46" s="6" t="n"/>
      <c r="T46" s="123" t="inlineStr">
        <is>
          <t>A100522</t>
        </is>
      </c>
      <c r="U46" s="123" t="n"/>
      <c r="V46" s="123" t="inlineStr">
        <is>
          <t>LT027</t>
        </is>
      </c>
      <c r="W46" s="13" t="n">
        <v>0</v>
      </c>
      <c r="X46" t="n">
        <v>0</v>
      </c>
    </row>
    <row r="47">
      <c r="B47" s="13">
        <f>IF(AND(J47="Coating_Standard"),"Y","N")</f>
        <v/>
      </c>
      <c r="C47" t="inlineStr">
        <is>
          <t>Price_BOM_VL_VLS_Insert_041</t>
        </is>
      </c>
      <c r="D47">
        <f>IF(B47="Y",C47,"")</f>
        <v/>
      </c>
      <c r="E47" t="inlineStr">
        <is>
          <t>:1270-7_VL:1570-9_VL:2070-5_VL:2095-A_VL:2095-1_VL:2095-5_VL:2095-9_VL:2570-9_VL:2595-3_VL:2512-1_VL:3070-7_VL:3095-7_VL:3012-5_VL:3012-3_VL:4070-7_VL:4095-9_VL:4095-7_VL:5070-7_VL:5095-A_VL:5095-7_VL:</t>
        </is>
      </c>
      <c r="F47" s="123" t="inlineStr">
        <is>
          <t>X3</t>
        </is>
      </c>
      <c r="G47" s="123" t="inlineStr">
        <is>
          <t>Opt_InsertProvided</t>
        </is>
      </c>
      <c r="H47" t="inlineStr">
        <is>
          <t>Cast Iron, ASTM-A48, CL 30:Cast Iron, ASTM-A48, CL 35</t>
        </is>
      </c>
      <c r="I47" s="123" t="inlineStr">
        <is>
          <t>:C30:C35:</t>
        </is>
      </c>
      <c r="J47" t="inlineStr">
        <is>
          <t>Coating_Scotchkote134_interior_exterior_IncludeImpeller</t>
        </is>
      </c>
      <c r="K47" t="inlineStr">
        <is>
          <t>:MechSealType21S:MechSealType1Unbal:</t>
        </is>
      </c>
      <c r="L47" t="inlineStr">
        <is>
          <t>Vertical</t>
        </is>
      </c>
      <c r="M47" t="inlineStr">
        <is>
          <t>V</t>
        </is>
      </c>
      <c r="N47" t="inlineStr">
        <is>
          <t>:213JM:215JM:254JMZ:256JMZ</t>
        </is>
      </c>
      <c r="O47" s="6" t="inlineStr">
        <is>
          <t>Cast Iron, ASTM-A48, CL 30</t>
        </is>
      </c>
      <c r="P47" s="6" t="inlineStr">
        <is>
          <t>C30</t>
        </is>
      </c>
      <c r="Q47" s="123" t="inlineStr">
        <is>
          <t>125# ANSI Flange</t>
        </is>
      </c>
      <c r="R47" s="123" t="inlineStr">
        <is>
          <t>RTF</t>
        </is>
      </c>
      <c r="S47" s="6" t="n"/>
      <c r="T47" s="123" t="inlineStr">
        <is>
          <t>A100522</t>
        </is>
      </c>
      <c r="U47" s="123" t="n"/>
      <c r="V47" s="123" t="inlineStr">
        <is>
          <t>LT027</t>
        </is>
      </c>
      <c r="W47" s="13" t="n">
        <v>0</v>
      </c>
      <c r="X47" t="n">
        <v>0</v>
      </c>
    </row>
    <row r="48">
      <c r="B48" s="13">
        <f>IF(AND(J48="Coating_Standard"),"Y","N")</f>
        <v/>
      </c>
      <c r="C48" t="inlineStr">
        <is>
          <t>Price_BOM_VL_VLS_Insert_042</t>
        </is>
      </c>
      <c r="D48">
        <f>IF(B48="Y",C48,"")</f>
        <v/>
      </c>
      <c r="E48" t="inlineStr">
        <is>
          <t>:1270-7_VL:1570-9_VL:2070-5_VL:2095-A_VL:2095-1_VL:2095-5_VL:2095-9_VL:2570-9_VL:2595-3_VL:2512-1_VL:3070-7_VL:3095-7_VL:3012-5_VL:3012-3_VL:4070-7_VL:4095-9_VL:4095-7_VL:5070-7_VL:5095-A_VL:5095-7_VL:</t>
        </is>
      </c>
      <c r="F48" s="123" t="inlineStr">
        <is>
          <t>X3</t>
        </is>
      </c>
      <c r="G48" s="123" t="inlineStr">
        <is>
          <t>Opt_InsertProvided</t>
        </is>
      </c>
      <c r="H48" t="inlineStr">
        <is>
          <t>Cast Iron, ASTM-A48, CL 30:Cast Iron, ASTM-A48, CL 35</t>
        </is>
      </c>
      <c r="I48" s="123" t="inlineStr">
        <is>
          <t>:C30:C35:</t>
        </is>
      </c>
      <c r="J48" t="inlineStr">
        <is>
          <t>Coating_Scotchkote134_interior_exterior_IncludeImpeller</t>
        </is>
      </c>
      <c r="K48" t="inlineStr">
        <is>
          <t>:MechSealType21S:MechSealType1Unbal:</t>
        </is>
      </c>
      <c r="L48" t="inlineStr">
        <is>
          <t>Vertical</t>
        </is>
      </c>
      <c r="M48" t="inlineStr">
        <is>
          <t>:F:I:J:X:</t>
        </is>
      </c>
      <c r="N48" t="inlineStr">
        <is>
          <t>:143JP:145JP:182JP:184JP:</t>
        </is>
      </c>
      <c r="O48" s="6" t="inlineStr">
        <is>
          <t>Cast Iron, ASTM-A48, CL 30</t>
        </is>
      </c>
      <c r="P48" s="6" t="inlineStr">
        <is>
          <t>C30</t>
        </is>
      </c>
      <c r="Q48" s="123" t="inlineStr">
        <is>
          <t>125# ANSI Flange</t>
        </is>
      </c>
      <c r="R48" s="123" t="inlineStr">
        <is>
          <t>RTF</t>
        </is>
      </c>
      <c r="S48" s="6" t="n"/>
      <c r="T48" s="123" t="inlineStr">
        <is>
          <t>A100521</t>
        </is>
      </c>
      <c r="U48" s="123" t="n"/>
      <c r="V48" s="123" t="inlineStr">
        <is>
          <t>LT027</t>
        </is>
      </c>
      <c r="W48" s="13" t="n">
        <v>0</v>
      </c>
      <c r="X48" t="n">
        <v>0</v>
      </c>
    </row>
    <row r="49">
      <c r="B49" s="13">
        <f>IF(AND(J49="Coating_Standard"),"Y","N")</f>
        <v/>
      </c>
      <c r="C49" t="inlineStr">
        <is>
          <t>Price_BOM_VL_VLS_Insert_043</t>
        </is>
      </c>
      <c r="D49">
        <f>IF(B49="Y",C49,"")</f>
        <v/>
      </c>
      <c r="E49" t="inlineStr">
        <is>
          <t>:1270-7_VL:1570-9_VL:2070-5_VL:2095-A_VL:2095-1_VL:2095-5_VL:2095-9_VL:2570-9_VL:2595-3_VL:2512-1_VL:3070-7_VL:3095-7_VL:3012-5_VL:3012-3_VL:4070-7_VL:4095-9_VL:4095-7_VL:5070-7_VL:5095-A_VL:5095-7_VL:</t>
        </is>
      </c>
      <c r="F49" s="123" t="inlineStr">
        <is>
          <t>X3</t>
        </is>
      </c>
      <c r="G49" s="123" t="inlineStr">
        <is>
          <t>Opt_InsertProvided</t>
        </is>
      </c>
      <c r="H49" t="inlineStr">
        <is>
          <t>Cast Iron, ASTM-A48, CL 30:Cast Iron, ASTM-A48, CL 35</t>
        </is>
      </c>
      <c r="I49" s="123" t="inlineStr">
        <is>
          <t>:C30:C35:</t>
        </is>
      </c>
      <c r="J49" t="inlineStr">
        <is>
          <t>Coating_Scotchkote134_interior_exterior_IncludeImpeller</t>
        </is>
      </c>
      <c r="K49" t="inlineStr">
        <is>
          <t>:MechSealType21S:MechSealType1Unbal:</t>
        </is>
      </c>
      <c r="L49" t="inlineStr">
        <is>
          <t>Vertical</t>
        </is>
      </c>
      <c r="M49" t="inlineStr">
        <is>
          <t>:F:I:J:X:</t>
        </is>
      </c>
      <c r="N49" t="inlineStr">
        <is>
          <t>:213JPZ:215JPZ:254JPZ:256JPZ:</t>
        </is>
      </c>
      <c r="O49" s="6" t="inlineStr">
        <is>
          <t>Cast Iron, ASTM-A48, CL 30</t>
        </is>
      </c>
      <c r="P49" s="6" t="inlineStr">
        <is>
          <t>C30</t>
        </is>
      </c>
      <c r="Q49" s="123" t="inlineStr">
        <is>
          <t>125# ANSI Flange</t>
        </is>
      </c>
      <c r="R49" s="123" t="inlineStr">
        <is>
          <t>RTF</t>
        </is>
      </c>
      <c r="S49" s="6" t="n"/>
      <c r="T49" s="123" t="inlineStr">
        <is>
          <t>A100521</t>
        </is>
      </c>
      <c r="U49" s="123" t="n"/>
      <c r="V49" s="123" t="inlineStr">
        <is>
          <t>LT027</t>
        </is>
      </c>
      <c r="W49" s="13" t="n">
        <v>0</v>
      </c>
      <c r="X49" t="n">
        <v>0</v>
      </c>
    </row>
    <row r="50">
      <c r="B50" s="13">
        <f>IF(AND(J50="Coating_Standard"),"Y","N")</f>
        <v/>
      </c>
      <c r="C50" t="inlineStr">
        <is>
          <t>Price_BOM_VL_VLS_Insert_044</t>
        </is>
      </c>
      <c r="D50">
        <f>IF(B50="Y",C50,"")</f>
        <v/>
      </c>
      <c r="E50" t="inlineStr">
        <is>
          <t>:1270-7_VL:1570-9_VL:2070-5_VL:2095-A_VL:2095-1_VL:2095-5_VL:2095-9_VL:2570-9_VL:2595-3_VL:2512-1_VL:3070-7_VL:3095-7_VL:3012-5_VL:3012-3_VL:4070-7_VL:4095-9_VL:4095-7_VL:5070-7_VL:5095-A_VL:5095-7_VL:</t>
        </is>
      </c>
      <c r="F50" s="123" t="inlineStr">
        <is>
          <t>X3</t>
        </is>
      </c>
      <c r="G50" s="123" t="inlineStr">
        <is>
          <t>Opt_InsertProvided</t>
        </is>
      </c>
      <c r="H50" t="inlineStr">
        <is>
          <t>Cast Iron, ASTM-A48, CL 30:Cast Iron, ASTM-A48, CL 35</t>
        </is>
      </c>
      <c r="I50" s="123" t="inlineStr">
        <is>
          <t>:C30:C35:</t>
        </is>
      </c>
      <c r="J50" t="inlineStr">
        <is>
          <t>Coating_Scotchkote134_interior_exterior_IncludeImpeller</t>
        </is>
      </c>
      <c r="K50" t="inlineStr">
        <is>
          <t>:MechSealDoubleType21:MechSealDoubleType2:</t>
        </is>
      </c>
      <c r="L50" t="inlineStr">
        <is>
          <t>Vertical</t>
        </is>
      </c>
      <c r="M50" t="inlineStr">
        <is>
          <t>F</t>
        </is>
      </c>
      <c r="N50" t="inlineStr">
        <is>
          <t>:143JP:145JP:182JP:184JP:</t>
        </is>
      </c>
      <c r="O50" s="6" t="inlineStr">
        <is>
          <t>Cast Iron, ASTM-A48, CL 30</t>
        </is>
      </c>
      <c r="P50" s="6" t="inlineStr">
        <is>
          <t>C30</t>
        </is>
      </c>
      <c r="Q50" s="123" t="inlineStr">
        <is>
          <t>125# ANSI Flange</t>
        </is>
      </c>
      <c r="R50" s="123" t="inlineStr">
        <is>
          <t>RTF</t>
        </is>
      </c>
      <c r="S50" s="6" t="n"/>
      <c r="T50" t="inlineStr">
        <is>
          <t>A300083</t>
        </is>
      </c>
      <c r="V50" t="inlineStr">
        <is>
          <t>LT051</t>
        </is>
      </c>
      <c r="W50" s="13" t="n">
        <v>14</v>
      </c>
      <c r="X50" t="n">
        <v>0</v>
      </c>
    </row>
    <row r="51">
      <c r="B51" s="13">
        <f>IF(AND(J51="Coating_Standard"),"Y","N")</f>
        <v/>
      </c>
      <c r="C51" t="inlineStr">
        <is>
          <t>Price_BOM_VL_VLS_Insert_045</t>
        </is>
      </c>
      <c r="D51">
        <f>IF(B51="Y",C51,"")</f>
        <v/>
      </c>
      <c r="E51" t="inlineStr">
        <is>
          <t>:1270-7_VL:1570-9_VL:2070-5_VL:2095-A_VL:2095-1_VL:2095-5_VL:2095-9_VL:2570-9_VL:2595-3_VL:2512-1_VL:3070-7_VL:3095-7_VL:3012-5_VL:3012-3_VL:4070-7_VL:4095-9_VL:4095-7_VL:5070-7_VL:5095-A_VL:5095-7_VL:</t>
        </is>
      </c>
      <c r="F51" s="123" t="inlineStr">
        <is>
          <t>X3</t>
        </is>
      </c>
      <c r="G51" s="123" t="inlineStr">
        <is>
          <t>Opt_InsertProvided</t>
        </is>
      </c>
      <c r="H51" t="inlineStr">
        <is>
          <t>Cast Iron, ASTM-A48, CL 30:Cast Iron, ASTM-A48, CL 35</t>
        </is>
      </c>
      <c r="I51" s="123" t="inlineStr">
        <is>
          <t>:C30:C35:</t>
        </is>
      </c>
      <c r="J51" t="inlineStr">
        <is>
          <t>Coating_Scotchkote134_interior_exterior_IncludeImpeller</t>
        </is>
      </c>
      <c r="K51" t="inlineStr">
        <is>
          <t>:MechSealDoubleType21:MechSealDoubleType2:</t>
        </is>
      </c>
      <c r="L51" t="inlineStr">
        <is>
          <t>Vertical</t>
        </is>
      </c>
      <c r="M51" t="inlineStr">
        <is>
          <t>F</t>
        </is>
      </c>
      <c r="N51" t="inlineStr">
        <is>
          <t>:213JPZ:215JPZ:254JPZ:256JPZ:</t>
        </is>
      </c>
      <c r="O51" s="6" t="inlineStr">
        <is>
          <t>Cast Iron, ASTM-A48, CL 30</t>
        </is>
      </c>
      <c r="P51" s="6" t="inlineStr">
        <is>
          <t>C30</t>
        </is>
      </c>
      <c r="Q51" s="123" t="inlineStr">
        <is>
          <t>125# ANSI Flange</t>
        </is>
      </c>
      <c r="R51" s="123" t="inlineStr">
        <is>
          <t>RTF</t>
        </is>
      </c>
      <c r="S51" s="6" t="n"/>
      <c r="T51" t="inlineStr">
        <is>
          <t>A300084</t>
        </is>
      </c>
      <c r="V51" t="inlineStr">
        <is>
          <t>LT051</t>
        </is>
      </c>
      <c r="W51" s="13" t="n">
        <v>14</v>
      </c>
      <c r="X51" t="n">
        <v>0</v>
      </c>
    </row>
    <row r="52">
      <c r="B52" s="13">
        <f>IF(AND(J52="Coating_Standard"),"Y","N")</f>
        <v/>
      </c>
      <c r="C52" t="inlineStr">
        <is>
          <t>Price_BOM_VL_VLS_Insert_046</t>
        </is>
      </c>
      <c r="D52">
        <f>IF(B52="Y",C52,"")</f>
        <v/>
      </c>
      <c r="E52" t="inlineStr">
        <is>
          <t>:1270-7_VL:1570-9_VL:2070-5_VL:2095-A_VL:2095-1_VL:2095-5_VL:2095-9_VL:2570-9_VL:2595-3_VL:2512-1_VL:3070-7_VL:3095-7_VL:3012-5_VL:3012-3_VL:4070-7_VL:4095-9_VL:4095-7_VL:5070-7_VL:5095-A_VL:5095-7_VL:</t>
        </is>
      </c>
      <c r="F52" s="123" t="inlineStr">
        <is>
          <t>X3</t>
        </is>
      </c>
      <c r="G52" s="123" t="inlineStr">
        <is>
          <t>Opt_InsertProvided</t>
        </is>
      </c>
      <c r="H52" t="inlineStr">
        <is>
          <t>Cast Iron, ASTM-A48, CL 30:Cast Iron, ASTM-A48, CL 35</t>
        </is>
      </c>
      <c r="I52" s="123" t="inlineStr">
        <is>
          <t>:C30:C35:</t>
        </is>
      </c>
      <c r="J52" t="inlineStr">
        <is>
          <t>Coating_Scotchkote134_interior_exterior_IncludeImpeller</t>
        </is>
      </c>
      <c r="K52" t="inlineStr">
        <is>
          <t>:MechSealType2B:</t>
        </is>
      </c>
      <c r="L52" t="inlineStr">
        <is>
          <t>Vertical</t>
        </is>
      </c>
      <c r="M52" t="inlineStr">
        <is>
          <t>:F:I:J:X:</t>
        </is>
      </c>
      <c r="N52" t="inlineStr">
        <is>
          <t>:143JP:145JP:182JP:184JP:</t>
        </is>
      </c>
      <c r="O52" s="6" t="inlineStr">
        <is>
          <t>Cast Iron, ASTM-A48, CL 30</t>
        </is>
      </c>
      <c r="P52" s="6" t="inlineStr">
        <is>
          <t>C30</t>
        </is>
      </c>
      <c r="Q52" s="123" t="inlineStr">
        <is>
          <t>125# ANSI Flange</t>
        </is>
      </c>
      <c r="R52" s="123" t="inlineStr">
        <is>
          <t>RTF</t>
        </is>
      </c>
      <c r="S52" s="6" t="n"/>
      <c r="T52" s="123" t="inlineStr">
        <is>
          <t>A100521</t>
        </is>
      </c>
      <c r="U52" s="123" t="n"/>
      <c r="V52" s="123" t="inlineStr">
        <is>
          <t>LT027</t>
        </is>
      </c>
      <c r="W52" s="13" t="n">
        <v>0</v>
      </c>
      <c r="X52" t="n">
        <v>0</v>
      </c>
    </row>
    <row r="53">
      <c r="B53" s="13">
        <f>IF(AND(J53="Coating_Standard"),"Y","N")</f>
        <v/>
      </c>
      <c r="C53" t="inlineStr">
        <is>
          <t>Price_BOM_VL_VLS_Insert_047</t>
        </is>
      </c>
      <c r="D53">
        <f>IF(B53="Y",C53,"")</f>
        <v/>
      </c>
      <c r="E53" t="inlineStr">
        <is>
          <t>:1270-7_VL:1570-9_VL:2070-5_VL:2095-A_VL:2095-1_VL:2095-5_VL:2095-9_VL:2570-9_VL:2595-3_VL:2512-1_VL:3070-7_VL:3095-7_VL:3012-5_VL:3012-3_VL:4070-7_VL:4095-9_VL:4095-7_VL:5070-7_VL:5095-A_VL:5095-7_VL:</t>
        </is>
      </c>
      <c r="F53" s="123" t="inlineStr">
        <is>
          <t>X3</t>
        </is>
      </c>
      <c r="G53" s="123" t="inlineStr">
        <is>
          <t>Opt_InsertProvided</t>
        </is>
      </c>
      <c r="H53" t="inlineStr">
        <is>
          <t>Cast Iron, ASTM-A48, CL 30:Cast Iron, ASTM-A48, CL 35</t>
        </is>
      </c>
      <c r="I53" s="123" t="inlineStr">
        <is>
          <t>:C30:C35:</t>
        </is>
      </c>
      <c r="J53" t="inlineStr">
        <is>
          <t>Coating_Scotchkote134_interior_exterior_IncludeImpeller</t>
        </is>
      </c>
      <c r="K53" t="inlineStr">
        <is>
          <t>:MechSealType2B:</t>
        </is>
      </c>
      <c r="L53" t="inlineStr">
        <is>
          <t>Vertical</t>
        </is>
      </c>
      <c r="M53" t="inlineStr">
        <is>
          <t>:F:I:J:X:</t>
        </is>
      </c>
      <c r="N53" t="inlineStr">
        <is>
          <t>:213JPZ:215JPZ:254JPZ:256JPZ:</t>
        </is>
      </c>
      <c r="O53" s="6" t="inlineStr">
        <is>
          <t>Cast Iron, ASTM-A48, CL 30</t>
        </is>
      </c>
      <c r="P53" s="6" t="inlineStr">
        <is>
          <t>C30</t>
        </is>
      </c>
      <c r="Q53" s="123" t="inlineStr">
        <is>
          <t>125# ANSI Flange</t>
        </is>
      </c>
      <c r="R53" s="123" t="inlineStr">
        <is>
          <t>RTF</t>
        </is>
      </c>
      <c r="S53" s="6" t="n"/>
      <c r="T53" s="123" t="inlineStr">
        <is>
          <t>A100521</t>
        </is>
      </c>
      <c r="U53" s="123" t="n"/>
      <c r="V53" s="123" t="inlineStr">
        <is>
          <t>LT027</t>
        </is>
      </c>
      <c r="W53" s="13" t="n">
        <v>0</v>
      </c>
      <c r="X53" t="n">
        <v>0</v>
      </c>
    </row>
    <row r="54">
      <c r="B54" s="13">
        <f>IF(AND(J54="Coating_Standard"),"Y","N")</f>
        <v/>
      </c>
      <c r="C54" t="inlineStr">
        <is>
          <t>Price_BOM_VL_VLS_Insert_048</t>
        </is>
      </c>
      <c r="D54">
        <f>IF(B54="Y",C54,"")</f>
        <v/>
      </c>
      <c r="E54" t="inlineStr">
        <is>
          <t>:1270-7_VL:1570-9_VL:2070-5_VL:2095-A_VL:2095-1_VL:2095-5_VL:2095-9_VL:2570-9_VL:2595-3_VL:2512-1_VL:3070-7_VL:3095-7_VL:3012-5_VL:3012-3_VL:4070-7_VL:4095-9_VL:4095-7_VL:5070-7_VL:5095-A_VL:5095-7_VL:</t>
        </is>
      </c>
      <c r="F54" s="123" t="inlineStr">
        <is>
          <t>X3</t>
        </is>
      </c>
      <c r="G54" s="123" t="inlineStr">
        <is>
          <t>Opt_InsertProvided</t>
        </is>
      </c>
      <c r="H54" t="inlineStr">
        <is>
          <t>Cast Iron, ASTM-A48, CL 30:Cast Iron, ASTM-A48, CL 35</t>
        </is>
      </c>
      <c r="I54" s="123" t="inlineStr">
        <is>
          <t>:C30:C35:</t>
        </is>
      </c>
      <c r="J54" t="inlineStr">
        <is>
          <t>Coating_Scotchkote134_interior_IncludeImpeller</t>
        </is>
      </c>
      <c r="K54" t="inlineStr">
        <is>
          <t>:MechSealType21S:MechSealType1Unbal:</t>
        </is>
      </c>
      <c r="L54" t="inlineStr">
        <is>
          <t>Vertical</t>
        </is>
      </c>
      <c r="M54" t="inlineStr">
        <is>
          <t>V</t>
        </is>
      </c>
      <c r="N54" t="inlineStr">
        <is>
          <t>:143JM:145JM:182JM:184JM:</t>
        </is>
      </c>
      <c r="O54" s="6" t="inlineStr">
        <is>
          <t>Cast Iron, ASTM-A48, CL 30</t>
        </is>
      </c>
      <c r="P54" s="6" t="inlineStr">
        <is>
          <t>C30</t>
        </is>
      </c>
      <c r="Q54" s="123" t="inlineStr">
        <is>
          <t>125# ANSI Flange</t>
        </is>
      </c>
      <c r="R54" s="123" t="n">
        <v>98534073</v>
      </c>
      <c r="S54" s="6" t="n"/>
      <c r="T54" s="123" t="inlineStr">
        <is>
          <t>A100522</t>
        </is>
      </c>
      <c r="U54" s="123" t="n"/>
      <c r="V54" s="123" t="inlineStr">
        <is>
          <t>LT027</t>
        </is>
      </c>
      <c r="W54" s="13" t="n">
        <v>0</v>
      </c>
      <c r="X54" t="n">
        <v>0</v>
      </c>
    </row>
    <row r="55">
      <c r="B55" s="13">
        <f>IF(AND(J55="Coating_Standard"),"Y","N")</f>
        <v/>
      </c>
      <c r="C55" t="inlineStr">
        <is>
          <t>Price_BOM_VL_VLS_Insert_049</t>
        </is>
      </c>
      <c r="D55">
        <f>IF(B55="Y",C55,"")</f>
        <v/>
      </c>
      <c r="E55" t="inlineStr">
        <is>
          <t>:1270-7_VL:1570-9_VL:2070-5_VL:2095-A_VL:2095-1_VL:2095-5_VL:2095-9_VL:2570-9_VL:2595-3_VL:2512-1_VL:3070-7_VL:3095-7_VL:3012-5_VL:3012-3_VL:4070-7_VL:4095-9_VL:4095-7_VL:5070-7_VL:5095-A_VL:5095-7_VL:</t>
        </is>
      </c>
      <c r="F55" s="123" t="inlineStr">
        <is>
          <t>X3</t>
        </is>
      </c>
      <c r="G55" s="123" t="inlineStr">
        <is>
          <t>Opt_InsertProvided</t>
        </is>
      </c>
      <c r="H55" t="inlineStr">
        <is>
          <t>Cast Iron, ASTM-A48, CL 30:Cast Iron, ASTM-A48, CL 35</t>
        </is>
      </c>
      <c r="I55" s="123" t="inlineStr">
        <is>
          <t>:C30:C35:</t>
        </is>
      </c>
      <c r="J55" t="inlineStr">
        <is>
          <t>Coating_Scotchkote134_interior_IncludeImpeller</t>
        </is>
      </c>
      <c r="K55" t="inlineStr">
        <is>
          <t>:MechSealType21S:MechSealType1Unbal:</t>
        </is>
      </c>
      <c r="L55" t="inlineStr">
        <is>
          <t>Vertical</t>
        </is>
      </c>
      <c r="M55" t="inlineStr">
        <is>
          <t>V</t>
        </is>
      </c>
      <c r="N55" t="inlineStr">
        <is>
          <t>:213JM:215JM:254JMZ:256JMZ</t>
        </is>
      </c>
      <c r="O55" s="6" t="inlineStr">
        <is>
          <t>Cast Iron, ASTM-A48, CL 30</t>
        </is>
      </c>
      <c r="P55" s="6" t="inlineStr">
        <is>
          <t>C30</t>
        </is>
      </c>
      <c r="Q55" s="123" t="inlineStr">
        <is>
          <t>125# ANSI Flange</t>
        </is>
      </c>
      <c r="R55" s="123" t="inlineStr">
        <is>
          <t>RTF</t>
        </is>
      </c>
      <c r="S55" s="6" t="n"/>
      <c r="T55" s="123" t="inlineStr">
        <is>
          <t>A100522</t>
        </is>
      </c>
      <c r="U55" s="123" t="n"/>
      <c r="V55" s="123" t="inlineStr">
        <is>
          <t>LT027</t>
        </is>
      </c>
      <c r="W55" s="13" t="n">
        <v>0</v>
      </c>
      <c r="X55" t="n">
        <v>0</v>
      </c>
    </row>
    <row r="56">
      <c r="B56" s="13">
        <f>IF(AND(J56="Coating_Standard"),"Y","N")</f>
        <v/>
      </c>
      <c r="C56" t="inlineStr">
        <is>
          <t>Price_BOM_VL_VLS_Insert_050</t>
        </is>
      </c>
      <c r="D56">
        <f>IF(B56="Y",C56,"")</f>
        <v/>
      </c>
      <c r="E56" t="inlineStr">
        <is>
          <t>:1270-7_VL:1570-9_VL:2070-5_VL:2095-A_VL:2095-1_VL:2095-5_VL:2095-9_VL:2570-9_VL:2595-3_VL:2512-1_VL:3070-7_VL:3095-7_VL:3012-5_VL:3012-3_VL:4070-7_VL:4095-9_VL:4095-7_VL:5070-7_VL:5095-A_VL:5095-7_VL:</t>
        </is>
      </c>
      <c r="F56" s="123" t="inlineStr">
        <is>
          <t>X3</t>
        </is>
      </c>
      <c r="G56" s="123" t="inlineStr">
        <is>
          <t>Opt_InsertProvided</t>
        </is>
      </c>
      <c r="H56" t="inlineStr">
        <is>
          <t>Cast Iron, ASTM-A48, CL 30:Cast Iron, ASTM-A48, CL 35</t>
        </is>
      </c>
      <c r="I56" s="123" t="inlineStr">
        <is>
          <t>:C30:C35:</t>
        </is>
      </c>
      <c r="J56" t="inlineStr">
        <is>
          <t>Coating_Scotchkote134_interior_IncludeImpeller</t>
        </is>
      </c>
      <c r="K56" t="inlineStr">
        <is>
          <t>:MechSealType21S:MechSealType1Unbal:</t>
        </is>
      </c>
      <c r="L56" t="inlineStr">
        <is>
          <t>Vertical</t>
        </is>
      </c>
      <c r="M56" t="inlineStr">
        <is>
          <t>:F:I:J:X:</t>
        </is>
      </c>
      <c r="N56" t="inlineStr">
        <is>
          <t>:143JP:145JP:182JP:184JP:</t>
        </is>
      </c>
      <c r="O56" s="6" t="inlineStr">
        <is>
          <t>Cast Iron, ASTM-A48, CL 30</t>
        </is>
      </c>
      <c r="P56" s="6" t="inlineStr">
        <is>
          <t>C30</t>
        </is>
      </c>
      <c r="Q56" s="123" t="inlineStr">
        <is>
          <t>125# ANSI Flange</t>
        </is>
      </c>
      <c r="R56" s="123" t="inlineStr">
        <is>
          <t>RTF</t>
        </is>
      </c>
      <c r="S56" s="6" t="n"/>
      <c r="T56" s="123" t="inlineStr">
        <is>
          <t>A100521</t>
        </is>
      </c>
      <c r="U56" s="123" t="n"/>
      <c r="V56" s="123" t="inlineStr">
        <is>
          <t>LT027</t>
        </is>
      </c>
      <c r="W56" s="13" t="n">
        <v>0</v>
      </c>
      <c r="X56" t="n">
        <v>0</v>
      </c>
    </row>
    <row r="57">
      <c r="B57" s="13">
        <f>IF(AND(J57="Coating_Standard"),"Y","N")</f>
        <v/>
      </c>
      <c r="C57" t="inlineStr">
        <is>
          <t>Price_BOM_VL_VLS_Insert_051</t>
        </is>
      </c>
      <c r="D57">
        <f>IF(B57="Y",C57,"")</f>
        <v/>
      </c>
      <c r="E57" t="inlineStr">
        <is>
          <t>:1270-7_VL:1570-9_VL:2070-5_VL:2095-A_VL:2095-1_VL:2095-5_VL:2095-9_VL:2570-9_VL:2595-3_VL:2512-1_VL:3070-7_VL:3095-7_VL:3012-5_VL:3012-3_VL:4070-7_VL:4095-9_VL:4095-7_VL:5070-7_VL:5095-A_VL:5095-7_VL:</t>
        </is>
      </c>
      <c r="F57" s="123" t="inlineStr">
        <is>
          <t>X3</t>
        </is>
      </c>
      <c r="G57" s="123" t="inlineStr">
        <is>
          <t>Opt_InsertProvided</t>
        </is>
      </c>
      <c r="H57" t="inlineStr">
        <is>
          <t>Cast Iron, ASTM-A48, CL 30:Cast Iron, ASTM-A48, CL 35</t>
        </is>
      </c>
      <c r="I57" s="123" t="inlineStr">
        <is>
          <t>:C30:C35:</t>
        </is>
      </c>
      <c r="J57" t="inlineStr">
        <is>
          <t>Coating_Scotchkote134_interior_IncludeImpeller</t>
        </is>
      </c>
      <c r="K57" t="inlineStr">
        <is>
          <t>:MechSealType21S:MechSealType1Unbal:</t>
        </is>
      </c>
      <c r="L57" t="inlineStr">
        <is>
          <t>Vertical</t>
        </is>
      </c>
      <c r="M57" t="inlineStr">
        <is>
          <t>:F:I:J:X:</t>
        </is>
      </c>
      <c r="N57" t="inlineStr">
        <is>
          <t>:213JPZ:215JPZ:254JPZ:256JPZ:</t>
        </is>
      </c>
      <c r="O57" s="6" t="inlineStr">
        <is>
          <t>Cast Iron, ASTM-A48, CL 30</t>
        </is>
      </c>
      <c r="P57" s="6" t="inlineStr">
        <is>
          <t>C30</t>
        </is>
      </c>
      <c r="Q57" s="123" t="inlineStr">
        <is>
          <t>125# ANSI Flange</t>
        </is>
      </c>
      <c r="R57" s="123" t="inlineStr">
        <is>
          <t>RTF</t>
        </is>
      </c>
      <c r="S57" s="6" t="n"/>
      <c r="T57" s="123" t="inlineStr">
        <is>
          <t>A100521</t>
        </is>
      </c>
      <c r="U57" s="123" t="n"/>
      <c r="V57" s="123" t="inlineStr">
        <is>
          <t>LT027</t>
        </is>
      </c>
      <c r="W57" s="13" t="n">
        <v>0</v>
      </c>
      <c r="X57" t="n">
        <v>0</v>
      </c>
    </row>
    <row r="58">
      <c r="B58" s="13">
        <f>IF(AND(J58="Coating_Standard"),"Y","N")</f>
        <v/>
      </c>
      <c r="C58" t="inlineStr">
        <is>
          <t>Price_BOM_VL_VLS_Insert_052</t>
        </is>
      </c>
      <c r="D58">
        <f>IF(B58="Y",C58,"")</f>
        <v/>
      </c>
      <c r="E58" t="inlineStr">
        <is>
          <t>:1270-7_VL:1570-9_VL:2070-5_VL:2095-A_VL:2095-1_VL:2095-5_VL:2095-9_VL:2570-9_VL:2595-3_VL:2512-1_VL:3070-7_VL:3095-7_VL:3012-5_VL:3012-3_VL:4070-7_VL:4095-9_VL:4095-7_VL:5070-7_VL:5095-A_VL:5095-7_VL:</t>
        </is>
      </c>
      <c r="F58" s="123" t="inlineStr">
        <is>
          <t>X3</t>
        </is>
      </c>
      <c r="G58" s="123" t="inlineStr">
        <is>
          <t>Opt_InsertProvided</t>
        </is>
      </c>
      <c r="H58" t="inlineStr">
        <is>
          <t>Cast Iron, ASTM-A48, CL 30:Cast Iron, ASTM-A48, CL 35</t>
        </is>
      </c>
      <c r="I58" s="123" t="inlineStr">
        <is>
          <t>:C30:C35:</t>
        </is>
      </c>
      <c r="J58" t="inlineStr">
        <is>
          <t>Coating_Scotchkote134_interior_IncludeImpeller</t>
        </is>
      </c>
      <c r="K58" t="inlineStr">
        <is>
          <t>:MechSealDoubleType21:MechSealDoubleType2:</t>
        </is>
      </c>
      <c r="L58" t="inlineStr">
        <is>
          <t>Vertical</t>
        </is>
      </c>
      <c r="M58" t="inlineStr">
        <is>
          <t>F</t>
        </is>
      </c>
      <c r="N58" t="inlineStr">
        <is>
          <t>:143JP:145JP:182JP:184JP:</t>
        </is>
      </c>
      <c r="O58" s="6" t="inlineStr">
        <is>
          <t>Cast Iron, ASTM-A48, CL 30</t>
        </is>
      </c>
      <c r="P58" s="6" t="inlineStr">
        <is>
          <t>C30</t>
        </is>
      </c>
      <c r="Q58" s="123" t="inlineStr">
        <is>
          <t>125# ANSI Flange</t>
        </is>
      </c>
      <c r="R58" s="123" t="inlineStr">
        <is>
          <t>RTF</t>
        </is>
      </c>
      <c r="S58" s="6" t="n"/>
      <c r="T58" t="inlineStr">
        <is>
          <t>A300083</t>
        </is>
      </c>
      <c r="V58" t="inlineStr">
        <is>
          <t>LT051</t>
        </is>
      </c>
      <c r="W58" s="13" t="n">
        <v>14</v>
      </c>
      <c r="X58" t="n">
        <v>0</v>
      </c>
    </row>
    <row r="59">
      <c r="B59" s="13">
        <f>IF(AND(J59="Coating_Standard"),"Y","N")</f>
        <v/>
      </c>
      <c r="C59" t="inlineStr">
        <is>
          <t>Price_BOM_VL_VLS_Insert_053</t>
        </is>
      </c>
      <c r="D59">
        <f>IF(B59="Y",C59,"")</f>
        <v/>
      </c>
      <c r="E59" t="inlineStr">
        <is>
          <t>:1270-7_VL:1570-9_VL:2070-5_VL:2095-A_VL:2095-1_VL:2095-5_VL:2095-9_VL:2570-9_VL:2595-3_VL:2512-1_VL:3070-7_VL:3095-7_VL:3012-5_VL:3012-3_VL:4070-7_VL:4095-9_VL:4095-7_VL:5070-7_VL:5095-A_VL:5095-7_VL:</t>
        </is>
      </c>
      <c r="F59" s="123" t="inlineStr">
        <is>
          <t>X3</t>
        </is>
      </c>
      <c r="G59" s="123" t="inlineStr">
        <is>
          <t>Opt_InsertProvided</t>
        </is>
      </c>
      <c r="H59" t="inlineStr">
        <is>
          <t>Cast Iron, ASTM-A48, CL 30:Cast Iron, ASTM-A48, CL 35</t>
        </is>
      </c>
      <c r="I59" s="123" t="inlineStr">
        <is>
          <t>:C30:C35:</t>
        </is>
      </c>
      <c r="J59" t="inlineStr">
        <is>
          <t>Coating_Scotchkote134_interior_IncludeImpeller</t>
        </is>
      </c>
      <c r="K59" t="inlineStr">
        <is>
          <t>:MechSealDoubleType21:MechSealDoubleType2:</t>
        </is>
      </c>
      <c r="L59" t="inlineStr">
        <is>
          <t>Vertical</t>
        </is>
      </c>
      <c r="M59" t="inlineStr">
        <is>
          <t>F</t>
        </is>
      </c>
      <c r="N59" t="inlineStr">
        <is>
          <t>:213JPZ:215JPZ:254JPZ:256JPZ:</t>
        </is>
      </c>
      <c r="O59" s="6" t="inlineStr">
        <is>
          <t>Cast Iron, ASTM-A48, CL 30</t>
        </is>
      </c>
      <c r="P59" s="6" t="inlineStr">
        <is>
          <t>C30</t>
        </is>
      </c>
      <c r="Q59" s="123" t="inlineStr">
        <is>
          <t>125# ANSI Flange</t>
        </is>
      </c>
      <c r="R59" s="123" t="inlineStr">
        <is>
          <t>RTF</t>
        </is>
      </c>
      <c r="S59" s="6" t="n"/>
      <c r="T59" t="inlineStr">
        <is>
          <t>A300084</t>
        </is>
      </c>
      <c r="V59" t="inlineStr">
        <is>
          <t>LT051</t>
        </is>
      </c>
      <c r="W59" s="13" t="n">
        <v>14</v>
      </c>
      <c r="X59" t="n">
        <v>0</v>
      </c>
    </row>
    <row r="60">
      <c r="B60" s="13">
        <f>IF(AND(J60="Coating_Standard"),"Y","N")</f>
        <v/>
      </c>
      <c r="C60" t="inlineStr">
        <is>
          <t>Price_BOM_VL_VLS_Insert_054</t>
        </is>
      </c>
      <c r="D60">
        <f>IF(B60="Y",C60,"")</f>
        <v/>
      </c>
      <c r="E60" t="inlineStr">
        <is>
          <t>:1270-7_VL:1570-9_VL:2070-5_VL:2095-A_VL:2095-1_VL:2095-5_VL:2095-9_VL:2570-9_VL:2595-3_VL:2512-1_VL:3070-7_VL:3095-7_VL:3012-5_VL:3012-3_VL:4070-7_VL:4095-9_VL:4095-7_VL:5070-7_VL:5095-A_VL:5095-7_VL:</t>
        </is>
      </c>
      <c r="F60" s="123" t="inlineStr">
        <is>
          <t>X3</t>
        </is>
      </c>
      <c r="G60" s="123" t="inlineStr">
        <is>
          <t>Opt_InsertProvided</t>
        </is>
      </c>
      <c r="H60" t="inlineStr">
        <is>
          <t>Cast Iron, ASTM-A48, CL 30:Cast Iron, ASTM-A48, CL 35</t>
        </is>
      </c>
      <c r="I60" s="123" t="inlineStr">
        <is>
          <t>:C30:C35:</t>
        </is>
      </c>
      <c r="J60" t="inlineStr">
        <is>
          <t>Coating_Scotchkote134_interior_IncludeImpeller</t>
        </is>
      </c>
      <c r="K60" t="inlineStr">
        <is>
          <t>:MechSealType2B:</t>
        </is>
      </c>
      <c r="L60" t="inlineStr">
        <is>
          <t>Vertical</t>
        </is>
      </c>
      <c r="M60" t="inlineStr">
        <is>
          <t>:F:I:J:X:</t>
        </is>
      </c>
      <c r="N60" t="inlineStr">
        <is>
          <t>:143JP:145JP:182JP:184JP:</t>
        </is>
      </c>
      <c r="O60" s="6" t="inlineStr">
        <is>
          <t>Cast Iron, ASTM-A48, CL 30</t>
        </is>
      </c>
      <c r="P60" s="6" t="inlineStr">
        <is>
          <t>C30</t>
        </is>
      </c>
      <c r="Q60" s="123" t="inlineStr">
        <is>
          <t>125# ANSI Flange</t>
        </is>
      </c>
      <c r="R60" s="123" t="inlineStr">
        <is>
          <t>RTF</t>
        </is>
      </c>
      <c r="S60" s="6" t="n"/>
      <c r="T60" s="123" t="inlineStr">
        <is>
          <t>A100521</t>
        </is>
      </c>
      <c r="U60" s="123" t="n"/>
      <c r="V60" s="123" t="inlineStr">
        <is>
          <t>LT027</t>
        </is>
      </c>
      <c r="W60" s="13" t="n">
        <v>0</v>
      </c>
      <c r="X60" t="n">
        <v>0</v>
      </c>
    </row>
    <row r="61">
      <c r="B61" s="13">
        <f>IF(AND(J61="Coating_Standard"),"Y","N")</f>
        <v/>
      </c>
      <c r="C61" t="inlineStr">
        <is>
          <t>Price_BOM_VL_VLS_Insert_055</t>
        </is>
      </c>
      <c r="D61">
        <f>IF(B61="Y",C61,"")</f>
        <v/>
      </c>
      <c r="E61" t="inlineStr">
        <is>
          <t>:1270-7_VL:1570-9_VL:2070-5_VL:2095-A_VL:2095-1_VL:2095-5_VL:2095-9_VL:2570-9_VL:2595-3_VL:2512-1_VL:3070-7_VL:3095-7_VL:3012-5_VL:3012-3_VL:4070-7_VL:4095-9_VL:4095-7_VL:5070-7_VL:5095-A_VL:5095-7_VL:</t>
        </is>
      </c>
      <c r="F61" s="123" t="inlineStr">
        <is>
          <t>X3</t>
        </is>
      </c>
      <c r="G61" s="123" t="inlineStr">
        <is>
          <t>Opt_InsertProvided</t>
        </is>
      </c>
      <c r="H61" t="inlineStr">
        <is>
          <t>Cast Iron, ASTM-A48, CL 30:Cast Iron, ASTM-A48, CL 35</t>
        </is>
      </c>
      <c r="I61" s="123" t="inlineStr">
        <is>
          <t>:C30:C35:</t>
        </is>
      </c>
      <c r="J61" t="inlineStr">
        <is>
          <t>Coating_Scotchkote134_interior_IncludeImpeller</t>
        </is>
      </c>
      <c r="K61" t="inlineStr">
        <is>
          <t>:MechSealType2B:</t>
        </is>
      </c>
      <c r="L61" t="inlineStr">
        <is>
          <t>Vertical</t>
        </is>
      </c>
      <c r="M61" t="inlineStr">
        <is>
          <t>:F:I:J:X:</t>
        </is>
      </c>
      <c r="N61" t="inlineStr">
        <is>
          <t>:213JPZ:215JPZ:254JPZ:256JPZ:</t>
        </is>
      </c>
      <c r="O61" s="6" t="inlineStr">
        <is>
          <t>Cast Iron, ASTM-A48, CL 30</t>
        </is>
      </c>
      <c r="P61" s="6" t="inlineStr">
        <is>
          <t>C30</t>
        </is>
      </c>
      <c r="Q61" s="123" t="inlineStr">
        <is>
          <t>125# ANSI Flange</t>
        </is>
      </c>
      <c r="R61" s="123" t="inlineStr">
        <is>
          <t>RTF</t>
        </is>
      </c>
      <c r="S61" s="6" t="n"/>
      <c r="T61" s="123" t="inlineStr">
        <is>
          <t>A100521</t>
        </is>
      </c>
      <c r="U61" s="123" t="n"/>
      <c r="V61" s="123" t="inlineStr">
        <is>
          <t>LT027</t>
        </is>
      </c>
      <c r="W61" s="13" t="n">
        <v>0</v>
      </c>
      <c r="X61" t="n">
        <v>0</v>
      </c>
    </row>
    <row r="62">
      <c r="B62" s="13">
        <f>IF(AND(J62="Coating_Standard"),"Y","N")</f>
        <v/>
      </c>
      <c r="C62" t="inlineStr">
        <is>
          <t>Price_BOM_VL_VLS_Insert_056</t>
        </is>
      </c>
      <c r="D62">
        <f>IF(B62="Y",C62,"")</f>
        <v/>
      </c>
      <c r="E62" t="inlineStr">
        <is>
          <t>:1270-7_VL:1570-9_VL:2070-5_VL:2095-A_VL:2095-1_VL:2095-5_VL:2095-9_VL:2570-9_VL:2595-3_VL:2512-1_VL:3070-7_VL:3095-7_VL:3012-5_VL:3012-3_VL:4070-7_VL:4095-9_VL:4095-7_VL:5070-7_VL:5095-A_VL:5095-7_VL:</t>
        </is>
      </c>
      <c r="F62" s="123" t="inlineStr">
        <is>
          <t>X3</t>
        </is>
      </c>
      <c r="G62" s="123" t="inlineStr">
        <is>
          <t>Opt_InsertProvided</t>
        </is>
      </c>
      <c r="H62" t="inlineStr">
        <is>
          <t>Cast Iron, ASTM-A48, CL 30:Cast Iron, ASTM-A48, CL 35</t>
        </is>
      </c>
      <c r="I62" s="123" t="inlineStr">
        <is>
          <t>:C30:C35:</t>
        </is>
      </c>
      <c r="J62" t="inlineStr">
        <is>
          <t>Coating_Special</t>
        </is>
      </c>
      <c r="K62" t="inlineStr">
        <is>
          <t>:MechSealType21S:MechSealType1Unbal:</t>
        </is>
      </c>
      <c r="L62" t="inlineStr">
        <is>
          <t>Vertical</t>
        </is>
      </c>
      <c r="M62" t="inlineStr">
        <is>
          <t>V</t>
        </is>
      </c>
      <c r="N62" t="inlineStr">
        <is>
          <t>:143JM:145JM:182JM:184JM:</t>
        </is>
      </c>
      <c r="O62" s="6" t="inlineStr">
        <is>
          <t>Cast Iron, ASTM-A48, CL 30</t>
        </is>
      </c>
      <c r="P62" s="6" t="inlineStr">
        <is>
          <t>C30</t>
        </is>
      </c>
      <c r="Q62" s="123" t="inlineStr">
        <is>
          <t>125# ANSI Flange</t>
        </is>
      </c>
      <c r="R62" s="123" t="inlineStr">
        <is>
          <t>RTF</t>
        </is>
      </c>
      <c r="S62" s="6" t="n"/>
      <c r="T62" s="123" t="inlineStr">
        <is>
          <t>A100522</t>
        </is>
      </c>
      <c r="U62" s="123" t="n"/>
      <c r="V62" s="123" t="inlineStr">
        <is>
          <t>LT027</t>
        </is>
      </c>
      <c r="W62" s="13" t="n">
        <v>0</v>
      </c>
      <c r="X62" t="n">
        <v>0</v>
      </c>
    </row>
    <row r="63">
      <c r="B63" s="13">
        <f>IF(AND(J63="Coating_Standard"),"Y","N")</f>
        <v/>
      </c>
      <c r="C63" t="inlineStr">
        <is>
          <t>Price_BOM_VL_VLS_Insert_057</t>
        </is>
      </c>
      <c r="D63">
        <f>IF(B63="Y",C63,"")</f>
        <v/>
      </c>
      <c r="E63" t="inlineStr">
        <is>
          <t>:1270-7_VL:1570-9_VL:2070-5_VL:2095-A_VL:2095-1_VL:2095-5_VL:2095-9_VL:2570-9_VL:2595-3_VL:2512-1_VL:3070-7_VL:3095-7_VL:3012-5_VL:3012-3_VL:4070-7_VL:4095-9_VL:4095-7_VL:5070-7_VL:5095-A_VL:5095-7_VL:</t>
        </is>
      </c>
      <c r="F63" s="123" t="inlineStr">
        <is>
          <t>X3</t>
        </is>
      </c>
      <c r="G63" s="123" t="inlineStr">
        <is>
          <t>Opt_InsertProvided</t>
        </is>
      </c>
      <c r="H63" t="inlineStr">
        <is>
          <t>Cast Iron, ASTM-A48, CL 30:Cast Iron, ASTM-A48, CL 35</t>
        </is>
      </c>
      <c r="I63" s="123" t="inlineStr">
        <is>
          <t>:C30:C35:</t>
        </is>
      </c>
      <c r="J63" t="inlineStr">
        <is>
          <t>Coating_Special</t>
        </is>
      </c>
      <c r="K63" t="inlineStr">
        <is>
          <t>:MechSealType21S:MechSealType1Unbal:</t>
        </is>
      </c>
      <c r="L63" t="inlineStr">
        <is>
          <t>Vertical</t>
        </is>
      </c>
      <c r="M63" t="inlineStr">
        <is>
          <t>V</t>
        </is>
      </c>
      <c r="N63" t="inlineStr">
        <is>
          <t>:213JM:215JM:254JMZ:256JMZ</t>
        </is>
      </c>
      <c r="O63" s="6" t="inlineStr">
        <is>
          <t>Cast Iron, ASTM-A48, CL 30</t>
        </is>
      </c>
      <c r="P63" s="6" t="inlineStr">
        <is>
          <t>C30</t>
        </is>
      </c>
      <c r="Q63" s="123" t="inlineStr">
        <is>
          <t>125# ANSI Flange</t>
        </is>
      </c>
      <c r="R63" s="123" t="inlineStr">
        <is>
          <t>RTF</t>
        </is>
      </c>
      <c r="S63" s="6" t="n"/>
      <c r="T63" s="123" t="inlineStr">
        <is>
          <t>A100522</t>
        </is>
      </c>
      <c r="U63" s="123" t="n"/>
      <c r="V63" s="123" t="inlineStr">
        <is>
          <t>LT027</t>
        </is>
      </c>
      <c r="W63" s="13" t="n">
        <v>0</v>
      </c>
      <c r="X63" t="n">
        <v>0</v>
      </c>
    </row>
    <row r="64">
      <c r="B64" s="13">
        <f>IF(AND(J64="Coating_Standard"),"Y","N")</f>
        <v/>
      </c>
      <c r="C64" t="inlineStr">
        <is>
          <t>Price_BOM_VL_VLS_Insert_058</t>
        </is>
      </c>
      <c r="D64">
        <f>IF(B64="Y",C64,"")</f>
        <v/>
      </c>
      <c r="E64" t="inlineStr">
        <is>
          <t>:1270-7_VL:1570-9_VL:2070-5_VL:2095-A_VL:2095-1_VL:2095-5_VL:2095-9_VL:2570-9_VL:2595-3_VL:2512-1_VL:3070-7_VL:3095-7_VL:3012-5_VL:3012-3_VL:4070-7_VL:4095-9_VL:4095-7_VL:5070-7_VL:5095-A_VL:5095-7_VL:</t>
        </is>
      </c>
      <c r="F64" s="123" t="inlineStr">
        <is>
          <t>X3</t>
        </is>
      </c>
      <c r="G64" s="123" t="inlineStr">
        <is>
          <t>Opt_InsertProvided</t>
        </is>
      </c>
      <c r="H64" t="inlineStr">
        <is>
          <t>Cast Iron, ASTM-A48, CL 30:Cast Iron, ASTM-A48, CL 35</t>
        </is>
      </c>
      <c r="I64" s="123" t="inlineStr">
        <is>
          <t>:C30:C35:</t>
        </is>
      </c>
      <c r="J64" t="inlineStr">
        <is>
          <t>Coating_Special</t>
        </is>
      </c>
      <c r="K64" t="inlineStr">
        <is>
          <t>:MechSealType21S:MechSealType1Unbal:</t>
        </is>
      </c>
      <c r="L64" t="inlineStr">
        <is>
          <t>Vertical</t>
        </is>
      </c>
      <c r="M64" t="inlineStr">
        <is>
          <t>:F:I:J:X:</t>
        </is>
      </c>
      <c r="N64" t="inlineStr">
        <is>
          <t>:143JP:145JP:182JP:184JP:</t>
        </is>
      </c>
      <c r="O64" s="6" t="inlineStr">
        <is>
          <t>Cast Iron, ASTM-A48, CL 30</t>
        </is>
      </c>
      <c r="P64" s="6" t="inlineStr">
        <is>
          <t>C30</t>
        </is>
      </c>
      <c r="Q64" s="123" t="inlineStr">
        <is>
          <t>125# ANSI Flange</t>
        </is>
      </c>
      <c r="R64" s="123" t="inlineStr">
        <is>
          <t>RTF</t>
        </is>
      </c>
      <c r="S64" s="6" t="n"/>
      <c r="T64" s="123" t="inlineStr">
        <is>
          <t>A100521</t>
        </is>
      </c>
      <c r="U64" s="123" t="n"/>
      <c r="V64" s="123" t="inlineStr">
        <is>
          <t>LT027</t>
        </is>
      </c>
      <c r="W64" s="13" t="n">
        <v>0</v>
      </c>
      <c r="X64" t="n">
        <v>0</v>
      </c>
    </row>
    <row r="65">
      <c r="B65" s="13">
        <f>IF(AND(J65="Coating_Standard"),"Y","N")</f>
        <v/>
      </c>
      <c r="C65" t="inlineStr">
        <is>
          <t>Price_BOM_VL_VLS_Insert_059</t>
        </is>
      </c>
      <c r="D65">
        <f>IF(B65="Y",C65,"")</f>
        <v/>
      </c>
      <c r="E65" t="inlineStr">
        <is>
          <t>:1270-7_VL:1570-9_VL:2070-5_VL:2095-A_VL:2095-1_VL:2095-5_VL:2095-9_VL:2570-9_VL:2595-3_VL:2512-1_VL:3070-7_VL:3095-7_VL:3012-5_VL:3012-3_VL:4070-7_VL:4095-9_VL:4095-7_VL:5070-7_VL:5095-A_VL:5095-7_VL:</t>
        </is>
      </c>
      <c r="F65" s="123" t="inlineStr">
        <is>
          <t>X3</t>
        </is>
      </c>
      <c r="G65" s="123" t="inlineStr">
        <is>
          <t>Opt_InsertProvided</t>
        </is>
      </c>
      <c r="H65" t="inlineStr">
        <is>
          <t>Cast Iron, ASTM-A48, CL 30:Cast Iron, ASTM-A48, CL 35</t>
        </is>
      </c>
      <c r="I65" s="123" t="inlineStr">
        <is>
          <t>:C30:C35:</t>
        </is>
      </c>
      <c r="J65" t="inlineStr">
        <is>
          <t>Coating_Special</t>
        </is>
      </c>
      <c r="K65" t="inlineStr">
        <is>
          <t>:MechSealType21S:MechSealType1Unbal:</t>
        </is>
      </c>
      <c r="L65" t="inlineStr">
        <is>
          <t>Vertical</t>
        </is>
      </c>
      <c r="M65" t="inlineStr">
        <is>
          <t>:F:I:J:X:</t>
        </is>
      </c>
      <c r="N65" t="inlineStr">
        <is>
          <t>:213JPZ:215JPZ:254JPZ:256JPZ:</t>
        </is>
      </c>
      <c r="O65" s="6" t="inlineStr">
        <is>
          <t>Cast Iron, ASTM-A48, CL 30</t>
        </is>
      </c>
      <c r="P65" s="6" t="inlineStr">
        <is>
          <t>C30</t>
        </is>
      </c>
      <c r="Q65" s="123" t="inlineStr">
        <is>
          <t>125# ANSI Flange</t>
        </is>
      </c>
      <c r="R65" s="123" t="inlineStr">
        <is>
          <t>RTF</t>
        </is>
      </c>
      <c r="S65" s="6" t="n"/>
      <c r="T65" s="123" t="inlineStr">
        <is>
          <t>A100521</t>
        </is>
      </c>
      <c r="U65" s="123" t="n"/>
      <c r="V65" s="123" t="inlineStr">
        <is>
          <t>LT027</t>
        </is>
      </c>
      <c r="W65" s="13" t="n">
        <v>0</v>
      </c>
      <c r="X65" t="n">
        <v>0</v>
      </c>
    </row>
    <row r="66">
      <c r="B66" s="13">
        <f>IF(AND(J66="Coating_Standard"),"Y","N")</f>
        <v/>
      </c>
      <c r="C66" t="inlineStr">
        <is>
          <t>Price_BOM_VL_VLS_Insert_060</t>
        </is>
      </c>
      <c r="D66">
        <f>IF(B66="Y",C66,"")</f>
        <v/>
      </c>
      <c r="E66" t="inlineStr">
        <is>
          <t>:1270-7_VL:1570-9_VL:2070-5_VL:2095-A_VL:2095-1_VL:2095-5_VL:2095-9_VL:2570-9_VL:2595-3_VL:2512-1_VL:3070-7_VL:3095-7_VL:3012-5_VL:3012-3_VL:4070-7_VL:4095-9_VL:4095-7_VL:5070-7_VL:5095-A_VL:5095-7_VL:</t>
        </is>
      </c>
      <c r="F66" s="123" t="inlineStr">
        <is>
          <t>X3</t>
        </is>
      </c>
      <c r="G66" s="123" t="inlineStr">
        <is>
          <t>Opt_InsertProvided</t>
        </is>
      </c>
      <c r="H66" t="inlineStr">
        <is>
          <t>Cast Iron, ASTM-A48, CL 30:Cast Iron, ASTM-A48, CL 35</t>
        </is>
      </c>
      <c r="I66" s="123" t="inlineStr">
        <is>
          <t>:C30:C35:</t>
        </is>
      </c>
      <c r="J66" t="inlineStr">
        <is>
          <t>Coating_Special</t>
        </is>
      </c>
      <c r="K66" t="inlineStr">
        <is>
          <t>:MechSealDoubleType21:MechSealDoubleType2:</t>
        </is>
      </c>
      <c r="L66" t="inlineStr">
        <is>
          <t>Vertical</t>
        </is>
      </c>
      <c r="M66" t="inlineStr">
        <is>
          <t>F</t>
        </is>
      </c>
      <c r="N66" t="inlineStr">
        <is>
          <t>:143JP:145JP:182JP:184JP:</t>
        </is>
      </c>
      <c r="O66" s="6" t="inlineStr">
        <is>
          <t>Cast Iron, ASTM-A48, CL 30</t>
        </is>
      </c>
      <c r="P66" s="6" t="inlineStr">
        <is>
          <t>C30</t>
        </is>
      </c>
      <c r="Q66" s="123" t="inlineStr">
        <is>
          <t>125# ANSI Flange</t>
        </is>
      </c>
      <c r="R66" s="123" t="inlineStr">
        <is>
          <t>RTF</t>
        </is>
      </c>
      <c r="S66" s="6" t="n"/>
      <c r="T66" t="inlineStr">
        <is>
          <t>A300083</t>
        </is>
      </c>
      <c r="V66" t="inlineStr">
        <is>
          <t>LT051</t>
        </is>
      </c>
      <c r="W66" s="13" t="n">
        <v>14</v>
      </c>
      <c r="X66" t="n">
        <v>0</v>
      </c>
    </row>
    <row r="67">
      <c r="B67" s="13">
        <f>IF(AND(J67="Coating_Standard"),"Y","N")</f>
        <v/>
      </c>
      <c r="C67" t="inlineStr">
        <is>
          <t>Price_BOM_VL_VLS_Insert_061</t>
        </is>
      </c>
      <c r="D67">
        <f>IF(B67="Y",C67,"")</f>
        <v/>
      </c>
      <c r="E67" t="inlineStr">
        <is>
          <t>:1270-7_VL:1570-9_VL:2070-5_VL:2095-A_VL:2095-1_VL:2095-5_VL:2095-9_VL:2570-9_VL:2595-3_VL:2512-1_VL:3070-7_VL:3095-7_VL:3012-5_VL:3012-3_VL:4070-7_VL:4095-9_VL:4095-7_VL:5070-7_VL:5095-A_VL:5095-7_VL:</t>
        </is>
      </c>
      <c r="F67" s="123" t="inlineStr">
        <is>
          <t>X3</t>
        </is>
      </c>
      <c r="G67" s="123" t="inlineStr">
        <is>
          <t>Opt_InsertProvided</t>
        </is>
      </c>
      <c r="H67" t="inlineStr">
        <is>
          <t>Cast Iron, ASTM-A48, CL 30:Cast Iron, ASTM-A48, CL 35</t>
        </is>
      </c>
      <c r="I67" s="123" t="inlineStr">
        <is>
          <t>:C30:C35:</t>
        </is>
      </c>
      <c r="J67" t="inlineStr">
        <is>
          <t>Coating_Special</t>
        </is>
      </c>
      <c r="K67" t="inlineStr">
        <is>
          <t>:MechSealDoubleType21:MechSealDoubleType2:</t>
        </is>
      </c>
      <c r="L67" t="inlineStr">
        <is>
          <t>Vertical</t>
        </is>
      </c>
      <c r="M67" t="inlineStr">
        <is>
          <t>F</t>
        </is>
      </c>
      <c r="N67" t="inlineStr">
        <is>
          <t>:213JPZ:215JPZ:254JPZ:256JPZ:</t>
        </is>
      </c>
      <c r="O67" s="6" t="inlineStr">
        <is>
          <t>Cast Iron, ASTM-A48, CL 30</t>
        </is>
      </c>
      <c r="P67" s="6" t="inlineStr">
        <is>
          <t>C30</t>
        </is>
      </c>
      <c r="Q67" s="123" t="inlineStr">
        <is>
          <t>125# ANSI Flange</t>
        </is>
      </c>
      <c r="R67" s="123" t="inlineStr">
        <is>
          <t>RTF</t>
        </is>
      </c>
      <c r="S67" s="6" t="n"/>
      <c r="T67" t="inlineStr">
        <is>
          <t>A300084</t>
        </is>
      </c>
      <c r="V67" t="inlineStr">
        <is>
          <t>LT051</t>
        </is>
      </c>
      <c r="W67" s="13" t="n">
        <v>14</v>
      </c>
      <c r="X67" t="n">
        <v>0</v>
      </c>
    </row>
    <row r="68">
      <c r="B68" s="13">
        <f>IF(AND(J68="Coating_Standard"),"Y","N")</f>
        <v/>
      </c>
      <c r="C68" t="inlineStr">
        <is>
          <t>Price_BOM_VL_VLS_Insert_062</t>
        </is>
      </c>
      <c r="D68">
        <f>IF(B68="Y",C68,"")</f>
        <v/>
      </c>
      <c r="E68" t="inlineStr">
        <is>
          <t>:1270-7_VL:1570-9_VL:2070-5_VL:2095-A_VL:2095-1_VL:2095-5_VL:2095-9_VL:2570-9_VL:2595-3_VL:2512-1_VL:3070-7_VL:3095-7_VL:3012-5_VL:3012-3_VL:4070-7_VL:4095-9_VL:4095-7_VL:5070-7_VL:5095-A_VL:5095-7_VL:</t>
        </is>
      </c>
      <c r="F68" s="123" t="inlineStr">
        <is>
          <t>X3</t>
        </is>
      </c>
      <c r="G68" s="123" t="inlineStr">
        <is>
          <t>Opt_InsertProvided</t>
        </is>
      </c>
      <c r="H68" t="inlineStr">
        <is>
          <t>Cast Iron, ASTM-A48, CL 30:Cast Iron, ASTM-A48, CL 35</t>
        </is>
      </c>
      <c r="I68" s="123" t="inlineStr">
        <is>
          <t>:C30:C35:</t>
        </is>
      </c>
      <c r="J68" t="inlineStr">
        <is>
          <t>Coating_Special</t>
        </is>
      </c>
      <c r="K68" t="inlineStr">
        <is>
          <t>:MechSealType2B:</t>
        </is>
      </c>
      <c r="L68" t="inlineStr">
        <is>
          <t>Vertical</t>
        </is>
      </c>
      <c r="M68" t="inlineStr">
        <is>
          <t>:F:I:J:X:</t>
        </is>
      </c>
      <c r="N68" t="inlineStr">
        <is>
          <t>:143JP:145JP:182JP:184JP:</t>
        </is>
      </c>
      <c r="O68" s="6" t="inlineStr">
        <is>
          <t>Cast Iron, ASTM-A48, CL 30</t>
        </is>
      </c>
      <c r="P68" s="6" t="inlineStr">
        <is>
          <t>C30</t>
        </is>
      </c>
      <c r="Q68" s="123" t="inlineStr">
        <is>
          <t>125# ANSI Flange</t>
        </is>
      </c>
      <c r="R68" s="123" t="inlineStr">
        <is>
          <t>RTF</t>
        </is>
      </c>
      <c r="S68" s="6" t="n"/>
      <c r="T68" s="123" t="inlineStr">
        <is>
          <t>A100521</t>
        </is>
      </c>
      <c r="U68" s="123" t="n"/>
      <c r="V68" s="123" t="inlineStr">
        <is>
          <t>LT027</t>
        </is>
      </c>
      <c r="W68" s="13" t="n">
        <v>0</v>
      </c>
      <c r="X68" t="n">
        <v>0</v>
      </c>
    </row>
    <row r="69">
      <c r="B69" s="13">
        <f>IF(AND(J69="Coating_Standard"),"Y","N")</f>
        <v/>
      </c>
      <c r="C69" t="inlineStr">
        <is>
          <t>Price_BOM_VL_VLS_Insert_063</t>
        </is>
      </c>
      <c r="D69">
        <f>IF(B69="Y",C69,"")</f>
        <v/>
      </c>
      <c r="E69" t="inlineStr">
        <is>
          <t>:1270-7_VL:1570-9_VL:2070-5_VL:2095-A_VL:2095-1_VL:2095-5_VL:2095-9_VL:2570-9_VL:2595-3_VL:2512-1_VL:3070-7_VL:3095-7_VL:3012-5_VL:3012-3_VL:4070-7_VL:4095-9_VL:4095-7_VL:5070-7_VL:5095-A_VL:5095-7_VL:</t>
        </is>
      </c>
      <c r="F69" s="123" t="inlineStr">
        <is>
          <t>X3</t>
        </is>
      </c>
      <c r="G69" s="123" t="inlineStr">
        <is>
          <t>Opt_InsertProvided</t>
        </is>
      </c>
      <c r="H69" t="inlineStr">
        <is>
          <t>Cast Iron, ASTM-A48, CL 30:Cast Iron, ASTM-A48, CL 35</t>
        </is>
      </c>
      <c r="I69" s="123" t="inlineStr">
        <is>
          <t>:C30:C35:</t>
        </is>
      </c>
      <c r="J69" t="inlineStr">
        <is>
          <t>Coating_Special</t>
        </is>
      </c>
      <c r="K69" t="inlineStr">
        <is>
          <t>:MechSealType2B:</t>
        </is>
      </c>
      <c r="L69" t="inlineStr">
        <is>
          <t>Vertical</t>
        </is>
      </c>
      <c r="M69" t="inlineStr">
        <is>
          <t>:F:I:J:X:</t>
        </is>
      </c>
      <c r="N69" t="inlineStr">
        <is>
          <t>:213JPZ:215JPZ:254JPZ:256JPZ:</t>
        </is>
      </c>
      <c r="O69" s="6" t="inlineStr">
        <is>
          <t>Cast Iron, ASTM-A48, CL 30</t>
        </is>
      </c>
      <c r="P69" s="6" t="inlineStr">
        <is>
          <t>C30</t>
        </is>
      </c>
      <c r="Q69" s="123" t="inlineStr">
        <is>
          <t>125# ANSI Flange</t>
        </is>
      </c>
      <c r="R69" s="123" t="inlineStr">
        <is>
          <t>RTF</t>
        </is>
      </c>
      <c r="S69" s="6" t="n"/>
      <c r="T69" s="123" t="inlineStr">
        <is>
          <t>A100521</t>
        </is>
      </c>
      <c r="U69" s="123" t="n"/>
      <c r="V69" s="123" t="inlineStr">
        <is>
          <t>LT027</t>
        </is>
      </c>
      <c r="W69" s="13" t="n">
        <v>0</v>
      </c>
      <c r="X69" t="n">
        <v>0</v>
      </c>
    </row>
    <row r="70">
      <c r="B70" s="13">
        <f>IF(AND(J70="Coating_Standard"),"Y","N")</f>
        <v/>
      </c>
      <c r="C70" t="inlineStr">
        <is>
          <t>Price_BOM_VL_VLS_Insert_064</t>
        </is>
      </c>
      <c r="D70">
        <f>IF(B70="Y",C70,"")</f>
        <v/>
      </c>
      <c r="E70" t="inlineStr">
        <is>
          <t>:1270-7_VL:1570-9_VL:2070-5_VL:2095-A_VL:2095-1_VL:2095-5_VL:2095-9_VL:2570-9_VL:2595-3_VL:2512-1_VL:3070-7_VL:3095-7_VL:3012-5_VL:3012-3_VL:4070-7_VL:4095-9_VL:4095-7_VL:5070-7_VL:5095-A_VL:5095-7_VL:</t>
        </is>
      </c>
      <c r="F70" s="123" t="inlineStr">
        <is>
          <t>X3</t>
        </is>
      </c>
      <c r="G70" s="123" t="inlineStr">
        <is>
          <t>Opt_InsertProvided</t>
        </is>
      </c>
      <c r="H70" t="inlineStr">
        <is>
          <t>Cast Iron, ASTM-A48, CL 30:Cast Iron, ASTM-A48, CL 35</t>
        </is>
      </c>
      <c r="I70" s="123" t="inlineStr">
        <is>
          <t>:C30:C35:</t>
        </is>
      </c>
      <c r="J70" t="inlineStr">
        <is>
          <t>Coating_Epoxy</t>
        </is>
      </c>
      <c r="K70" t="inlineStr">
        <is>
          <t>:MechSealType21S:MechSealType1Unbal:</t>
        </is>
      </c>
      <c r="L70" t="inlineStr">
        <is>
          <t>Vertical</t>
        </is>
      </c>
      <c r="M70" t="inlineStr">
        <is>
          <t>V</t>
        </is>
      </c>
      <c r="N70" t="inlineStr">
        <is>
          <t>:143JM:145JM:182JM:184JM:</t>
        </is>
      </c>
      <c r="O70" s="6" t="inlineStr">
        <is>
          <t>Cast Iron, ASTM-A48, CL 30</t>
        </is>
      </c>
      <c r="P70" s="6" t="inlineStr">
        <is>
          <t>C30</t>
        </is>
      </c>
      <c r="Q70" s="123" t="inlineStr">
        <is>
          <t>125# ANSI Flange</t>
        </is>
      </c>
      <c r="R70" s="123" t="inlineStr">
        <is>
          <t>RTF</t>
        </is>
      </c>
      <c r="S70" s="6" t="n"/>
      <c r="T70" s="123" t="inlineStr">
        <is>
          <t>A100522</t>
        </is>
      </c>
      <c r="U70" s="123" t="n"/>
      <c r="V70" s="123" t="inlineStr">
        <is>
          <t>LT027</t>
        </is>
      </c>
      <c r="W70" s="13" t="n">
        <v>0</v>
      </c>
      <c r="X70" t="n">
        <v>0</v>
      </c>
    </row>
    <row r="71">
      <c r="B71" s="13">
        <f>IF(AND(J71="Coating_Standard"),"Y","N")</f>
        <v/>
      </c>
      <c r="C71" t="inlineStr">
        <is>
          <t>Price_BOM_VL_VLS_Insert_065</t>
        </is>
      </c>
      <c r="D71">
        <f>IF(B71="Y",C71,"")</f>
        <v/>
      </c>
      <c r="E71" t="inlineStr">
        <is>
          <t>:1270-7_VL:1570-9_VL:2070-5_VL:2095-A_VL:2095-1_VL:2095-5_VL:2095-9_VL:2570-9_VL:2595-3_VL:2512-1_VL:3070-7_VL:3095-7_VL:3012-5_VL:3012-3_VL:4070-7_VL:4095-9_VL:4095-7_VL:5070-7_VL:5095-A_VL:5095-7_VL:</t>
        </is>
      </c>
      <c r="F71" s="123" t="inlineStr">
        <is>
          <t>X3</t>
        </is>
      </c>
      <c r="G71" s="123" t="inlineStr">
        <is>
          <t>Opt_InsertProvided</t>
        </is>
      </c>
      <c r="H71" t="inlineStr">
        <is>
          <t>Cast Iron, ASTM-A48, CL 30:Cast Iron, ASTM-A48, CL 35</t>
        </is>
      </c>
      <c r="I71" s="123" t="inlineStr">
        <is>
          <t>:C30:C35:</t>
        </is>
      </c>
      <c r="J71" t="inlineStr">
        <is>
          <t>Coating_Epoxy</t>
        </is>
      </c>
      <c r="K71" t="inlineStr">
        <is>
          <t>:MechSealType21S:MechSealType1Unbal:</t>
        </is>
      </c>
      <c r="L71" t="inlineStr">
        <is>
          <t>Vertical</t>
        </is>
      </c>
      <c r="M71" t="inlineStr">
        <is>
          <t>V</t>
        </is>
      </c>
      <c r="N71" t="inlineStr">
        <is>
          <t>:213JM:215JM:254JMZ:256JMZ</t>
        </is>
      </c>
      <c r="O71" s="6" t="inlineStr">
        <is>
          <t>Cast Iron, ASTM-A48, CL 30</t>
        </is>
      </c>
      <c r="P71" s="6" t="inlineStr">
        <is>
          <t>C30</t>
        </is>
      </c>
      <c r="Q71" s="123" t="inlineStr">
        <is>
          <t>125# ANSI Flange</t>
        </is>
      </c>
      <c r="R71" s="123" t="inlineStr">
        <is>
          <t>RTF</t>
        </is>
      </c>
      <c r="S71" s="6" t="n"/>
      <c r="T71" s="123" t="inlineStr">
        <is>
          <t>A100522</t>
        </is>
      </c>
      <c r="U71" s="123" t="n"/>
      <c r="V71" s="123" t="inlineStr">
        <is>
          <t>LT027</t>
        </is>
      </c>
      <c r="W71" s="13" t="n">
        <v>0</v>
      </c>
      <c r="X71" t="n">
        <v>0</v>
      </c>
    </row>
    <row r="72">
      <c r="B72" s="13">
        <f>IF(AND(J72="Coating_Standard"),"Y","N")</f>
        <v/>
      </c>
      <c r="C72" t="inlineStr">
        <is>
          <t>Price_BOM_VL_VLS_Insert_066</t>
        </is>
      </c>
      <c r="D72">
        <f>IF(B72="Y",C72,"")</f>
        <v/>
      </c>
      <c r="E72" t="inlineStr">
        <is>
          <t>:1270-7_VL:1570-9_VL:2070-5_VL:2095-A_VL:2095-1_VL:2095-5_VL:2095-9_VL:2570-9_VL:2595-3_VL:2512-1_VL:3070-7_VL:3095-7_VL:3012-5_VL:3012-3_VL:4070-7_VL:4095-9_VL:4095-7_VL:5070-7_VL:5095-A_VL:5095-7_VL:</t>
        </is>
      </c>
      <c r="F72" s="123" t="inlineStr">
        <is>
          <t>X3</t>
        </is>
      </c>
      <c r="G72" s="123" t="inlineStr">
        <is>
          <t>Opt_InsertProvided</t>
        </is>
      </c>
      <c r="H72" t="inlineStr">
        <is>
          <t>Cast Iron, ASTM-A48, CL 30:Cast Iron, ASTM-A48, CL 35</t>
        </is>
      </c>
      <c r="I72" s="123" t="inlineStr">
        <is>
          <t>:C30:C35:</t>
        </is>
      </c>
      <c r="J72" t="inlineStr">
        <is>
          <t>Coating_Epoxy</t>
        </is>
      </c>
      <c r="K72" t="inlineStr">
        <is>
          <t>:MechSealType21S:MechSealType1Unbal:</t>
        </is>
      </c>
      <c r="L72" t="inlineStr">
        <is>
          <t>Vertical</t>
        </is>
      </c>
      <c r="M72" t="inlineStr">
        <is>
          <t>:F:I:J:X:</t>
        </is>
      </c>
      <c r="N72" t="inlineStr">
        <is>
          <t>:143JP:145JP:182JP:184JP:</t>
        </is>
      </c>
      <c r="O72" s="6" t="inlineStr">
        <is>
          <t>Cast Iron, ASTM-A48, CL 30</t>
        </is>
      </c>
      <c r="P72" s="6" t="inlineStr">
        <is>
          <t>C30</t>
        </is>
      </c>
      <c r="Q72" s="123" t="inlineStr">
        <is>
          <t>125# ANSI Flange</t>
        </is>
      </c>
      <c r="R72" s="123" t="inlineStr">
        <is>
          <t>RTF</t>
        </is>
      </c>
      <c r="S72" s="6" t="n"/>
      <c r="T72" s="123" t="inlineStr">
        <is>
          <t>A100521</t>
        </is>
      </c>
      <c r="U72" s="123" t="n"/>
      <c r="V72" s="123" t="inlineStr">
        <is>
          <t>LT027</t>
        </is>
      </c>
      <c r="W72" s="13" t="n">
        <v>0</v>
      </c>
      <c r="X72" t="n">
        <v>0</v>
      </c>
    </row>
    <row r="73">
      <c r="B73" s="13">
        <f>IF(AND(J73="Coating_Standard"),"Y","N")</f>
        <v/>
      </c>
      <c r="C73" t="inlineStr">
        <is>
          <t>Price_BOM_VL_VLS_Insert_067</t>
        </is>
      </c>
      <c r="D73">
        <f>IF(B73="Y",C73,"")</f>
        <v/>
      </c>
      <c r="E73" t="inlineStr">
        <is>
          <t>:1270-7_VL:1570-9_VL:2070-5_VL:2095-A_VL:2095-1_VL:2095-5_VL:2095-9_VL:2570-9_VL:2595-3_VL:2512-1_VL:3070-7_VL:3095-7_VL:3012-5_VL:3012-3_VL:4070-7_VL:4095-9_VL:4095-7_VL:5070-7_VL:5095-A_VL:5095-7_VL:</t>
        </is>
      </c>
      <c r="F73" s="123" t="inlineStr">
        <is>
          <t>X3</t>
        </is>
      </c>
      <c r="G73" s="123" t="inlineStr">
        <is>
          <t>Opt_InsertProvided</t>
        </is>
      </c>
      <c r="H73" t="inlineStr">
        <is>
          <t>Cast Iron, ASTM-A48, CL 30:Cast Iron, ASTM-A48, CL 35</t>
        </is>
      </c>
      <c r="I73" s="123" t="inlineStr">
        <is>
          <t>:C30:C35:</t>
        </is>
      </c>
      <c r="J73" t="inlineStr">
        <is>
          <t>Coating_Epoxy</t>
        </is>
      </c>
      <c r="K73" t="inlineStr">
        <is>
          <t>:MechSealType21S:MechSealType1Unbal:</t>
        </is>
      </c>
      <c r="L73" t="inlineStr">
        <is>
          <t>Vertical</t>
        </is>
      </c>
      <c r="M73" t="inlineStr">
        <is>
          <t>:F:I:J:X:</t>
        </is>
      </c>
      <c r="N73" t="inlineStr">
        <is>
          <t>:213JPZ:215JPZ:254JPZ:256JPZ:</t>
        </is>
      </c>
      <c r="O73" s="6" t="inlineStr">
        <is>
          <t>Cast Iron, ASTM-A48, CL 30</t>
        </is>
      </c>
      <c r="P73" s="6" t="inlineStr">
        <is>
          <t>C30</t>
        </is>
      </c>
      <c r="Q73" s="123" t="inlineStr">
        <is>
          <t>125# ANSI Flange</t>
        </is>
      </c>
      <c r="R73" s="123" t="inlineStr">
        <is>
          <t>RTF</t>
        </is>
      </c>
      <c r="S73" s="6" t="n"/>
      <c r="T73" s="123" t="inlineStr">
        <is>
          <t>A100521</t>
        </is>
      </c>
      <c r="U73" s="123" t="n"/>
      <c r="V73" s="123" t="inlineStr">
        <is>
          <t>LT027</t>
        </is>
      </c>
      <c r="W73" s="13" t="n">
        <v>0</v>
      </c>
      <c r="X73" t="n">
        <v>0</v>
      </c>
    </row>
    <row r="74">
      <c r="B74" s="13">
        <f>IF(AND(J74="Coating_Standard"),"Y","N")</f>
        <v/>
      </c>
      <c r="C74" t="inlineStr">
        <is>
          <t>Price_BOM_VL_VLS_Insert_068</t>
        </is>
      </c>
      <c r="D74">
        <f>IF(B74="Y",C74,"")</f>
        <v/>
      </c>
      <c r="E74" t="inlineStr">
        <is>
          <t>:1270-7_VL:1570-9_VL:2070-5_VL:2095-A_VL:2095-1_VL:2095-5_VL:2095-9_VL:2570-9_VL:2595-3_VL:2512-1_VL:3070-7_VL:3095-7_VL:3012-5_VL:3012-3_VL:4070-7_VL:4095-9_VL:4095-7_VL:5070-7_VL:5095-A_VL:5095-7_VL:</t>
        </is>
      </c>
      <c r="F74" s="123" t="inlineStr">
        <is>
          <t>X3</t>
        </is>
      </c>
      <c r="G74" s="123" t="inlineStr">
        <is>
          <t>Opt_InsertProvided</t>
        </is>
      </c>
      <c r="H74" t="inlineStr">
        <is>
          <t>Cast Iron, ASTM-A48, CL 30:Cast Iron, ASTM-A48, CL 35</t>
        </is>
      </c>
      <c r="I74" s="123" t="inlineStr">
        <is>
          <t>:C30:C35:</t>
        </is>
      </c>
      <c r="J74" t="inlineStr">
        <is>
          <t>Coating_Epoxy</t>
        </is>
      </c>
      <c r="K74" t="inlineStr">
        <is>
          <t>:MechSealDoubleType21:MechSealDoubleType2:</t>
        </is>
      </c>
      <c r="L74" t="inlineStr">
        <is>
          <t>Vertical</t>
        </is>
      </c>
      <c r="M74" t="inlineStr">
        <is>
          <t>F</t>
        </is>
      </c>
      <c r="N74" t="inlineStr">
        <is>
          <t>:143JP:145JP:182JP:184JP:</t>
        </is>
      </c>
      <c r="O74" s="6" t="inlineStr">
        <is>
          <t>Cast Iron, ASTM-A48, CL 30</t>
        </is>
      </c>
      <c r="P74" s="6" t="inlineStr">
        <is>
          <t>C30</t>
        </is>
      </c>
      <c r="Q74" s="123" t="inlineStr">
        <is>
          <t>125# ANSI Flange</t>
        </is>
      </c>
      <c r="R74" s="123" t="inlineStr">
        <is>
          <t>RTF</t>
        </is>
      </c>
      <c r="S74" s="6" t="n"/>
      <c r="T74" t="inlineStr">
        <is>
          <t>A300083</t>
        </is>
      </c>
      <c r="V74" t="inlineStr">
        <is>
          <t>LT051</t>
        </is>
      </c>
      <c r="W74" s="13" t="n">
        <v>14</v>
      </c>
      <c r="X74" t="n">
        <v>0</v>
      </c>
    </row>
    <row r="75">
      <c r="B75" s="13">
        <f>IF(AND(J75="Coating_Standard"),"Y","N")</f>
        <v/>
      </c>
      <c r="C75" t="inlineStr">
        <is>
          <t>Price_BOM_VL_VLS_Insert_069</t>
        </is>
      </c>
      <c r="D75">
        <f>IF(B75="Y",C75,"")</f>
        <v/>
      </c>
      <c r="E75" t="inlineStr">
        <is>
          <t>:1270-7_VL:1570-9_VL:2070-5_VL:2095-A_VL:2095-1_VL:2095-5_VL:2095-9_VL:2570-9_VL:2595-3_VL:2512-1_VL:3070-7_VL:3095-7_VL:3012-5_VL:3012-3_VL:4070-7_VL:4095-9_VL:4095-7_VL:5070-7_VL:5095-A_VL:5095-7_VL:</t>
        </is>
      </c>
      <c r="F75" s="123" t="inlineStr">
        <is>
          <t>X3</t>
        </is>
      </c>
      <c r="G75" s="123" t="inlineStr">
        <is>
          <t>Opt_InsertProvided</t>
        </is>
      </c>
      <c r="H75" t="inlineStr">
        <is>
          <t>Cast Iron, ASTM-A48, CL 30:Cast Iron, ASTM-A48, CL 35</t>
        </is>
      </c>
      <c r="I75" s="123" t="inlineStr">
        <is>
          <t>:C30:C35:</t>
        </is>
      </c>
      <c r="J75" t="inlineStr">
        <is>
          <t>Coating_Epoxy</t>
        </is>
      </c>
      <c r="K75" t="inlineStr">
        <is>
          <t>:MechSealDoubleType21:MechSealDoubleType2:</t>
        </is>
      </c>
      <c r="L75" t="inlineStr">
        <is>
          <t>Vertical</t>
        </is>
      </c>
      <c r="M75" t="inlineStr">
        <is>
          <t>F</t>
        </is>
      </c>
      <c r="N75" t="inlineStr">
        <is>
          <t>:213JPZ:215JPZ:254JPZ:256JPZ:</t>
        </is>
      </c>
      <c r="O75" s="6" t="inlineStr">
        <is>
          <t>Cast Iron, ASTM-A48, CL 30</t>
        </is>
      </c>
      <c r="P75" s="6" t="inlineStr">
        <is>
          <t>C30</t>
        </is>
      </c>
      <c r="Q75" s="123" t="inlineStr">
        <is>
          <t>125# ANSI Flange</t>
        </is>
      </c>
      <c r="R75" s="123" t="inlineStr">
        <is>
          <t>RTF</t>
        </is>
      </c>
      <c r="S75" s="6" t="n"/>
      <c r="T75" t="inlineStr">
        <is>
          <t>A300084</t>
        </is>
      </c>
      <c r="V75" t="inlineStr">
        <is>
          <t>LT051</t>
        </is>
      </c>
      <c r="W75" s="13" t="n">
        <v>14</v>
      </c>
      <c r="X75" t="n">
        <v>0</v>
      </c>
    </row>
    <row r="76">
      <c r="B76" s="13">
        <f>IF(AND(J76="Coating_Standard"),"Y","N")</f>
        <v/>
      </c>
      <c r="C76" t="inlineStr">
        <is>
          <t>Price_BOM_VL_VLS_Insert_070</t>
        </is>
      </c>
      <c r="D76">
        <f>IF(B76="Y",C76,"")</f>
        <v/>
      </c>
      <c r="E76" t="inlineStr">
        <is>
          <t>:1270-7_VL:1570-9_VL:2070-5_VL:2095-A_VL:2095-1_VL:2095-5_VL:2095-9_VL:2570-9_VL:2595-3_VL:2512-1_VL:3070-7_VL:3095-7_VL:3012-5_VL:3012-3_VL:4070-7_VL:4095-9_VL:4095-7_VL:5070-7_VL:5095-A_VL:5095-7_VL:</t>
        </is>
      </c>
      <c r="F76" s="123" t="inlineStr">
        <is>
          <t>X3</t>
        </is>
      </c>
      <c r="G76" s="123" t="inlineStr">
        <is>
          <t>Opt_InsertProvided</t>
        </is>
      </c>
      <c r="H76" t="inlineStr">
        <is>
          <t>Cast Iron, ASTM-A48, CL 30:Cast Iron, ASTM-A48, CL 35</t>
        </is>
      </c>
      <c r="I76" s="123" t="inlineStr">
        <is>
          <t>:C30:C35:</t>
        </is>
      </c>
      <c r="J76" t="inlineStr">
        <is>
          <t>Coating_Epoxy</t>
        </is>
      </c>
      <c r="K76" t="inlineStr">
        <is>
          <t>:MechSealType2B:</t>
        </is>
      </c>
      <c r="L76" t="inlineStr">
        <is>
          <t>Vertical</t>
        </is>
      </c>
      <c r="M76" t="inlineStr">
        <is>
          <t>:F:I:J:X:</t>
        </is>
      </c>
      <c r="N76" t="inlineStr">
        <is>
          <t>:143JP:145JP:182JP:184JP:</t>
        </is>
      </c>
      <c r="O76" s="6" t="inlineStr">
        <is>
          <t>Cast Iron, ASTM-A48, CL 30</t>
        </is>
      </c>
      <c r="P76" s="6" t="inlineStr">
        <is>
          <t>C30</t>
        </is>
      </c>
      <c r="Q76" s="123" t="inlineStr">
        <is>
          <t>125# ANSI Flange</t>
        </is>
      </c>
      <c r="R76" s="123" t="inlineStr">
        <is>
          <t>RTF</t>
        </is>
      </c>
      <c r="S76" s="6" t="n"/>
      <c r="T76" s="123" t="inlineStr">
        <is>
          <t>A100521</t>
        </is>
      </c>
      <c r="U76" s="123" t="n"/>
      <c r="V76" s="123" t="inlineStr">
        <is>
          <t>LT027</t>
        </is>
      </c>
      <c r="W76" s="13" t="n">
        <v>0</v>
      </c>
      <c r="X76" t="n">
        <v>0</v>
      </c>
    </row>
    <row r="77">
      <c r="B77" s="13">
        <f>IF(AND(J77="Coating_Standard"),"Y","N")</f>
        <v/>
      </c>
      <c r="C77" t="inlineStr">
        <is>
          <t>Price_BOM_VL_VLS_Insert_071</t>
        </is>
      </c>
      <c r="D77">
        <f>IF(B77="Y",C77,"")</f>
        <v/>
      </c>
      <c r="E77" t="inlineStr">
        <is>
          <t>:1270-7_VL:1570-9_VL:2070-5_VL:2095-A_VL:2095-1_VL:2095-5_VL:2095-9_VL:2570-9_VL:2595-3_VL:2512-1_VL:3070-7_VL:3095-7_VL:3012-5_VL:3012-3_VL:4070-7_VL:4095-9_VL:4095-7_VL:5070-7_VL:5095-A_VL:5095-7_VL:</t>
        </is>
      </c>
      <c r="F77" s="123" t="inlineStr">
        <is>
          <t>X3</t>
        </is>
      </c>
      <c r="G77" s="123" t="inlineStr">
        <is>
          <t>Opt_InsertProvided</t>
        </is>
      </c>
      <c r="H77" t="inlineStr">
        <is>
          <t>Cast Iron, ASTM-A48, CL 30:Cast Iron, ASTM-A48, CL 35</t>
        </is>
      </c>
      <c r="I77" s="123" t="inlineStr">
        <is>
          <t>:C30:C35:</t>
        </is>
      </c>
      <c r="J77" t="inlineStr">
        <is>
          <t>Coating_Epoxy</t>
        </is>
      </c>
      <c r="K77" t="inlineStr">
        <is>
          <t>:MechSealType2B:</t>
        </is>
      </c>
      <c r="L77" t="inlineStr">
        <is>
          <t>Vertical</t>
        </is>
      </c>
      <c r="M77" t="inlineStr">
        <is>
          <t>:F:I:J:X:</t>
        </is>
      </c>
      <c r="N77" t="inlineStr">
        <is>
          <t>:213JPZ:215JPZ:254JPZ:256JPZ:</t>
        </is>
      </c>
      <c r="O77" s="6" t="inlineStr">
        <is>
          <t>Cast Iron, ASTM-A48, CL 30</t>
        </is>
      </c>
      <c r="P77" s="6" t="inlineStr">
        <is>
          <t>C30</t>
        </is>
      </c>
      <c r="Q77" s="123" t="inlineStr">
        <is>
          <t>125# ANSI Flange</t>
        </is>
      </c>
      <c r="R77" s="123" t="inlineStr">
        <is>
          <t>RTF</t>
        </is>
      </c>
      <c r="S77" s="6" t="n"/>
      <c r="T77" s="123" t="inlineStr">
        <is>
          <t>A100521</t>
        </is>
      </c>
      <c r="U77" s="123" t="n"/>
      <c r="V77" s="123" t="inlineStr">
        <is>
          <t>LT027</t>
        </is>
      </c>
      <c r="W77" s="13" t="n">
        <v>0</v>
      </c>
      <c r="X77" t="n">
        <v>0</v>
      </c>
    </row>
    <row r="78">
      <c r="B78" s="13">
        <f>IF(AND(J78="Coating_Standard"),"Y","N")</f>
        <v/>
      </c>
      <c r="C78" t="inlineStr">
        <is>
          <t>Price_BOM_VL_VLS_Insert_072</t>
        </is>
      </c>
      <c r="D78">
        <f>IF(B78="Y",C78,"")</f>
        <v/>
      </c>
      <c r="E78" t="inlineStr">
        <is>
          <t>:1270-7_VLS:1570-9_VLS:2070-5_VLS:2095-A_VLS:2095-1_VLS:2095-5_VLS:2095-9_VLS:2570-9_VLS:2595-3_VLS:2512-1_VLS:3070-7_VLS:3095-7_VLS:3012-5_VLS:3012-3_VLS:4070-7_VLS:4095-9_VLS:4095-7_VLS:5070-7_VLS:5095-A_VLS:5095-7_VLS:</t>
        </is>
      </c>
      <c r="F78" t="inlineStr">
        <is>
          <t>X3</t>
        </is>
      </c>
      <c r="G78" s="123" t="inlineStr">
        <is>
          <t>Opt_InsertProvided</t>
        </is>
      </c>
      <c r="H78" t="inlineStr">
        <is>
          <t>Cast Iron, ASTM-A48, CL 30:Cast Iron, ASTM-A48, CL 35</t>
        </is>
      </c>
      <c r="I78" s="123" t="inlineStr">
        <is>
          <t>:C30:C35:J:</t>
        </is>
      </c>
      <c r="J78" t="inlineStr">
        <is>
          <t>Coating_Standard</t>
        </is>
      </c>
      <c r="K78" t="inlineStr">
        <is>
          <t>:MechSealType21:MechSealType2:</t>
        </is>
      </c>
      <c r="L78" t="inlineStr">
        <is>
          <t>Vertical</t>
        </is>
      </c>
      <c r="M78" t="inlineStr">
        <is>
          <t>H</t>
        </is>
      </c>
      <c r="N78" t="inlineStr">
        <is>
          <t>:143HP:145HP:143VP:145VP:</t>
        </is>
      </c>
      <c r="O78" s="6" t="inlineStr">
        <is>
          <t>Cast Iron, ASTM-A48, CL 30</t>
        </is>
      </c>
      <c r="P78" s="6" t="inlineStr">
        <is>
          <t>C30</t>
        </is>
      </c>
      <c r="Q78" s="123" t="inlineStr">
        <is>
          <t>125# ANSI Flange</t>
        </is>
      </c>
      <c r="R78" s="123" t="n">
        <v>96769334</v>
      </c>
      <c r="S78" s="6" t="inlineStr">
        <is>
          <t>BRACKET,VLS,X3,143-145,CI</t>
        </is>
      </c>
      <c r="T78" t="inlineStr">
        <is>
          <t>A300088</t>
        </is>
      </c>
      <c r="V78" s="123" t="inlineStr">
        <is>
          <t>LT027</t>
        </is>
      </c>
      <c r="W78" s="13" t="n">
        <v>0</v>
      </c>
      <c r="X78" t="n">
        <v>45</v>
      </c>
    </row>
    <row r="79">
      <c r="B79" s="13">
        <f>IF(AND(J79="Coating_Standard"),"Y","N")</f>
        <v/>
      </c>
      <c r="C79" t="inlineStr">
        <is>
          <t>Price_BOM_VL_VLS_Insert_073</t>
        </is>
      </c>
      <c r="D79">
        <f>IF(B79="Y",C79,"")</f>
        <v/>
      </c>
      <c r="E79" t="inlineStr">
        <is>
          <t>:1270-7_VLS:1570-9_VLS:2070-5_VLS:2095-A_VLS:2095-1_VLS:2095-5_VLS:2095-9_VLS:2570-9_VLS:2595-3_VLS:2512-1_VLS:3070-7_VLS:3095-7_VLS:3012-5_VLS:3012-3_VLS:4070-7_VLS:4095-9_VLS:4095-7_VLS:5070-7_VLS:5095-A_VLS:5095-7_VLS:</t>
        </is>
      </c>
      <c r="F79" t="inlineStr">
        <is>
          <t>X3</t>
        </is>
      </c>
      <c r="G79" s="123" t="inlineStr">
        <is>
          <t>Opt_InsertProvided</t>
        </is>
      </c>
      <c r="H79" t="inlineStr">
        <is>
          <t>Cast Iron, ASTM-A48, CL 30:Cast Iron, ASTM-A48, CL 35</t>
        </is>
      </c>
      <c r="I79" s="123" t="inlineStr">
        <is>
          <t>:C30:C35:J:</t>
        </is>
      </c>
      <c r="J79" t="inlineStr">
        <is>
          <t>Coating_Standard</t>
        </is>
      </c>
      <c r="K79" t="inlineStr">
        <is>
          <t>:MechSealType21:MechSealType2:</t>
        </is>
      </c>
      <c r="L79" t="inlineStr">
        <is>
          <t>Vertical</t>
        </is>
      </c>
      <c r="M79" t="inlineStr">
        <is>
          <t>H</t>
        </is>
      </c>
      <c r="N79" t="inlineStr">
        <is>
          <t>:182HP:184HP:182VP:184VP:213HP:215HP:213VP:215VP:254HP:256HP:254VP:256VP:284HP:284VP:286HP:286VP:</t>
        </is>
      </c>
      <c r="O79" s="6" t="inlineStr">
        <is>
          <t>Cast Iron, ASTM-A48, CL 30</t>
        </is>
      </c>
      <c r="P79" s="6" t="inlineStr">
        <is>
          <t>C30</t>
        </is>
      </c>
      <c r="Q79" s="123" t="inlineStr">
        <is>
          <t>125# ANSI Flange</t>
        </is>
      </c>
      <c r="R79" s="123" t="n">
        <v>96769340</v>
      </c>
      <c r="S79" s="6" t="inlineStr">
        <is>
          <t>BRACKET,VLS,X3,182-184,CI</t>
        </is>
      </c>
      <c r="T79" t="inlineStr">
        <is>
          <t>A300089</t>
        </is>
      </c>
      <c r="V79" s="123" t="inlineStr">
        <is>
          <t>LT027</t>
        </is>
      </c>
      <c r="W79" s="13" t="n">
        <v>0</v>
      </c>
      <c r="X79" t="n">
        <v>45</v>
      </c>
    </row>
    <row r="80">
      <c r="B80" s="13">
        <f>IF(AND(J80="Coating_Standard"),"Y","N")</f>
        <v/>
      </c>
      <c r="C80" t="inlineStr">
        <is>
          <t>Price_BOM_VL_VLS_Insert_074</t>
        </is>
      </c>
      <c r="D80">
        <f>IF(B80="Y",C80,"")</f>
        <v/>
      </c>
      <c r="E80" t="inlineStr">
        <is>
          <t>:1270-7_VLS:1570-9_VLS:2070-5_VLS:2095-A_VLS:2095-1_VLS:2095-5_VLS:2095-9_VLS:2570-9_VLS:2595-3_VLS:2512-1_VLS:3070-7_VLS:3095-7_VLS:3012-5_VLS:3012-3_VLS:4070-7_VLS:4095-9_VLS:4095-7_VLS:5070-7_VLS:5095-A_VLS:5095-7_VLS:</t>
        </is>
      </c>
      <c r="F80" t="inlineStr">
        <is>
          <t>X3</t>
        </is>
      </c>
      <c r="G80" s="123" t="inlineStr">
        <is>
          <t>Opt_InsertProvided</t>
        </is>
      </c>
      <c r="H80" t="inlineStr">
        <is>
          <t>Cast Iron, ASTM-A48, CL 30:Cast Iron, ASTM-A48, CL 35</t>
        </is>
      </c>
      <c r="I80" s="123" t="inlineStr">
        <is>
          <t>:C30:C35:J:</t>
        </is>
      </c>
      <c r="J80" t="inlineStr">
        <is>
          <t>Coating_Scotchkote134_interior</t>
        </is>
      </c>
      <c r="K80" t="inlineStr">
        <is>
          <t>:MechSealType21:MechSealType2:</t>
        </is>
      </c>
      <c r="L80" t="inlineStr">
        <is>
          <t>Vertical</t>
        </is>
      </c>
      <c r="M80" t="inlineStr">
        <is>
          <t>H</t>
        </is>
      </c>
      <c r="N80" t="inlineStr">
        <is>
          <t>:143HP:145HP:143VP:145VP:</t>
        </is>
      </c>
      <c r="O80" s="6" t="inlineStr">
        <is>
          <t>Cast Iron, ASTM-A48, CL 30</t>
        </is>
      </c>
      <c r="P80" s="6" t="inlineStr">
        <is>
          <t>C30</t>
        </is>
      </c>
      <c r="Q80" s="123" t="inlineStr">
        <is>
          <t>125# ANSI Flange</t>
        </is>
      </c>
      <c r="R80" s="123" t="inlineStr">
        <is>
          <t>RTF</t>
        </is>
      </c>
      <c r="S80" s="6" t="n"/>
      <c r="T80" t="inlineStr">
        <is>
          <t>A300088</t>
        </is>
      </c>
      <c r="V80" s="123" t="inlineStr">
        <is>
          <t>LT027</t>
        </is>
      </c>
      <c r="W80" s="13" t="n">
        <v>0</v>
      </c>
      <c r="X80" t="n">
        <v>45</v>
      </c>
    </row>
    <row r="81">
      <c r="B81" s="13">
        <f>IF(AND(J81="Coating_Standard"),"Y","N")</f>
        <v/>
      </c>
      <c r="C81" t="inlineStr">
        <is>
          <t>Price_BOM_VL_VLS_Insert_075</t>
        </is>
      </c>
      <c r="D81">
        <f>IF(B81="Y",C81,"")</f>
        <v/>
      </c>
      <c r="E81" t="inlineStr">
        <is>
          <t>:1270-7_VLS:1570-9_VLS:2070-5_VLS:2095-A_VLS:2095-1_VLS:2095-5_VLS:2095-9_VLS:2570-9_VLS:2595-3_VLS:2512-1_VLS:3070-7_VLS:3095-7_VLS:3012-5_VLS:3012-3_VLS:4070-7_VLS:4095-9_VLS:4095-7_VLS:5070-7_VLS:5095-A_VLS:5095-7_VLS:</t>
        </is>
      </c>
      <c r="F81" t="inlineStr">
        <is>
          <t>X3</t>
        </is>
      </c>
      <c r="G81" s="123" t="inlineStr">
        <is>
          <t>Opt_InsertProvided</t>
        </is>
      </c>
      <c r="H81" t="inlineStr">
        <is>
          <t>Cast Iron, ASTM-A48, CL 30:Cast Iron, ASTM-A48, CL 35</t>
        </is>
      </c>
      <c r="I81" s="123" t="inlineStr">
        <is>
          <t>:C30:C35:J:</t>
        </is>
      </c>
      <c r="J81" t="inlineStr">
        <is>
          <t>Coating_Scotchkote134_interior</t>
        </is>
      </c>
      <c r="K81" t="inlineStr">
        <is>
          <t>:MechSealType21:MechSealType2:</t>
        </is>
      </c>
      <c r="L81" t="inlineStr">
        <is>
          <t>Vertical</t>
        </is>
      </c>
      <c r="M81" t="inlineStr">
        <is>
          <t>H</t>
        </is>
      </c>
      <c r="N81" t="inlineStr">
        <is>
          <t>:182HP:184HP:182VP:184VP:213HP:215HP:213VP:215VP:254HP:256HP:254VP:256VP:284HP:284VP:286HP:286VP:</t>
        </is>
      </c>
      <c r="O81" s="6" t="inlineStr">
        <is>
          <t>Cast Iron, ASTM-A48, CL 30</t>
        </is>
      </c>
      <c r="P81" s="6" t="inlineStr">
        <is>
          <t>C30</t>
        </is>
      </c>
      <c r="Q81" s="123" t="inlineStr">
        <is>
          <t>125# ANSI Flange</t>
        </is>
      </c>
      <c r="R81" s="123" t="inlineStr">
        <is>
          <t>RTF</t>
        </is>
      </c>
      <c r="S81" s="6" t="n"/>
      <c r="T81" t="inlineStr">
        <is>
          <t>A300089</t>
        </is>
      </c>
      <c r="V81" s="123" t="inlineStr">
        <is>
          <t>LT027</t>
        </is>
      </c>
      <c r="W81" s="13" t="n">
        <v>0</v>
      </c>
      <c r="X81" t="n">
        <v>45</v>
      </c>
    </row>
    <row r="82">
      <c r="B82" s="13">
        <f>IF(AND(J82="Coating_Standard"),"Y","N")</f>
        <v/>
      </c>
      <c r="C82" t="inlineStr">
        <is>
          <t>Price_BOM_VL_VLS_Insert_076</t>
        </is>
      </c>
      <c r="D82">
        <f>IF(B82="Y",C82,"")</f>
        <v/>
      </c>
      <c r="E82" t="inlineStr">
        <is>
          <t>:1270-7_VLS:1570-9_VLS:2070-5_VLS:2095-A_VLS:2095-1_VLS:2095-5_VLS:2095-9_VLS:2570-9_VLS:2595-3_VLS:2512-1_VLS:3070-7_VLS:3095-7_VLS:3012-5_VLS:3012-3_VLS:4070-7_VLS:4095-9_VLS:4095-7_VLS:5070-7_VLS:5095-A_VLS:5095-7_VLS:</t>
        </is>
      </c>
      <c r="F82" t="inlineStr">
        <is>
          <t>X3</t>
        </is>
      </c>
      <c r="G82" s="123" t="inlineStr">
        <is>
          <t>Opt_InsertProvided</t>
        </is>
      </c>
      <c r="H82" t="inlineStr">
        <is>
          <t>Cast Iron, ASTM-A48, CL 30:Cast Iron, ASTM-A48, CL 35</t>
        </is>
      </c>
      <c r="I82" s="123" t="inlineStr">
        <is>
          <t>:C30:C35:J:</t>
        </is>
      </c>
      <c r="J82" t="inlineStr">
        <is>
          <t>Coating_Scotchkote134_interior_exterior</t>
        </is>
      </c>
      <c r="K82" t="inlineStr">
        <is>
          <t>:MechSealType21:MechSealType2:</t>
        </is>
      </c>
      <c r="L82" t="inlineStr">
        <is>
          <t>Vertical</t>
        </is>
      </c>
      <c r="M82" t="inlineStr">
        <is>
          <t>H</t>
        </is>
      </c>
      <c r="N82" t="inlineStr">
        <is>
          <t>:143HP:145HP:143VP:145VP:</t>
        </is>
      </c>
      <c r="O82" s="6" t="inlineStr">
        <is>
          <t>Cast Iron, ASTM-A48, CL 30</t>
        </is>
      </c>
      <c r="P82" s="6" t="inlineStr">
        <is>
          <t>C30</t>
        </is>
      </c>
      <c r="Q82" s="123" t="inlineStr">
        <is>
          <t>125# ANSI Flange</t>
        </is>
      </c>
      <c r="R82" s="123" t="inlineStr">
        <is>
          <t>RTF</t>
        </is>
      </c>
      <c r="S82" s="6" t="n"/>
      <c r="T82" t="inlineStr">
        <is>
          <t>A300088</t>
        </is>
      </c>
      <c r="V82" s="123" t="inlineStr">
        <is>
          <t>LT027</t>
        </is>
      </c>
      <c r="W82" s="13" t="n">
        <v>0</v>
      </c>
      <c r="X82" t="n">
        <v>45</v>
      </c>
    </row>
    <row r="83">
      <c r="B83" s="13">
        <f>IF(AND(J83="Coating_Standard"),"Y","N")</f>
        <v/>
      </c>
      <c r="C83" t="inlineStr">
        <is>
          <t>Price_BOM_VL_VLS_Insert_077</t>
        </is>
      </c>
      <c r="D83">
        <f>IF(B83="Y",C83,"")</f>
        <v/>
      </c>
      <c r="E83" t="inlineStr">
        <is>
          <t>:1270-7_VLS:1570-9_VLS:2070-5_VLS:2095-A_VLS:2095-1_VLS:2095-5_VLS:2095-9_VLS:2570-9_VLS:2595-3_VLS:2512-1_VLS:3070-7_VLS:3095-7_VLS:3012-5_VLS:3012-3_VLS:4070-7_VLS:4095-9_VLS:4095-7_VLS:5070-7_VLS:5095-A_VLS:5095-7_VLS:</t>
        </is>
      </c>
      <c r="F83" t="inlineStr">
        <is>
          <t>X3</t>
        </is>
      </c>
      <c r="G83" s="123" t="inlineStr">
        <is>
          <t>Opt_InsertProvided</t>
        </is>
      </c>
      <c r="H83" t="inlineStr">
        <is>
          <t>Cast Iron, ASTM-A48, CL 30:Cast Iron, ASTM-A48, CL 35</t>
        </is>
      </c>
      <c r="I83" s="123" t="inlineStr">
        <is>
          <t>:C30:C35:J:</t>
        </is>
      </c>
      <c r="J83" t="inlineStr">
        <is>
          <t>Coating_Scotchkote134_interior_exterior</t>
        </is>
      </c>
      <c r="K83" t="inlineStr">
        <is>
          <t>:MechSealType21:MechSealType2:</t>
        </is>
      </c>
      <c r="L83" t="inlineStr">
        <is>
          <t>Vertical</t>
        </is>
      </c>
      <c r="M83" t="inlineStr">
        <is>
          <t>H</t>
        </is>
      </c>
      <c r="N83" t="inlineStr">
        <is>
          <t>:182HP:184HP:182VP:184VP:213HP:215HP:213VP:215VP:254HP:256HP:254VP:256VP:284HP:284VP:286HP:286VP:</t>
        </is>
      </c>
      <c r="O83" s="6" t="inlineStr">
        <is>
          <t>Cast Iron, ASTM-A48, CL 30</t>
        </is>
      </c>
      <c r="P83" s="6" t="inlineStr">
        <is>
          <t>C30</t>
        </is>
      </c>
      <c r="Q83" s="123" t="inlineStr">
        <is>
          <t>125# ANSI Flange</t>
        </is>
      </c>
      <c r="R83" s="123" t="inlineStr">
        <is>
          <t>RTF</t>
        </is>
      </c>
      <c r="S83" s="6" t="n"/>
      <c r="T83" t="inlineStr">
        <is>
          <t>A300089</t>
        </is>
      </c>
      <c r="V83" s="123" t="inlineStr">
        <is>
          <t>LT027</t>
        </is>
      </c>
      <c r="W83" s="13" t="n">
        <v>0</v>
      </c>
      <c r="X83" t="n">
        <v>45</v>
      </c>
    </row>
    <row r="84">
      <c r="B84" s="13">
        <f>IF(AND(J84="Coating_Standard"),"Y","N")</f>
        <v/>
      </c>
      <c r="C84" t="inlineStr">
        <is>
          <t>Price_BOM_VL_VLS_Insert_078</t>
        </is>
      </c>
      <c r="D84">
        <f>IF(B84="Y",C84,"")</f>
        <v/>
      </c>
      <c r="E84" t="inlineStr">
        <is>
          <t>:1270-7_VLS:1570-9_VLS:2070-5_VLS:2095-A_VLS:2095-1_VLS:2095-5_VLS:2095-9_VLS:2570-9_VLS:2595-3_VLS:2512-1_VLS:3070-7_VLS:3095-7_VLS:3012-5_VLS:3012-3_VLS:4070-7_VLS:4095-9_VLS:4095-7_VLS:5070-7_VLS:5095-A_VLS:5095-7_VLS:</t>
        </is>
      </c>
      <c r="F84" t="inlineStr">
        <is>
          <t>X3</t>
        </is>
      </c>
      <c r="G84" s="123" t="inlineStr">
        <is>
          <t>Opt_InsertProvided</t>
        </is>
      </c>
      <c r="H84" t="inlineStr">
        <is>
          <t>Cast Iron, ASTM-A48, CL 30:Cast Iron, ASTM-A48, CL 35</t>
        </is>
      </c>
      <c r="I84" s="123" t="inlineStr">
        <is>
          <t>:C30:C35:J:</t>
        </is>
      </c>
      <c r="J84" t="inlineStr">
        <is>
          <t>Coating_Scotchkote134_interior_exterior_IncludeImpeller</t>
        </is>
      </c>
      <c r="K84" t="inlineStr">
        <is>
          <t>:MechSealType21:MechSealType2:</t>
        </is>
      </c>
      <c r="L84" t="inlineStr">
        <is>
          <t>Vertical</t>
        </is>
      </c>
      <c r="M84" t="inlineStr">
        <is>
          <t>H</t>
        </is>
      </c>
      <c r="N84" t="inlineStr">
        <is>
          <t>:143HP:145HP:143VP:145VP:</t>
        </is>
      </c>
      <c r="O84" s="6" t="inlineStr">
        <is>
          <t>Cast Iron, ASTM-A48, CL 30</t>
        </is>
      </c>
      <c r="P84" s="6" t="inlineStr">
        <is>
          <t>C30</t>
        </is>
      </c>
      <c r="Q84" s="123" t="inlineStr">
        <is>
          <t>125# ANSI Flange</t>
        </is>
      </c>
      <c r="R84" s="123" t="inlineStr">
        <is>
          <t>RTF</t>
        </is>
      </c>
      <c r="S84" s="6" t="n"/>
      <c r="T84" t="inlineStr">
        <is>
          <t>A300088</t>
        </is>
      </c>
      <c r="V84" s="123" t="inlineStr">
        <is>
          <t>LT027</t>
        </is>
      </c>
      <c r="W84" s="13" t="n">
        <v>0</v>
      </c>
      <c r="X84" t="n">
        <v>45</v>
      </c>
    </row>
    <row r="85">
      <c r="B85" s="13">
        <f>IF(AND(J85="Coating_Standard"),"Y","N")</f>
        <v/>
      </c>
      <c r="C85" t="inlineStr">
        <is>
          <t>Price_BOM_VL_VLS_Insert_079</t>
        </is>
      </c>
      <c r="D85">
        <f>IF(B85="Y",C85,"")</f>
        <v/>
      </c>
      <c r="E85" t="inlineStr">
        <is>
          <t>:1270-7_VLS:1570-9_VLS:2070-5_VLS:2095-A_VLS:2095-1_VLS:2095-5_VLS:2095-9_VLS:2570-9_VLS:2595-3_VLS:2512-1_VLS:3070-7_VLS:3095-7_VLS:3012-5_VLS:3012-3_VLS:4070-7_VLS:4095-9_VLS:4095-7_VLS:5070-7_VLS:5095-A_VLS:5095-7_VLS:</t>
        </is>
      </c>
      <c r="F85" t="inlineStr">
        <is>
          <t>X3</t>
        </is>
      </c>
      <c r="G85" s="123" t="inlineStr">
        <is>
          <t>Opt_InsertProvided</t>
        </is>
      </c>
      <c r="H85" t="inlineStr">
        <is>
          <t>Cast Iron, ASTM-A48, CL 30:Cast Iron, ASTM-A48, CL 35</t>
        </is>
      </c>
      <c r="I85" s="123" t="inlineStr">
        <is>
          <t>:C30:C35:J:</t>
        </is>
      </c>
      <c r="J85" t="inlineStr">
        <is>
          <t>Coating_Scotchkote134_interior_exterior_IncludeImpeller</t>
        </is>
      </c>
      <c r="K85" t="inlineStr">
        <is>
          <t>:MechSealType21:MechSealType2:</t>
        </is>
      </c>
      <c r="L85" t="inlineStr">
        <is>
          <t>Vertical</t>
        </is>
      </c>
      <c r="M85" t="inlineStr">
        <is>
          <t>H</t>
        </is>
      </c>
      <c r="N85" t="inlineStr">
        <is>
          <t>:182HP:184HP:182VP:184VP:213HP:215HP:213VP:215VP:254HP:256HP:254VP:256VP:284HP:284VP:286HP:286VP:</t>
        </is>
      </c>
      <c r="O85" s="6" t="inlineStr">
        <is>
          <t>Cast Iron, ASTM-A48, CL 30</t>
        </is>
      </c>
      <c r="P85" s="6" t="inlineStr">
        <is>
          <t>C30</t>
        </is>
      </c>
      <c r="Q85" s="123" t="inlineStr">
        <is>
          <t>125# ANSI Flange</t>
        </is>
      </c>
      <c r="R85" s="123" t="inlineStr">
        <is>
          <t>RTF</t>
        </is>
      </c>
      <c r="S85" s="6" t="n"/>
      <c r="T85" t="inlineStr">
        <is>
          <t>A300089</t>
        </is>
      </c>
      <c r="V85" s="123" t="inlineStr">
        <is>
          <t>LT027</t>
        </is>
      </c>
      <c r="W85" s="13" t="n">
        <v>0</v>
      </c>
      <c r="X85" t="n">
        <v>45</v>
      </c>
    </row>
    <row r="86">
      <c r="B86" s="13">
        <f>IF(AND(J86="Coating_Standard"),"Y","N")</f>
        <v/>
      </c>
      <c r="C86" t="inlineStr">
        <is>
          <t>Price_BOM_VL_VLS_Insert_080</t>
        </is>
      </c>
      <c r="D86">
        <f>IF(B86="Y",C86,"")</f>
        <v/>
      </c>
      <c r="E86" t="inlineStr">
        <is>
          <t>:1270-7_VLS:1570-9_VLS:2070-5_VLS:2095-A_VLS:2095-1_VLS:2095-5_VLS:2095-9_VLS:2570-9_VLS:2595-3_VLS:2512-1_VLS:3070-7_VLS:3095-7_VLS:3012-5_VLS:3012-3_VLS:4070-7_VLS:4095-9_VLS:4095-7_VLS:5070-7_VLS:5095-A_VLS:5095-7_VLS:</t>
        </is>
      </c>
      <c r="F86" t="inlineStr">
        <is>
          <t>X3</t>
        </is>
      </c>
      <c r="G86" s="123" t="inlineStr">
        <is>
          <t>Opt_InsertProvided</t>
        </is>
      </c>
      <c r="H86" t="inlineStr">
        <is>
          <t>Cast Iron, ASTM-A48, CL 30:Cast Iron, ASTM-A48, CL 35</t>
        </is>
      </c>
      <c r="I86" s="123" t="inlineStr">
        <is>
          <t>:C30:C35:J:</t>
        </is>
      </c>
      <c r="J86" t="inlineStr">
        <is>
          <t>Coating_Scotchkote134_interior_IncludeImpeller</t>
        </is>
      </c>
      <c r="K86" t="inlineStr">
        <is>
          <t>:MechSealType21:MechSealType2:</t>
        </is>
      </c>
      <c r="L86" t="inlineStr">
        <is>
          <t>Vertical</t>
        </is>
      </c>
      <c r="M86" t="inlineStr">
        <is>
          <t>H</t>
        </is>
      </c>
      <c r="N86" t="inlineStr">
        <is>
          <t>:143HP:145HP:143VP:145VP:</t>
        </is>
      </c>
      <c r="O86" s="6" t="inlineStr">
        <is>
          <t>Cast Iron, ASTM-A48, CL 30</t>
        </is>
      </c>
      <c r="P86" s="6" t="inlineStr">
        <is>
          <t>C30</t>
        </is>
      </c>
      <c r="Q86" s="123" t="inlineStr">
        <is>
          <t>125# ANSI Flange</t>
        </is>
      </c>
      <c r="R86" s="123" t="inlineStr">
        <is>
          <t>RTF</t>
        </is>
      </c>
      <c r="S86" s="6" t="n"/>
      <c r="T86" t="inlineStr">
        <is>
          <t>A300088</t>
        </is>
      </c>
      <c r="V86" s="123" t="inlineStr">
        <is>
          <t>LT027</t>
        </is>
      </c>
      <c r="W86" s="13" t="n">
        <v>0</v>
      </c>
      <c r="X86" t="n">
        <v>45</v>
      </c>
    </row>
    <row r="87">
      <c r="B87" s="13">
        <f>IF(AND(J87="Coating_Standard"),"Y","N")</f>
        <v/>
      </c>
      <c r="C87" t="inlineStr">
        <is>
          <t>Price_BOM_VL_VLS_Insert_081</t>
        </is>
      </c>
      <c r="D87">
        <f>IF(B87="Y",C87,"")</f>
        <v/>
      </c>
      <c r="E87" t="inlineStr">
        <is>
          <t>:1270-7_VLS:1570-9_VLS:2070-5_VLS:2095-A_VLS:2095-1_VLS:2095-5_VLS:2095-9_VLS:2570-9_VLS:2595-3_VLS:2512-1_VLS:3070-7_VLS:3095-7_VLS:3012-5_VLS:3012-3_VLS:4070-7_VLS:4095-9_VLS:4095-7_VLS:5070-7_VLS:5095-A_VLS:5095-7_VLS:</t>
        </is>
      </c>
      <c r="F87" t="inlineStr">
        <is>
          <t>X3</t>
        </is>
      </c>
      <c r="G87" s="123" t="inlineStr">
        <is>
          <t>Opt_InsertProvided</t>
        </is>
      </c>
      <c r="H87" t="inlineStr">
        <is>
          <t>Cast Iron, ASTM-A48, CL 30:Cast Iron, ASTM-A48, CL 35</t>
        </is>
      </c>
      <c r="I87" s="123" t="inlineStr">
        <is>
          <t>:C30:C35:J:</t>
        </is>
      </c>
      <c r="J87" t="inlineStr">
        <is>
          <t>Coating_Scotchkote134_interior_IncludeImpeller</t>
        </is>
      </c>
      <c r="K87" t="inlineStr">
        <is>
          <t>:MechSealType21:MechSealType2:</t>
        </is>
      </c>
      <c r="L87" t="inlineStr">
        <is>
          <t>Vertical</t>
        </is>
      </c>
      <c r="M87" t="inlineStr">
        <is>
          <t>H</t>
        </is>
      </c>
      <c r="N87" t="inlineStr">
        <is>
          <t>:182HP:184HP:182VP:184VP:213HP:215HP:213VP:215VP:254HP:256HP:254VP:256VP:284HP:284VP:286HP:286VP:</t>
        </is>
      </c>
      <c r="O87" s="6" t="inlineStr">
        <is>
          <t>Cast Iron, ASTM-A48, CL 30</t>
        </is>
      </c>
      <c r="P87" s="6" t="inlineStr">
        <is>
          <t>C30</t>
        </is>
      </c>
      <c r="Q87" s="123" t="inlineStr">
        <is>
          <t>125# ANSI Flange</t>
        </is>
      </c>
      <c r="R87" s="123" t="inlineStr">
        <is>
          <t>RTF</t>
        </is>
      </c>
      <c r="S87" s="6" t="n"/>
      <c r="T87" t="inlineStr">
        <is>
          <t>A300089</t>
        </is>
      </c>
      <c r="V87" s="123" t="inlineStr">
        <is>
          <t>LT027</t>
        </is>
      </c>
      <c r="W87" s="13" t="n">
        <v>0</v>
      </c>
      <c r="X87" t="n">
        <v>45</v>
      </c>
    </row>
    <row r="88">
      <c r="B88" s="13">
        <f>IF(AND(J88="Coating_Standard"),"Y","N")</f>
        <v/>
      </c>
      <c r="C88" t="inlineStr">
        <is>
          <t>Price_BOM_VL_VLS_Insert_082</t>
        </is>
      </c>
      <c r="D88">
        <f>IF(B88="Y",C88,"")</f>
        <v/>
      </c>
      <c r="E88" t="inlineStr">
        <is>
          <t>:1270-7_VLS:1570-9_VLS:2070-5_VLS:2095-A_VLS:2095-1_VLS:2095-5_VLS:2095-9_VLS:2570-9_VLS:2595-3_VLS:2512-1_VLS:3070-7_VLS:3095-7_VLS:3012-5_VLS:3012-3_VLS:4070-7_VLS:4095-9_VLS:4095-7_VLS:5070-7_VLS:5095-A_VLS:5095-7_VLS:</t>
        </is>
      </c>
      <c r="F88" t="inlineStr">
        <is>
          <t>X3</t>
        </is>
      </c>
      <c r="G88" s="123" t="inlineStr">
        <is>
          <t>Opt_InsertProvided</t>
        </is>
      </c>
      <c r="H88" t="inlineStr">
        <is>
          <t>Cast Iron, ASTM-A48, CL 30:Cast Iron, ASTM-A48, CL 35</t>
        </is>
      </c>
      <c r="I88" s="123" t="inlineStr">
        <is>
          <t>:C30:C35:J:</t>
        </is>
      </c>
      <c r="J88" t="inlineStr">
        <is>
          <t>Coating_Special</t>
        </is>
      </c>
      <c r="K88" t="inlineStr">
        <is>
          <t>:MechSealType21:MechSealType2:</t>
        </is>
      </c>
      <c r="L88" t="inlineStr">
        <is>
          <t>Vertical</t>
        </is>
      </c>
      <c r="M88" t="inlineStr">
        <is>
          <t>H</t>
        </is>
      </c>
      <c r="N88" t="inlineStr">
        <is>
          <t>:143HP:145HP:143VP:145VP:</t>
        </is>
      </c>
      <c r="O88" s="6" t="inlineStr">
        <is>
          <t>Cast Iron, ASTM-A48, CL 30</t>
        </is>
      </c>
      <c r="P88" s="6" t="inlineStr">
        <is>
          <t>C30</t>
        </is>
      </c>
      <c r="Q88" s="123" t="inlineStr">
        <is>
          <t>125# ANSI Flange</t>
        </is>
      </c>
      <c r="R88" s="123" t="inlineStr">
        <is>
          <t>RTF</t>
        </is>
      </c>
      <c r="S88" s="6" t="n"/>
      <c r="T88" t="inlineStr">
        <is>
          <t>A300088</t>
        </is>
      </c>
      <c r="V88" s="123" t="inlineStr">
        <is>
          <t>LT027</t>
        </is>
      </c>
      <c r="W88" s="13" t="n">
        <v>0</v>
      </c>
      <c r="X88" t="n">
        <v>45</v>
      </c>
    </row>
    <row r="89">
      <c r="B89" s="13">
        <f>IF(AND(J89="Coating_Standard"),"Y","N")</f>
        <v/>
      </c>
      <c r="C89" t="inlineStr">
        <is>
          <t>Price_BOM_VL_VLS_Insert_083</t>
        </is>
      </c>
      <c r="D89">
        <f>IF(B89="Y",C89,"")</f>
        <v/>
      </c>
      <c r="E89" t="inlineStr">
        <is>
          <t>:1270-7_VLS:1570-9_VLS:2070-5_VLS:2095-A_VLS:2095-1_VLS:2095-5_VLS:2095-9_VLS:2570-9_VLS:2595-3_VLS:2512-1_VLS:3070-7_VLS:3095-7_VLS:3012-5_VLS:3012-3_VLS:4070-7_VLS:4095-9_VLS:4095-7_VLS:5070-7_VLS:5095-A_VLS:5095-7_VLS:</t>
        </is>
      </c>
      <c r="F89" t="inlineStr">
        <is>
          <t>X3</t>
        </is>
      </c>
      <c r="G89" s="123" t="inlineStr">
        <is>
          <t>Opt_InsertProvided</t>
        </is>
      </c>
      <c r="H89" t="inlineStr">
        <is>
          <t>Cast Iron, ASTM-A48, CL 30:Cast Iron, ASTM-A48, CL 35</t>
        </is>
      </c>
      <c r="I89" s="123" t="inlineStr">
        <is>
          <t>:C30:C35:J:</t>
        </is>
      </c>
      <c r="J89" t="inlineStr">
        <is>
          <t>Coating_Special</t>
        </is>
      </c>
      <c r="K89" t="inlineStr">
        <is>
          <t>:MechSealType21:MechSealType2:</t>
        </is>
      </c>
      <c r="L89" t="inlineStr">
        <is>
          <t>Vertical</t>
        </is>
      </c>
      <c r="M89" t="inlineStr">
        <is>
          <t>H</t>
        </is>
      </c>
      <c r="N89" t="inlineStr">
        <is>
          <t>:182HP:184HP:182VP:184VP:213HP:215HP:213VP:215VP:254HP:256HP:254VP:256VP:284HP:284VP:286HP:286VP:</t>
        </is>
      </c>
      <c r="O89" s="6" t="inlineStr">
        <is>
          <t>Cast Iron, ASTM-A48, CL 30</t>
        </is>
      </c>
      <c r="P89" s="6" t="inlineStr">
        <is>
          <t>C30</t>
        </is>
      </c>
      <c r="Q89" s="123" t="inlineStr">
        <is>
          <t>125# ANSI Flange</t>
        </is>
      </c>
      <c r="R89" s="123" t="inlineStr">
        <is>
          <t>RTF</t>
        </is>
      </c>
      <c r="S89" s="6" t="n"/>
      <c r="T89" t="inlineStr">
        <is>
          <t>A300089</t>
        </is>
      </c>
      <c r="V89" s="123" t="inlineStr">
        <is>
          <t>LT027</t>
        </is>
      </c>
      <c r="W89" s="13" t="n">
        <v>0</v>
      </c>
      <c r="X89" t="n">
        <v>45</v>
      </c>
    </row>
    <row r="90">
      <c r="B90" s="13">
        <f>IF(AND(J90="Coating_Standard"),"Y","N")</f>
        <v/>
      </c>
      <c r="C90" t="inlineStr">
        <is>
          <t>Price_BOM_VL_VLS_Insert_084</t>
        </is>
      </c>
      <c r="D90">
        <f>IF(B90="Y",C90,"")</f>
        <v/>
      </c>
      <c r="E90" t="inlineStr">
        <is>
          <t>:1270-7_VLS:1570-9_VLS:2070-5_VLS:2095-A_VLS:2095-1_VLS:2095-5_VLS:2095-9_VLS:2570-9_VLS:2595-3_VLS:2512-1_VLS:3070-7_VLS:3095-7_VLS:3012-5_VLS:3012-3_VLS:4070-7_VLS:4095-9_VLS:4095-7_VLS:5070-7_VLS:5095-A_VLS:5095-7_VLS:</t>
        </is>
      </c>
      <c r="F90" t="inlineStr">
        <is>
          <t>X3</t>
        </is>
      </c>
      <c r="G90" s="123" t="inlineStr">
        <is>
          <t>Opt_InsertProvided</t>
        </is>
      </c>
      <c r="H90" t="inlineStr">
        <is>
          <t>Cast Iron, ASTM-A48, CL 30:Cast Iron, ASTM-A48, CL 35</t>
        </is>
      </c>
      <c r="I90" s="123" t="inlineStr">
        <is>
          <t>:C30:C35:J:</t>
        </is>
      </c>
      <c r="J90" t="inlineStr">
        <is>
          <t>Coating_Epoxy</t>
        </is>
      </c>
      <c r="K90" t="inlineStr">
        <is>
          <t>:MechSealType21:MechSealType2:</t>
        </is>
      </c>
      <c r="L90" t="inlineStr">
        <is>
          <t>Vertical</t>
        </is>
      </c>
      <c r="M90" t="inlineStr">
        <is>
          <t>H</t>
        </is>
      </c>
      <c r="N90" t="inlineStr">
        <is>
          <t>:143HP:145HP:143VP:145VP:</t>
        </is>
      </c>
      <c r="O90" s="6" t="inlineStr">
        <is>
          <t>Cast Iron, ASTM-A48, CL 30</t>
        </is>
      </c>
      <c r="P90" s="6" t="inlineStr">
        <is>
          <t>C30</t>
        </is>
      </c>
      <c r="Q90" s="123" t="inlineStr">
        <is>
          <t>125# ANSI Flange</t>
        </is>
      </c>
      <c r="R90" s="123" t="inlineStr">
        <is>
          <t>RTF</t>
        </is>
      </c>
      <c r="S90" s="6" t="n"/>
      <c r="T90" t="inlineStr">
        <is>
          <t>A300088</t>
        </is>
      </c>
      <c r="V90" s="123" t="inlineStr">
        <is>
          <t>LT027</t>
        </is>
      </c>
      <c r="W90" s="13" t="n">
        <v>0</v>
      </c>
      <c r="X90" t="n">
        <v>45</v>
      </c>
    </row>
    <row r="91">
      <c r="B91" s="13">
        <f>IF(AND(J91="Coating_Standard"),"Y","N")</f>
        <v/>
      </c>
      <c r="C91" t="inlineStr">
        <is>
          <t>Price_BOM_VL_VLS_Insert_085</t>
        </is>
      </c>
      <c r="D91">
        <f>IF(B91="Y",C91,"")</f>
        <v/>
      </c>
      <c r="E91" t="inlineStr">
        <is>
          <t>:1270-7_VLS:1570-9_VLS:2070-5_VLS:2095-A_VLS:2095-1_VLS:2095-5_VLS:2095-9_VLS:2570-9_VLS:2595-3_VLS:2512-1_VLS:3070-7_VLS:3095-7_VLS:3012-5_VLS:3012-3_VLS:4070-7_VLS:4095-9_VLS:4095-7_VLS:5070-7_VLS:5095-A_VLS:5095-7_VLS:</t>
        </is>
      </c>
      <c r="F91" t="inlineStr">
        <is>
          <t>X3</t>
        </is>
      </c>
      <c r="G91" s="123" t="inlineStr">
        <is>
          <t>Opt_InsertProvided</t>
        </is>
      </c>
      <c r="H91" t="inlineStr">
        <is>
          <t>Cast Iron, ASTM-A48, CL 30:Cast Iron, ASTM-A48, CL 35</t>
        </is>
      </c>
      <c r="I91" s="123" t="inlineStr">
        <is>
          <t>:C30:C35:J:</t>
        </is>
      </c>
      <c r="J91" t="inlineStr">
        <is>
          <t>Coating_Epoxy</t>
        </is>
      </c>
      <c r="K91" t="inlineStr">
        <is>
          <t>:MechSealType21:MechSealType2:</t>
        </is>
      </c>
      <c r="L91" t="inlineStr">
        <is>
          <t>Vertical</t>
        </is>
      </c>
      <c r="M91" t="inlineStr">
        <is>
          <t>H</t>
        </is>
      </c>
      <c r="N91" t="inlineStr">
        <is>
          <t>:182HP:184HP:182VP:184VP:213HP:215HP:213VP:215VP:254HP:256HP:254VP:256VP:284HP:284VP:286HP:286VP:</t>
        </is>
      </c>
      <c r="O91" s="6" t="inlineStr">
        <is>
          <t>Cast Iron, ASTM-A48, CL 30</t>
        </is>
      </c>
      <c r="P91" s="6" t="inlineStr">
        <is>
          <t>C30</t>
        </is>
      </c>
      <c r="Q91" s="123" t="inlineStr">
        <is>
          <t>125# ANSI Flange</t>
        </is>
      </c>
      <c r="R91" s="123" t="inlineStr">
        <is>
          <t>RTF</t>
        </is>
      </c>
      <c r="S91" s="6" t="n"/>
      <c r="T91" t="inlineStr">
        <is>
          <t>A300089</t>
        </is>
      </c>
      <c r="V91" s="123" t="inlineStr">
        <is>
          <t>LT027</t>
        </is>
      </c>
      <c r="W91" s="13" t="n">
        <v>0</v>
      </c>
      <c r="X91" t="n">
        <v>45</v>
      </c>
    </row>
    <row r="92">
      <c r="B92" s="13">
        <f>IF(AND(J92="Coating_Standard"),"Y","N")</f>
        <v/>
      </c>
      <c r="C92" t="inlineStr">
        <is>
          <t>Price_BOM_VL_VLS_Insert_086</t>
        </is>
      </c>
      <c r="D92">
        <f>IF(B92="Y",C92,"")</f>
        <v/>
      </c>
      <c r="E92" t="inlineStr">
        <is>
          <t>:1270-7_VLS:1570-9_VLS:2070-5_VLS:2570-9_VLS:3070-7_VLS:4070-7_VLS:5070-7_VLS:</t>
        </is>
      </c>
      <c r="F92" t="inlineStr">
        <is>
          <t>X3</t>
        </is>
      </c>
      <c r="G92" s="123" t="inlineStr">
        <is>
          <t>Opt_InsertProvided</t>
        </is>
      </c>
      <c r="H92" s="123" t="inlineStr">
        <is>
          <t>Cast Iron, ASTM-A48, CL 35</t>
        </is>
      </c>
      <c r="I92" s="123" t="inlineStr">
        <is>
          <t>:C30:C35:J:</t>
        </is>
      </c>
      <c r="J92" t="inlineStr">
        <is>
          <t>Coating_Standard</t>
        </is>
      </c>
      <c r="K92" t="inlineStr">
        <is>
          <t>:MechSealType21:MechSealType2:</t>
        </is>
      </c>
      <c r="L92" t="inlineStr">
        <is>
          <t>Vertical</t>
        </is>
      </c>
      <c r="M92" t="inlineStr">
        <is>
          <t>E</t>
        </is>
      </c>
      <c r="N92" t="inlineStr">
        <is>
          <t>:182TC:184TC:213TC:215TC:254TC:256TC:</t>
        </is>
      </c>
      <c r="O92" s="6" t="inlineStr">
        <is>
          <t>Cast Iron, ASTM-A48, CL 30</t>
        </is>
      </c>
      <c r="P92" s="6" t="inlineStr">
        <is>
          <t>C30</t>
        </is>
      </c>
      <c r="Q92" s="123" t="inlineStr">
        <is>
          <t>125# ANSI Flange</t>
        </is>
      </c>
      <c r="R92" s="123" t="n">
        <v>98274045</v>
      </c>
      <c r="S92" s="123" t="inlineStr">
        <is>
          <t>BRK B/M VLS X3,7" 182/256 TC MTR</t>
        </is>
      </c>
      <c r="T92" s="123" t="inlineStr">
        <is>
          <t>A300192</t>
        </is>
      </c>
      <c r="U92" s="123" t="n"/>
      <c r="V92" s="65" t="inlineStr">
        <is>
          <t>LT027</t>
        </is>
      </c>
      <c r="W92" s="13" t="n">
        <v>0</v>
      </c>
      <c r="X92" t="n">
        <v>126</v>
      </c>
    </row>
    <row r="93">
      <c r="B93" s="13">
        <f>IF(AND(J93="Coating_Standard"),"Y","N")</f>
        <v/>
      </c>
      <c r="C93" t="inlineStr">
        <is>
          <t>Price_BOM_VL_VLS_Insert_087</t>
        </is>
      </c>
      <c r="D93">
        <f>IF(B93="Y",C93,"")</f>
        <v/>
      </c>
      <c r="E93" t="inlineStr">
        <is>
          <t>:1270-7_VLS:1570-9_VLS:2070-5_VLS:2570-9_VLS:3070-7_VLS:4070-7_VLS:5070-7_VLS:</t>
        </is>
      </c>
      <c r="F93" t="inlineStr">
        <is>
          <t>X3</t>
        </is>
      </c>
      <c r="G93" s="123" t="inlineStr">
        <is>
          <t>Opt_InsertProvided</t>
        </is>
      </c>
      <c r="H93" t="inlineStr">
        <is>
          <t>:Cast Iron, ASTM-A48, CL 35:CaseMatl_Ductile_Iron_ASTM-A536-65</t>
        </is>
      </c>
      <c r="I93" s="123" t="inlineStr">
        <is>
          <t>:C30:C35:J:</t>
        </is>
      </c>
      <c r="J93" t="inlineStr">
        <is>
          <t>Coating_Standard</t>
        </is>
      </c>
      <c r="K93" t="inlineStr">
        <is>
          <t>:MechSealType2:</t>
        </is>
      </c>
      <c r="L93" t="inlineStr">
        <is>
          <t>Vertical</t>
        </is>
      </c>
      <c r="M93" t="inlineStr">
        <is>
          <t>E</t>
        </is>
      </c>
      <c r="N93" t="inlineStr">
        <is>
          <t>:182TC:184TC:213TC:215TC:254TC:256TC:</t>
        </is>
      </c>
      <c r="O93" s="6" t="inlineStr">
        <is>
          <t>Cast Iron, ASTM-A48, CL 30</t>
        </is>
      </c>
      <c r="P93" s="6" t="inlineStr">
        <is>
          <t>C30</t>
        </is>
      </c>
      <c r="Q93" s="123" t="inlineStr">
        <is>
          <t>250# ANSI Flange</t>
        </is>
      </c>
      <c r="R93" s="123" t="n">
        <v>98274045</v>
      </c>
      <c r="S93" s="123" t="inlineStr">
        <is>
          <t>BRK B/M VLS X3,7" 182/256 TC MTR</t>
        </is>
      </c>
      <c r="T93" s="123" t="inlineStr">
        <is>
          <t>A300221</t>
        </is>
      </c>
      <c r="U93" s="123" t="n"/>
      <c r="V93" s="123" t="inlineStr">
        <is>
          <t>LT108</t>
        </is>
      </c>
      <c r="W93" s="13" t="n">
        <v>6</v>
      </c>
      <c r="X93" t="n">
        <v>126</v>
      </c>
    </row>
    <row r="94">
      <c r="B94" s="13">
        <f>IF(AND(J94="Coating_Standard"),"Y","N")</f>
        <v/>
      </c>
      <c r="C94" t="inlineStr">
        <is>
          <t>Price_BOM_VL_VLS_Insert_088</t>
        </is>
      </c>
      <c r="D94">
        <f>IF(B94="Y",C94,"")</f>
        <v/>
      </c>
      <c r="E94" t="inlineStr">
        <is>
          <t>:1270-7_VLS:1570-9_VLS:2070-5_VLS:2570-9_VLS:3070-7_VLS:4070-7_VLS:5070-7_VLS:</t>
        </is>
      </c>
      <c r="F94" t="inlineStr">
        <is>
          <t>X3</t>
        </is>
      </c>
      <c r="G94" s="123" t="inlineStr">
        <is>
          <t>Opt_InsertProvided</t>
        </is>
      </c>
      <c r="H94" s="123" t="inlineStr">
        <is>
          <t>Cast Iron, ASTM-A48, CL 35</t>
        </is>
      </c>
      <c r="I94" s="123" t="inlineStr">
        <is>
          <t>:C30:C35:J:</t>
        </is>
      </c>
      <c r="J94" t="inlineStr">
        <is>
          <t>Coating_Scotchkote134_interior_exterior</t>
        </is>
      </c>
      <c r="K94" t="inlineStr">
        <is>
          <t>:MechSealType21:MechSealType2:</t>
        </is>
      </c>
      <c r="L94" t="inlineStr">
        <is>
          <t>Vertical</t>
        </is>
      </c>
      <c r="M94" t="inlineStr">
        <is>
          <t>E</t>
        </is>
      </c>
      <c r="N94" t="inlineStr">
        <is>
          <t>:182TC:184TC:213TC:215TC:254TC:256TC:</t>
        </is>
      </c>
      <c r="O94" s="6" t="inlineStr">
        <is>
          <t>Cast Iron, ASTM-A48, CL 30</t>
        </is>
      </c>
      <c r="P94" s="6" t="inlineStr">
        <is>
          <t>C30</t>
        </is>
      </c>
      <c r="Q94" s="123" t="inlineStr">
        <is>
          <t>125# ANSI Flange</t>
        </is>
      </c>
      <c r="R94" s="123" t="inlineStr">
        <is>
          <t>RTF</t>
        </is>
      </c>
      <c r="S94" s="1" t="n"/>
      <c r="T94" s="123" t="inlineStr">
        <is>
          <t>A300192</t>
        </is>
      </c>
      <c r="U94" s="123" t="n"/>
      <c r="V94" s="65" t="inlineStr">
        <is>
          <t>LT116</t>
        </is>
      </c>
      <c r="W94" s="13" t="n">
        <v>16</v>
      </c>
      <c r="X94" t="n">
        <v>126</v>
      </c>
    </row>
    <row r="95">
      <c r="B95" s="13">
        <f>IF(AND(J95="Coating_Standard"),"Y","N")</f>
        <v/>
      </c>
      <c r="C95" t="inlineStr">
        <is>
          <t>Price_BOM_VL_VLS_Insert_089</t>
        </is>
      </c>
      <c r="D95">
        <f>IF(B95="Y",C95,"")</f>
        <v/>
      </c>
      <c r="E95" t="inlineStr">
        <is>
          <t>:1270-7_VLS:1570-9_VLS:2070-5_VLS:2570-9_VLS:3070-7_VLS:4070-7_VLS:5070-7_VLS:</t>
        </is>
      </c>
      <c r="F95" t="inlineStr">
        <is>
          <t>X3</t>
        </is>
      </c>
      <c r="G95" s="123" t="inlineStr">
        <is>
          <t>Opt_InsertProvided</t>
        </is>
      </c>
      <c r="H95" t="inlineStr">
        <is>
          <t>:Cast Iron, ASTM-A48, CL 35:CaseMatl_Ductile_Iron_ASTM-A536-65</t>
        </is>
      </c>
      <c r="I95" s="123" t="inlineStr">
        <is>
          <t>:C30:C35:J:</t>
        </is>
      </c>
      <c r="J95" t="inlineStr">
        <is>
          <t>Coating_Scotchkote134_interior_exterior</t>
        </is>
      </c>
      <c r="K95" t="inlineStr">
        <is>
          <t>:MechSealType2:</t>
        </is>
      </c>
      <c r="L95" t="inlineStr">
        <is>
          <t>Vertical</t>
        </is>
      </c>
      <c r="M95" t="inlineStr">
        <is>
          <t>E</t>
        </is>
      </c>
      <c r="N95" t="inlineStr">
        <is>
          <t>:182TC:184TC:213TC:215TC:254TC:256TC:</t>
        </is>
      </c>
      <c r="O95" s="6" t="inlineStr">
        <is>
          <t>Cast Iron, ASTM-A48, CL 30</t>
        </is>
      </c>
      <c r="P95" s="6" t="inlineStr">
        <is>
          <t>C30</t>
        </is>
      </c>
      <c r="Q95" s="123" t="inlineStr">
        <is>
          <t>250# ANSI Flange</t>
        </is>
      </c>
      <c r="R95" s="123" t="inlineStr">
        <is>
          <t>RTF</t>
        </is>
      </c>
      <c r="S95" s="1" t="n"/>
      <c r="T95" s="123" t="inlineStr">
        <is>
          <t>A300221</t>
        </is>
      </c>
      <c r="U95" s="123" t="n"/>
      <c r="V95" s="123" t="inlineStr">
        <is>
          <t>LT108</t>
        </is>
      </c>
      <c r="W95" s="13" t="n">
        <v>6</v>
      </c>
      <c r="X95" t="n">
        <v>126</v>
      </c>
    </row>
    <row r="96">
      <c r="B96" s="13">
        <f>IF(AND(J96="Coating_Standard"),"Y","N")</f>
        <v/>
      </c>
      <c r="C96" t="inlineStr">
        <is>
          <t>Price_BOM_VL_VLS_Insert_090</t>
        </is>
      </c>
      <c r="D96">
        <f>IF(B96="Y",C96,"")</f>
        <v/>
      </c>
      <c r="E96" t="inlineStr">
        <is>
          <t>:2095-A_VL:2095-1_VL:2095-5_VL:2095-9_VL:2570-9_VL:2595-3_VL:3070-7_VL:3095-7_VL:4070-7_VL:5095-A_VL:5095-7_VL:6095-7_VL:</t>
        </is>
      </c>
      <c r="F96" t="inlineStr">
        <is>
          <t>X4</t>
        </is>
      </c>
      <c r="G96" s="123" t="inlineStr">
        <is>
          <t>Opt_InsertProvided</t>
        </is>
      </c>
      <c r="H96" t="inlineStr">
        <is>
          <t>Cast Iron, ASTM-A48, CL 30:Cast Iron, ASTM-A48, CL 35</t>
        </is>
      </c>
      <c r="I96" s="123" t="inlineStr">
        <is>
          <t>:C30:C35:</t>
        </is>
      </c>
      <c r="J96" t="inlineStr">
        <is>
          <t>Coating_Standard</t>
        </is>
      </c>
      <c r="K96" t="inlineStr">
        <is>
          <t>:MechSealType21S:MechSealType1Unbal:</t>
        </is>
      </c>
      <c r="L96" t="inlineStr">
        <is>
          <t>Vertical</t>
        </is>
      </c>
      <c r="M96" t="inlineStr">
        <is>
          <t>W</t>
        </is>
      </c>
      <c r="N96" t="inlineStr">
        <is>
          <t>:213JMZ:215JMZ:213JM:215JM:254JM:256JM:</t>
        </is>
      </c>
      <c r="O96" s="6" t="inlineStr">
        <is>
          <t>Cast Iron, ASTM-A48, CL 30</t>
        </is>
      </c>
      <c r="P96" s="6" t="inlineStr">
        <is>
          <t>C30</t>
        </is>
      </c>
      <c r="Q96" s="123" t="inlineStr">
        <is>
          <t>125# ANSI Flange</t>
        </is>
      </c>
      <c r="R96" s="123" t="n">
        <v>96769369</v>
      </c>
      <c r="S96" s="6" t="inlineStr">
        <is>
          <t>INSERT,LC,X4,JM,SGL, 8.5"AK,CI</t>
        </is>
      </c>
      <c r="T96" s="123" t="inlineStr">
        <is>
          <t>A100525</t>
        </is>
      </c>
      <c r="U96" s="123" t="n"/>
      <c r="V96" s="123" t="inlineStr">
        <is>
          <t>LT027</t>
        </is>
      </c>
      <c r="W96" s="13" t="n">
        <v>0</v>
      </c>
      <c r="X96" t="n">
        <v>0</v>
      </c>
    </row>
    <row r="97">
      <c r="B97" s="13">
        <f>IF(AND(J97="Coating_Standard"),"Y","N")</f>
        <v/>
      </c>
      <c r="C97" t="inlineStr">
        <is>
          <t>Price_BOM_VL_VLS_Insert_091</t>
        </is>
      </c>
      <c r="D97">
        <f>IF(B97="Y",C97,"")</f>
        <v/>
      </c>
      <c r="E97" t="inlineStr">
        <is>
          <t>:2095-A_VL:2095-1_VL:2095-5_VL:2095-9_VL:2570-9_VL:2595-3_VL:3070-7_VL:3095-7_VL:4070-7_VL:5095-A_VL:5095-7_VL:6095-7_VL:</t>
        </is>
      </c>
      <c r="F97" t="inlineStr">
        <is>
          <t>X4</t>
        </is>
      </c>
      <c r="G97" s="123" t="inlineStr">
        <is>
          <t>Opt_InsertProvided</t>
        </is>
      </c>
      <c r="H97" t="inlineStr">
        <is>
          <t>Cast Iron, ASTM-A48, CL 30:Cast Iron, ASTM-A48, CL 35</t>
        </is>
      </c>
      <c r="I97" s="123" t="inlineStr">
        <is>
          <t>:C30:C35:</t>
        </is>
      </c>
      <c r="J97" t="inlineStr">
        <is>
          <t>Coating_Standard</t>
        </is>
      </c>
      <c r="K97" t="inlineStr">
        <is>
          <t>:MechSealType21S:MechSealType1Unbal:</t>
        </is>
      </c>
      <c r="L97" t="inlineStr">
        <is>
          <t>Vertical</t>
        </is>
      </c>
      <c r="M97" t="inlineStr">
        <is>
          <t>W</t>
        </is>
      </c>
      <c r="N97" t="inlineStr">
        <is>
          <t>:284JM:286JM:324JM:326JM:364JMZ:365JMZ:404JMZ:405JMZ:</t>
        </is>
      </c>
      <c r="O97" s="6" t="inlineStr">
        <is>
          <t>Cast Iron, ASTM-A48, CL 30</t>
        </is>
      </c>
      <c r="P97" s="6" t="inlineStr">
        <is>
          <t>C30</t>
        </is>
      </c>
      <c r="Q97" s="123" t="inlineStr">
        <is>
          <t>125# ANSI Flange</t>
        </is>
      </c>
      <c r="R97" s="123" t="n">
        <v>96769370</v>
      </c>
      <c r="S97" s="6" t="inlineStr">
        <is>
          <t>INSERT,LC,X4,JM,SGL,12.5"AK,CI</t>
        </is>
      </c>
      <c r="T97" s="123" t="inlineStr">
        <is>
          <t>A100525</t>
        </is>
      </c>
      <c r="U97" s="123" t="n"/>
      <c r="V97" s="123" t="inlineStr">
        <is>
          <t>LT027</t>
        </is>
      </c>
      <c r="W97" s="13" t="n">
        <v>0</v>
      </c>
      <c r="X97" t="n">
        <v>0</v>
      </c>
    </row>
    <row r="98">
      <c r="B98" s="13">
        <f>IF(AND(J98="Coating_Standard"),"Y","N")</f>
        <v/>
      </c>
      <c r="C98" t="inlineStr">
        <is>
          <t>Price_BOM_VL_VLS_Insert_092</t>
        </is>
      </c>
      <c r="D98">
        <f>IF(B98="Y",C98,"")</f>
        <v/>
      </c>
      <c r="E98" t="inlineStr">
        <is>
          <t>:2095-A_VL:2095-1_VL:2095-5_VL:2095-9_VL:2570-9_VL:2595-3_VL:3070-7_VL:3095-7_VL:4070-7_VL:5095-A_VL:5095-7_VL:6095-7_VL:</t>
        </is>
      </c>
      <c r="F98" t="inlineStr">
        <is>
          <t>X4</t>
        </is>
      </c>
      <c r="G98" s="123" t="inlineStr">
        <is>
          <t>Opt_InsertProvided</t>
        </is>
      </c>
      <c r="H98" t="inlineStr">
        <is>
          <t>Cast Iron, ASTM-A48, CL 30:Cast Iron, ASTM-A48, CL 35</t>
        </is>
      </c>
      <c r="I98" s="123" t="inlineStr">
        <is>
          <t>:C30:C35:</t>
        </is>
      </c>
      <c r="J98" t="inlineStr">
        <is>
          <t>Coating_Standard</t>
        </is>
      </c>
      <c r="K98" t="inlineStr">
        <is>
          <t>:MechSealType21S:MechSealType1Unbal:</t>
        </is>
      </c>
      <c r="L98" t="inlineStr">
        <is>
          <t>Vertical</t>
        </is>
      </c>
      <c r="M98" t="inlineStr">
        <is>
          <t>:G:K:</t>
        </is>
      </c>
      <c r="N98" t="inlineStr">
        <is>
          <t>:213JP:215JP:254JP:256JP:</t>
        </is>
      </c>
      <c r="O98" s="6" t="inlineStr">
        <is>
          <t>Cast Iron, ASTM-A48, CL 30</t>
        </is>
      </c>
      <c r="P98" s="6" t="inlineStr">
        <is>
          <t>C30</t>
        </is>
      </c>
      <c r="Q98" s="123" t="inlineStr">
        <is>
          <t>125# ANSI Flange</t>
        </is>
      </c>
      <c r="R98" s="123" t="n">
        <v>96769373</v>
      </c>
      <c r="S98" s="6" t="inlineStr">
        <is>
          <t>INSERT,LC,X4,JP,SGL, 8.5"AK,CI</t>
        </is>
      </c>
      <c r="T98" s="123" t="inlineStr">
        <is>
          <t>A100524</t>
        </is>
      </c>
      <c r="U98" s="123" t="n"/>
      <c r="V98" s="123" t="inlineStr">
        <is>
          <t>LT027</t>
        </is>
      </c>
      <c r="W98" s="13" t="n">
        <v>0</v>
      </c>
      <c r="X98" t="n">
        <v>0</v>
      </c>
    </row>
    <row r="99">
      <c r="B99" s="13">
        <f>IF(AND(J99="Coating_Standard"),"Y","N")</f>
        <v/>
      </c>
      <c r="C99" t="inlineStr">
        <is>
          <t>Price_BOM_VL_VLS_Insert_093</t>
        </is>
      </c>
      <c r="D99">
        <f>IF(B99="Y",C99,"")</f>
        <v/>
      </c>
      <c r="E99" t="inlineStr">
        <is>
          <t>:2095-A_VL:2095-1_VL:2095-5_VL:2095-9_VL:2570-9_VL:2595-3_VL:3070-7_VL:3095-7_VL:4070-7_VL:5095-A_VL:5095-7_VL:6095-7_VL:</t>
        </is>
      </c>
      <c r="F99" t="inlineStr">
        <is>
          <t>X4</t>
        </is>
      </c>
      <c r="G99" s="123" t="inlineStr">
        <is>
          <t>Opt_InsertProvided</t>
        </is>
      </c>
      <c r="H99" t="inlineStr">
        <is>
          <t>Cast Iron, ASTM-A48, CL 30:Cast Iron, ASTM-A48, CL 35</t>
        </is>
      </c>
      <c r="I99" s="123" t="inlineStr">
        <is>
          <t>:C30:C35:</t>
        </is>
      </c>
      <c r="J99" t="inlineStr">
        <is>
          <t>Coating_Standard</t>
        </is>
      </c>
      <c r="K99" t="inlineStr">
        <is>
          <t>:MechSealType21S:MechSealType1Unbal:</t>
        </is>
      </c>
      <c r="L99" t="inlineStr">
        <is>
          <t>Vertical</t>
        </is>
      </c>
      <c r="M99" t="inlineStr">
        <is>
          <t>:G:K:</t>
        </is>
      </c>
      <c r="N99" t="inlineStr">
        <is>
          <t>:284JP:286JP:324JP:326JP:364JPZ:365JPZ:404JPZ:405JPZ:</t>
        </is>
      </c>
      <c r="O99" s="6" t="inlineStr">
        <is>
          <t>Cast Iron, ASTM-A48, CL 30</t>
        </is>
      </c>
      <c r="P99" s="6" t="inlineStr">
        <is>
          <t>C30</t>
        </is>
      </c>
      <c r="Q99" s="123" t="inlineStr">
        <is>
          <t>125# ANSI Flange</t>
        </is>
      </c>
      <c r="R99" s="123" t="n">
        <v>96769374</v>
      </c>
      <c r="S99" s="6" t="inlineStr">
        <is>
          <t>INSERT,LC,X4,JP,SGL,12.5"AK,CI</t>
        </is>
      </c>
      <c r="T99" s="123" t="inlineStr">
        <is>
          <t>A100524</t>
        </is>
      </c>
      <c r="U99" s="123" t="n"/>
      <c r="V99" s="123" t="inlineStr">
        <is>
          <t>LT027</t>
        </is>
      </c>
      <c r="W99" s="13" t="n">
        <v>0</v>
      </c>
      <c r="X99" t="n">
        <v>0</v>
      </c>
    </row>
    <row r="100">
      <c r="B100" s="13">
        <f>IF(AND(J100="Coating_Standard"),"Y","N")</f>
        <v/>
      </c>
      <c r="C100" t="inlineStr">
        <is>
          <t>Price_BOM_VL_VLS_Insert_094</t>
        </is>
      </c>
      <c r="D100">
        <f>IF(B100="Y",C100,"")</f>
        <v/>
      </c>
      <c r="E100" t="inlineStr">
        <is>
          <t>:2095-A_VL:2095-1_VL:2095-5_VL:2095-9_VL:2570-9_VL:2595-3_VL:3070-7_VL:3095-7_VL:4070-7_VL:5095-A_VL:5095-7_VL:6095-7_VL:</t>
        </is>
      </c>
      <c r="F100" t="inlineStr">
        <is>
          <t>X4</t>
        </is>
      </c>
      <c r="G100" s="123" t="inlineStr">
        <is>
          <t>Opt_InsertProvided</t>
        </is>
      </c>
      <c r="H100" t="inlineStr">
        <is>
          <t>Cast Iron, ASTM-A48, CL 30:Cast Iron, ASTM-A48, CL 35</t>
        </is>
      </c>
      <c r="I100" s="123" t="inlineStr">
        <is>
          <t>:C30:C35:</t>
        </is>
      </c>
      <c r="J100" t="inlineStr">
        <is>
          <t>Coating_Standard</t>
        </is>
      </c>
      <c r="K100" t="inlineStr">
        <is>
          <t>:MechSealDoubleType1:</t>
        </is>
      </c>
      <c r="L100" t="inlineStr">
        <is>
          <t>Vertical</t>
        </is>
      </c>
      <c r="M100" t="inlineStr">
        <is>
          <t>G</t>
        </is>
      </c>
      <c r="N100" t="inlineStr">
        <is>
          <t>:213JP:215JP:254JP:256JP:</t>
        </is>
      </c>
      <c r="O100" s="6" t="inlineStr">
        <is>
          <t>Cast Iron, ASTM-A48, CL 30</t>
        </is>
      </c>
      <c r="P100" s="6" t="inlineStr">
        <is>
          <t>C30</t>
        </is>
      </c>
      <c r="Q100" s="123" t="inlineStr">
        <is>
          <t>125# ANSI Flange</t>
        </is>
      </c>
      <c r="R100" s="123" t="n">
        <v>96769379</v>
      </c>
      <c r="S100" s="6" t="inlineStr">
        <is>
          <t>INSERT,LC,X4,JP,DBL, 8.5"AK,CI</t>
        </is>
      </c>
      <c r="T100" s="123" t="inlineStr">
        <is>
          <t>A100524</t>
        </is>
      </c>
      <c r="U100" s="123" t="n"/>
      <c r="V100" s="123" t="inlineStr">
        <is>
          <t>LT051</t>
        </is>
      </c>
      <c r="W100" s="13" t="n">
        <v>14</v>
      </c>
      <c r="X100" t="n">
        <v>0</v>
      </c>
    </row>
    <row r="101">
      <c r="B101" s="13">
        <f>IF(AND(J101="Coating_Standard"),"Y","N")</f>
        <v/>
      </c>
      <c r="C101" t="inlineStr">
        <is>
          <t>Price_BOM_VL_VLS_Insert_095</t>
        </is>
      </c>
      <c r="D101">
        <f>IF(B101="Y",C101,"")</f>
        <v/>
      </c>
      <c r="E101" t="inlineStr">
        <is>
          <t>:2095-A_VL:2095-1_VL:2095-5_VL:2095-9_VL:2570-9_VL:2595-3_VL:3070-7_VL:3095-7_VL:4070-7_VL:5095-A_VL:5095-7_VL:6095-7_VL:</t>
        </is>
      </c>
      <c r="F101" t="inlineStr">
        <is>
          <t>X4</t>
        </is>
      </c>
      <c r="G101" s="123" t="inlineStr">
        <is>
          <t>Opt_InsertProvided</t>
        </is>
      </c>
      <c r="H101" t="inlineStr">
        <is>
          <t>Cast Iron, ASTM-A48, CL 30:Cast Iron, ASTM-A48, CL 35</t>
        </is>
      </c>
      <c r="I101" s="123" t="inlineStr">
        <is>
          <t>:C30:C35:</t>
        </is>
      </c>
      <c r="J101" t="inlineStr">
        <is>
          <t>Coating_Standard</t>
        </is>
      </c>
      <c r="K101" t="inlineStr">
        <is>
          <t>:MechSealDoubleType1:</t>
        </is>
      </c>
      <c r="L101" t="inlineStr">
        <is>
          <t>Vertical</t>
        </is>
      </c>
      <c r="M101" t="inlineStr">
        <is>
          <t>G</t>
        </is>
      </c>
      <c r="N101" t="inlineStr">
        <is>
          <t>:284JP:286JP:324JP:326JP:364JPZ:365JPZ:404JPZ:405JPZ:</t>
        </is>
      </c>
      <c r="O101" s="6" t="inlineStr">
        <is>
          <t>Cast Iron, ASTM-A48, CL 30</t>
        </is>
      </c>
      <c r="P101" s="6" t="inlineStr">
        <is>
          <t>C30</t>
        </is>
      </c>
      <c r="Q101" s="123" t="inlineStr">
        <is>
          <t>125# ANSI Flange</t>
        </is>
      </c>
      <c r="R101" s="123" t="n">
        <v>96769380</v>
      </c>
      <c r="S101" s="6" t="inlineStr">
        <is>
          <t>INSERT,LC,X4,JP,DBL,12.5"AK,CI</t>
        </is>
      </c>
      <c r="T101" s="123" t="inlineStr">
        <is>
          <t>A100524</t>
        </is>
      </c>
      <c r="U101" s="123" t="n"/>
      <c r="V101" s="123" t="inlineStr">
        <is>
          <t>LT051</t>
        </is>
      </c>
      <c r="W101" s="13" t="n">
        <v>14</v>
      </c>
      <c r="X101" t="n">
        <v>0</v>
      </c>
    </row>
    <row r="102">
      <c r="B102" s="13">
        <f>IF(AND(J102="Coating_Standard"),"Y","N")</f>
        <v/>
      </c>
      <c r="C102" t="inlineStr">
        <is>
          <t>Price_BOM_VL_VLS_Insert_096</t>
        </is>
      </c>
      <c r="D102">
        <f>IF(B102="Y",C102,"")</f>
        <v/>
      </c>
      <c r="E102" t="inlineStr">
        <is>
          <t>:2095-A_VL:2095-1_VL:2095-5_VL:2095-9_VL:2570-9_VL:2595-3_VL:3070-7_VL:3095-7_VL:4070-7_VL:5095-A_VL:5095-7_VL:6095-7_VL:</t>
        </is>
      </c>
      <c r="F102" t="inlineStr">
        <is>
          <t>X4</t>
        </is>
      </c>
      <c r="G102" s="123" t="inlineStr">
        <is>
          <t>Opt_InsertProvided</t>
        </is>
      </c>
      <c r="H102" t="inlineStr">
        <is>
          <t>Cast Iron, ASTM-A48, CL 30:Cast Iron, ASTM-A48, CL 35</t>
        </is>
      </c>
      <c r="I102" s="123" t="inlineStr">
        <is>
          <t>:C30:C35:</t>
        </is>
      </c>
      <c r="J102" t="inlineStr">
        <is>
          <t>Coating_Standard</t>
        </is>
      </c>
      <c r="K102" t="inlineStr">
        <is>
          <t>:MechSealType1Bal:</t>
        </is>
      </c>
      <c r="L102" t="inlineStr">
        <is>
          <t>Vertical</t>
        </is>
      </c>
      <c r="M102" t="inlineStr">
        <is>
          <t>:G:K:</t>
        </is>
      </c>
      <c r="N102" t="inlineStr">
        <is>
          <t>:213JP:215JP:254JP:256JP:</t>
        </is>
      </c>
      <c r="O102" s="6" t="inlineStr">
        <is>
          <t>Cast Iron, ASTM-A48, CL 30</t>
        </is>
      </c>
      <c r="P102" s="6" t="inlineStr">
        <is>
          <t>C30</t>
        </is>
      </c>
      <c r="Q102" s="123" t="inlineStr">
        <is>
          <t>125# ANSI Flange</t>
        </is>
      </c>
      <c r="R102" s="123" t="n">
        <v>96769381</v>
      </c>
      <c r="S102" s="6" t="inlineStr">
        <is>
          <t>INSERT,LC,X4,JP,BAL, 8.5"AK,CI</t>
        </is>
      </c>
      <c r="T102" s="123" t="inlineStr">
        <is>
          <t>A100524</t>
        </is>
      </c>
      <c r="U102" s="123" t="n"/>
      <c r="V102" s="123" t="inlineStr">
        <is>
          <t>LT027</t>
        </is>
      </c>
      <c r="W102" s="13" t="n">
        <v>0</v>
      </c>
      <c r="X102" t="n">
        <v>0</v>
      </c>
    </row>
    <row r="103">
      <c r="B103" s="13">
        <f>IF(AND(J103="Coating_Standard"),"Y","N")</f>
        <v/>
      </c>
      <c r="C103" t="inlineStr">
        <is>
          <t>Price_BOM_VL_VLS_Insert_097</t>
        </is>
      </c>
      <c r="D103">
        <f>IF(B103="Y",C103,"")</f>
        <v/>
      </c>
      <c r="E103" t="inlineStr">
        <is>
          <t>:2095-A_VL:2095-1_VL:2095-5_VL:2095-9_VL:2570-9_VL:2595-3_VL:3070-7_VL:3095-7_VL:4070-7_VL:5095-A_VL:5095-7_VL:6095-7_VL:</t>
        </is>
      </c>
      <c r="F103" t="inlineStr">
        <is>
          <t>X4</t>
        </is>
      </c>
      <c r="G103" s="123" t="inlineStr">
        <is>
          <t>Opt_InsertProvided</t>
        </is>
      </c>
      <c r="H103" t="inlineStr">
        <is>
          <t>Cast Iron, ASTM-A48, CL 30:Cast Iron, ASTM-A48, CL 35</t>
        </is>
      </c>
      <c r="I103" s="123" t="inlineStr">
        <is>
          <t>:C30:C35:</t>
        </is>
      </c>
      <c r="J103" t="inlineStr">
        <is>
          <t>Coating_Standard</t>
        </is>
      </c>
      <c r="K103" t="inlineStr">
        <is>
          <t>:MechSealType1Bal:</t>
        </is>
      </c>
      <c r="L103" t="inlineStr">
        <is>
          <t>Vertical</t>
        </is>
      </c>
      <c r="M103" t="inlineStr">
        <is>
          <t>:G:K:</t>
        </is>
      </c>
      <c r="N103" t="inlineStr">
        <is>
          <t>:284JP:286JP:324JP:326JP:364JPZ:365JPZ:404JPZ:405JPZ:</t>
        </is>
      </c>
      <c r="O103" s="6" t="inlineStr">
        <is>
          <t>Cast Iron, ASTM-A48, CL 30</t>
        </is>
      </c>
      <c r="P103" s="6" t="inlineStr">
        <is>
          <t>C30</t>
        </is>
      </c>
      <c r="Q103" s="123" t="inlineStr">
        <is>
          <t>125# ANSI Flange</t>
        </is>
      </c>
      <c r="R103" s="123" t="n">
        <v>96769382</v>
      </c>
      <c r="S103" s="6" t="inlineStr">
        <is>
          <t>INSERT,LC,X4,JP,BAL,12.5"AK,CI</t>
        </is>
      </c>
      <c r="T103" s="123" t="inlineStr">
        <is>
          <t>A100524</t>
        </is>
      </c>
      <c r="U103" s="123" t="n"/>
      <c r="V103" s="123" t="inlineStr">
        <is>
          <t>LT027</t>
        </is>
      </c>
      <c r="W103" s="13" t="n">
        <v>0</v>
      </c>
      <c r="X103" t="n">
        <v>0</v>
      </c>
    </row>
    <row r="104">
      <c r="B104" s="13">
        <f>IF(AND(J104="Coating_Standard"),"Y","N")</f>
        <v/>
      </c>
      <c r="C104" t="inlineStr">
        <is>
          <t>Price_BOM_VL_VLS_Insert_098</t>
        </is>
      </c>
      <c r="D104">
        <f>IF(B104="Y",C104,"")</f>
        <v/>
      </c>
      <c r="E104" t="inlineStr">
        <is>
          <t>:2095-A_VL:2095-1_VL:2095-5_VL:2095-9_VL:2570-9_VL:2595-3_VL:3070-7_VL:3095-7_VL:4070-7_VL:5095-A_VL:5095-7_VL:6095-7_VL:</t>
        </is>
      </c>
      <c r="F104" t="inlineStr">
        <is>
          <t>X4</t>
        </is>
      </c>
      <c r="G104" s="123" t="inlineStr">
        <is>
          <t>Opt_InsertProvided</t>
        </is>
      </c>
      <c r="H104" t="inlineStr">
        <is>
          <t>Cast Iron, ASTM-A48, CL 30:Cast Iron, ASTM-A48, CL 35</t>
        </is>
      </c>
      <c r="I104" s="123" t="inlineStr">
        <is>
          <t>:C30:C35:</t>
        </is>
      </c>
      <c r="J104" t="inlineStr">
        <is>
          <t>Coating_Scotchkote134_interior</t>
        </is>
      </c>
      <c r="K104" t="inlineStr">
        <is>
          <t>:MechSealType21S:MechSealType1Unbal:</t>
        </is>
      </c>
      <c r="L104" t="inlineStr">
        <is>
          <t>Vertical</t>
        </is>
      </c>
      <c r="M104" t="inlineStr">
        <is>
          <t>W</t>
        </is>
      </c>
      <c r="N104" t="inlineStr">
        <is>
          <t>:213JMZ:215JMZ:213JM:215JM:254JM:256JM:</t>
        </is>
      </c>
      <c r="O104" s="6" t="inlineStr">
        <is>
          <t>Cast Iron, ASTM-A48, CL 30</t>
        </is>
      </c>
      <c r="P104" s="6" t="inlineStr">
        <is>
          <t>C30</t>
        </is>
      </c>
      <c r="Q104" s="123" t="inlineStr">
        <is>
          <t>125# ANSI Flange</t>
        </is>
      </c>
      <c r="R104" s="123" t="inlineStr">
        <is>
          <t>RTF</t>
        </is>
      </c>
      <c r="S104" s="6" t="n"/>
      <c r="T104" s="123" t="inlineStr">
        <is>
          <t>A100525</t>
        </is>
      </c>
      <c r="U104" s="123" t="n"/>
      <c r="V104" s="123" t="inlineStr">
        <is>
          <t>LT027</t>
        </is>
      </c>
      <c r="W104" s="13" t="n">
        <v>0</v>
      </c>
      <c r="X104" t="n">
        <v>0</v>
      </c>
    </row>
    <row r="105">
      <c r="B105" s="13">
        <f>IF(AND(J105="Coating_Standard"),"Y","N")</f>
        <v/>
      </c>
      <c r="C105" t="inlineStr">
        <is>
          <t>Price_BOM_VL_VLS_Insert_099</t>
        </is>
      </c>
      <c r="D105">
        <f>IF(B105="Y",C105,"")</f>
        <v/>
      </c>
      <c r="E105" t="inlineStr">
        <is>
          <t>:2095-A_VL:2095-1_VL:2095-5_VL:2095-9_VL:2570-9_VL:2595-3_VL:3070-7_VL:3095-7_VL:4070-7_VL:5095-A_VL:5095-7_VL:6095-7_VL:</t>
        </is>
      </c>
      <c r="F105" t="inlineStr">
        <is>
          <t>X4</t>
        </is>
      </c>
      <c r="G105" s="123" t="inlineStr">
        <is>
          <t>Opt_InsertProvided</t>
        </is>
      </c>
      <c r="H105" t="inlineStr">
        <is>
          <t>Cast Iron, ASTM-A48, CL 30:Cast Iron, ASTM-A48, CL 35</t>
        </is>
      </c>
      <c r="I105" s="123" t="inlineStr">
        <is>
          <t>:C30:C35:</t>
        </is>
      </c>
      <c r="J105" t="inlineStr">
        <is>
          <t>Coating_Scotchkote134_interior</t>
        </is>
      </c>
      <c r="K105" t="inlineStr">
        <is>
          <t>:MechSealType21S:MechSealType1Unbal:</t>
        </is>
      </c>
      <c r="L105" t="inlineStr">
        <is>
          <t>Vertical</t>
        </is>
      </c>
      <c r="M105" t="inlineStr">
        <is>
          <t>W</t>
        </is>
      </c>
      <c r="N105" t="inlineStr">
        <is>
          <t>:284JM:286JM:324JM:326JM:364JMZ:365JMZ:404JMZ:405JMZ:</t>
        </is>
      </c>
      <c r="O105" s="6" t="inlineStr">
        <is>
          <t>Cast Iron, ASTM-A48, CL 30</t>
        </is>
      </c>
      <c r="P105" s="6" t="inlineStr">
        <is>
          <t>C30</t>
        </is>
      </c>
      <c r="Q105" s="123" t="inlineStr">
        <is>
          <t>125# ANSI Flange</t>
        </is>
      </c>
      <c r="R105" s="123" t="inlineStr">
        <is>
          <t>RTF</t>
        </is>
      </c>
      <c r="S105" s="6" t="n"/>
      <c r="T105" s="123" t="inlineStr">
        <is>
          <t>A100525</t>
        </is>
      </c>
      <c r="U105" s="123" t="n"/>
      <c r="V105" s="123" t="inlineStr">
        <is>
          <t>LT027</t>
        </is>
      </c>
      <c r="W105" s="13" t="n">
        <v>0</v>
      </c>
      <c r="X105" t="n">
        <v>0</v>
      </c>
    </row>
    <row r="106">
      <c r="B106" s="13">
        <f>IF(AND(J106="Coating_Standard"),"Y","N")</f>
        <v/>
      </c>
      <c r="C106" t="inlineStr">
        <is>
          <t>Price_BOM_VL_VLS_Insert_100</t>
        </is>
      </c>
      <c r="D106">
        <f>IF(B106="Y",C106,"")</f>
        <v/>
      </c>
      <c r="E106" t="inlineStr">
        <is>
          <t>:2095-A_VL:2095-1_VL:2095-5_VL:2095-9_VL:2570-9_VL:2595-3_VL:3070-7_VL:3095-7_VL:4070-7_VL:5095-A_VL:5095-7_VL:6095-7_VL:</t>
        </is>
      </c>
      <c r="F106" t="inlineStr">
        <is>
          <t>X4</t>
        </is>
      </c>
      <c r="G106" s="123" t="inlineStr">
        <is>
          <t>Opt_InsertProvided</t>
        </is>
      </c>
      <c r="H106" t="inlineStr">
        <is>
          <t>Cast Iron, ASTM-A48, CL 30:Cast Iron, ASTM-A48, CL 35</t>
        </is>
      </c>
      <c r="I106" s="123" t="inlineStr">
        <is>
          <t>:C30:C35:</t>
        </is>
      </c>
      <c r="J106" t="inlineStr">
        <is>
          <t>Coating_Scotchkote134_interior</t>
        </is>
      </c>
      <c r="K106" t="inlineStr">
        <is>
          <t>:MechSealType21S:MechSealType1Unbal:</t>
        </is>
      </c>
      <c r="L106" t="inlineStr">
        <is>
          <t>Vertical</t>
        </is>
      </c>
      <c r="M106" t="inlineStr">
        <is>
          <t>:G:K:</t>
        </is>
      </c>
      <c r="N106" t="inlineStr">
        <is>
          <t>:213JP:215JP:254JP:256JP:</t>
        </is>
      </c>
      <c r="O106" s="6" t="inlineStr">
        <is>
          <t>Cast Iron, ASTM-A48, CL 30</t>
        </is>
      </c>
      <c r="P106" s="6" t="inlineStr">
        <is>
          <t>C30</t>
        </is>
      </c>
      <c r="Q106" s="123" t="inlineStr">
        <is>
          <t>125# ANSI Flange</t>
        </is>
      </c>
      <c r="R106" s="123" t="inlineStr">
        <is>
          <t>RTF</t>
        </is>
      </c>
      <c r="S106" s="6" t="n"/>
      <c r="T106" s="123" t="inlineStr">
        <is>
          <t>A100524</t>
        </is>
      </c>
      <c r="U106" s="123" t="n"/>
      <c r="V106" s="123" t="inlineStr">
        <is>
          <t>LT027</t>
        </is>
      </c>
      <c r="W106" s="13" t="n">
        <v>0</v>
      </c>
      <c r="X106" t="n">
        <v>0</v>
      </c>
    </row>
    <row r="107">
      <c r="B107" s="13">
        <f>IF(AND(J107="Coating_Standard"),"Y","N")</f>
        <v/>
      </c>
      <c r="C107" t="inlineStr">
        <is>
          <t>Price_BOM_VL_VLS_Insert_101</t>
        </is>
      </c>
      <c r="D107">
        <f>IF(B107="Y",C107,"")</f>
        <v/>
      </c>
      <c r="E107" t="inlineStr">
        <is>
          <t>:2095-A_VL:2095-1_VL:2095-5_VL:2095-9_VL:2570-9_VL:2595-3_VL:3070-7_VL:3095-7_VL:4070-7_VL:5095-A_VL:5095-7_VL:6095-7_VL:</t>
        </is>
      </c>
      <c r="F107" t="inlineStr">
        <is>
          <t>X4</t>
        </is>
      </c>
      <c r="G107" s="123" t="inlineStr">
        <is>
          <t>Opt_InsertProvided</t>
        </is>
      </c>
      <c r="H107" t="inlineStr">
        <is>
          <t>Cast Iron, ASTM-A48, CL 30:Cast Iron, ASTM-A48, CL 35</t>
        </is>
      </c>
      <c r="I107" s="123" t="inlineStr">
        <is>
          <t>:C30:C35:</t>
        </is>
      </c>
      <c r="J107" t="inlineStr">
        <is>
          <t>Coating_Scotchkote134_interior</t>
        </is>
      </c>
      <c r="K107" t="inlineStr">
        <is>
          <t>:MechSealType21S:MechSealType1Unbal:</t>
        </is>
      </c>
      <c r="L107" t="inlineStr">
        <is>
          <t>Vertical</t>
        </is>
      </c>
      <c r="M107" t="inlineStr">
        <is>
          <t>:G:K:</t>
        </is>
      </c>
      <c r="N107" t="inlineStr">
        <is>
          <t>:284JP:286JP:324JP:326JP:364JPZ:365JPZ:404JPZ:405JPZ:</t>
        </is>
      </c>
      <c r="O107" s="6" t="inlineStr">
        <is>
          <t>Cast Iron, ASTM-A48, CL 30</t>
        </is>
      </c>
      <c r="P107" s="6" t="inlineStr">
        <is>
          <t>C30</t>
        </is>
      </c>
      <c r="Q107" s="123" t="inlineStr">
        <is>
          <t>125# ANSI Flange</t>
        </is>
      </c>
      <c r="R107" s="123" t="inlineStr">
        <is>
          <t>RTF</t>
        </is>
      </c>
      <c r="S107" s="6" t="n"/>
      <c r="T107" s="123" t="inlineStr">
        <is>
          <t>A100524</t>
        </is>
      </c>
      <c r="U107" s="123" t="n"/>
      <c r="V107" s="123" t="inlineStr">
        <is>
          <t>LT027</t>
        </is>
      </c>
      <c r="W107" s="13" t="n">
        <v>0</v>
      </c>
      <c r="X107" t="n">
        <v>0</v>
      </c>
    </row>
    <row r="108">
      <c r="B108" s="13">
        <f>IF(AND(J108="Coating_Standard"),"Y","N")</f>
        <v/>
      </c>
      <c r="C108" t="inlineStr">
        <is>
          <t>Price_BOM_VL_VLS_Insert_102</t>
        </is>
      </c>
      <c r="D108">
        <f>IF(B108="Y",C108,"")</f>
        <v/>
      </c>
      <c r="E108" t="inlineStr">
        <is>
          <t>:2095-A_VL:2095-1_VL:2095-5_VL:2095-9_VL:2570-9_VL:2595-3_VL:3070-7_VL:3095-7_VL:4070-7_VL:5095-A_VL:5095-7_VL:6095-7_VL:</t>
        </is>
      </c>
      <c r="F108" t="inlineStr">
        <is>
          <t>X4</t>
        </is>
      </c>
      <c r="G108" s="123" t="inlineStr">
        <is>
          <t>Opt_InsertProvided</t>
        </is>
      </c>
      <c r="H108" t="inlineStr">
        <is>
          <t>Cast Iron, ASTM-A48, CL 30:Cast Iron, ASTM-A48, CL 35</t>
        </is>
      </c>
      <c r="I108" s="123" t="inlineStr">
        <is>
          <t>:C30:C35:</t>
        </is>
      </c>
      <c r="J108" t="inlineStr">
        <is>
          <t>Coating_Scotchkote134_interior</t>
        </is>
      </c>
      <c r="K108" t="inlineStr">
        <is>
          <t>:MechSealDoubleType1:</t>
        </is>
      </c>
      <c r="L108" t="inlineStr">
        <is>
          <t>Vertical</t>
        </is>
      </c>
      <c r="M108" t="inlineStr">
        <is>
          <t>G</t>
        </is>
      </c>
      <c r="N108" t="inlineStr">
        <is>
          <t>:213JP:215JP:254JP:256JP:</t>
        </is>
      </c>
      <c r="O108" s="6" t="inlineStr">
        <is>
          <t>Cast Iron, ASTM-A48, CL 30</t>
        </is>
      </c>
      <c r="P108" s="6" t="inlineStr">
        <is>
          <t>C30</t>
        </is>
      </c>
      <c r="Q108" s="123" t="inlineStr">
        <is>
          <t>125# ANSI Flange</t>
        </is>
      </c>
      <c r="R108" s="123" t="inlineStr">
        <is>
          <t>RTF</t>
        </is>
      </c>
      <c r="S108" s="6" t="n"/>
      <c r="T108" s="123" t="inlineStr">
        <is>
          <t>A100524</t>
        </is>
      </c>
      <c r="U108" s="123" t="n"/>
      <c r="V108" s="123" t="inlineStr">
        <is>
          <t>LT051</t>
        </is>
      </c>
      <c r="W108" s="13" t="n">
        <v>14</v>
      </c>
      <c r="X108" t="n">
        <v>0</v>
      </c>
    </row>
    <row r="109">
      <c r="B109" s="13">
        <f>IF(AND(J109="Coating_Standard"),"Y","N")</f>
        <v/>
      </c>
      <c r="C109" t="inlineStr">
        <is>
          <t>Price_BOM_VL_VLS_Insert_103</t>
        </is>
      </c>
      <c r="D109">
        <f>IF(B109="Y",C109,"")</f>
        <v/>
      </c>
      <c r="E109" t="inlineStr">
        <is>
          <t>:2095-A_VL:2095-1_VL:2095-5_VL:2095-9_VL:2570-9_VL:2595-3_VL:3070-7_VL:3095-7_VL:4070-7_VL:5095-A_VL:5095-7_VL:6095-7_VL:</t>
        </is>
      </c>
      <c r="F109" t="inlineStr">
        <is>
          <t>X4</t>
        </is>
      </c>
      <c r="G109" s="123" t="inlineStr">
        <is>
          <t>Opt_InsertProvided</t>
        </is>
      </c>
      <c r="H109" t="inlineStr">
        <is>
          <t>Cast Iron, ASTM-A48, CL 30:Cast Iron, ASTM-A48, CL 35</t>
        </is>
      </c>
      <c r="I109" s="123" t="inlineStr">
        <is>
          <t>:C30:C35:</t>
        </is>
      </c>
      <c r="J109" t="inlineStr">
        <is>
          <t>Coating_Scotchkote134_interior</t>
        </is>
      </c>
      <c r="K109" t="inlineStr">
        <is>
          <t>:MechSealDoubleType1:</t>
        </is>
      </c>
      <c r="L109" t="inlineStr">
        <is>
          <t>Vertical</t>
        </is>
      </c>
      <c r="M109" t="inlineStr">
        <is>
          <t>G</t>
        </is>
      </c>
      <c r="N109" t="inlineStr">
        <is>
          <t>:284JP:286JP:324JP:326JP:364JPZ:365JPZ:404JPZ:405JPZ:</t>
        </is>
      </c>
      <c r="O109" s="6" t="inlineStr">
        <is>
          <t>Cast Iron, ASTM-A48, CL 30</t>
        </is>
      </c>
      <c r="P109" s="6" t="inlineStr">
        <is>
          <t>C30</t>
        </is>
      </c>
      <c r="Q109" s="123" t="inlineStr">
        <is>
          <t>125# ANSI Flange</t>
        </is>
      </c>
      <c r="R109" s="123" t="inlineStr">
        <is>
          <t>RTF</t>
        </is>
      </c>
      <c r="S109" s="6" t="n"/>
      <c r="T109" s="123" t="inlineStr">
        <is>
          <t>A100524</t>
        </is>
      </c>
      <c r="U109" s="123" t="n"/>
      <c r="V109" s="123" t="inlineStr">
        <is>
          <t>LT051</t>
        </is>
      </c>
      <c r="W109" s="13" t="n">
        <v>14</v>
      </c>
      <c r="X109" t="n">
        <v>0</v>
      </c>
    </row>
    <row r="110">
      <c r="B110" s="13">
        <f>IF(AND(J110="Coating_Standard"),"Y","N")</f>
        <v/>
      </c>
      <c r="C110" t="inlineStr">
        <is>
          <t>Price_BOM_VL_VLS_Insert_104</t>
        </is>
      </c>
      <c r="D110">
        <f>IF(B110="Y",C110,"")</f>
        <v/>
      </c>
      <c r="E110" t="inlineStr">
        <is>
          <t>:2095-A_VL:2095-1_VL:2095-5_VL:2095-9_VL:2570-9_VL:2595-3_VL:3070-7_VL:3095-7_VL:4070-7_VL:5095-A_VL:5095-7_VL:6095-7_VL:</t>
        </is>
      </c>
      <c r="F110" t="inlineStr">
        <is>
          <t>X4</t>
        </is>
      </c>
      <c r="G110" s="123" t="inlineStr">
        <is>
          <t>Opt_InsertProvided</t>
        </is>
      </c>
      <c r="H110" t="inlineStr">
        <is>
          <t>Cast Iron, ASTM-A48, CL 30:Cast Iron, ASTM-A48, CL 35</t>
        </is>
      </c>
      <c r="I110" s="123" t="inlineStr">
        <is>
          <t>:C30:C35:</t>
        </is>
      </c>
      <c r="J110" t="inlineStr">
        <is>
          <t>Coating_Scotchkote134_interior</t>
        </is>
      </c>
      <c r="K110" t="inlineStr">
        <is>
          <t>:MechSealType1Bal:</t>
        </is>
      </c>
      <c r="L110" t="inlineStr">
        <is>
          <t>Vertical</t>
        </is>
      </c>
      <c r="M110" t="inlineStr">
        <is>
          <t>:G:K:</t>
        </is>
      </c>
      <c r="N110" t="inlineStr">
        <is>
          <t>:213JP:215JP:254JP:256JP:</t>
        </is>
      </c>
      <c r="O110" s="6" t="inlineStr">
        <is>
          <t>Cast Iron, ASTM-A48, CL 30</t>
        </is>
      </c>
      <c r="P110" s="6" t="inlineStr">
        <is>
          <t>C30</t>
        </is>
      </c>
      <c r="Q110" s="123" t="inlineStr">
        <is>
          <t>125# ANSI Flange</t>
        </is>
      </c>
      <c r="R110" s="123" t="inlineStr">
        <is>
          <t>RTF</t>
        </is>
      </c>
      <c r="S110" s="6" t="n"/>
      <c r="T110" s="123" t="inlineStr">
        <is>
          <t>A100524</t>
        </is>
      </c>
      <c r="U110" s="123" t="n"/>
      <c r="V110" s="123" t="inlineStr">
        <is>
          <t>LT027</t>
        </is>
      </c>
      <c r="W110" s="13" t="n">
        <v>0</v>
      </c>
      <c r="X110" t="n">
        <v>0</v>
      </c>
    </row>
    <row r="111">
      <c r="B111" s="13">
        <f>IF(AND(J111="Coating_Standard"),"Y","N")</f>
        <v/>
      </c>
      <c r="C111" t="inlineStr">
        <is>
          <t>Price_BOM_VL_VLS_Insert_105</t>
        </is>
      </c>
      <c r="D111">
        <f>IF(B111="Y",C111,"")</f>
        <v/>
      </c>
      <c r="E111" t="inlineStr">
        <is>
          <t>:2095-A_VL:2095-1_VL:2095-5_VL:2095-9_VL:2570-9_VL:2595-3_VL:3070-7_VL:3095-7_VL:4070-7_VL:5095-A_VL:5095-7_VL:6095-7_VL:</t>
        </is>
      </c>
      <c r="F111" t="inlineStr">
        <is>
          <t>X4</t>
        </is>
      </c>
      <c r="G111" s="123" t="inlineStr">
        <is>
          <t>Opt_InsertProvided</t>
        </is>
      </c>
      <c r="H111" t="inlineStr">
        <is>
          <t>Cast Iron, ASTM-A48, CL 30:Cast Iron, ASTM-A48, CL 35</t>
        </is>
      </c>
      <c r="I111" s="123" t="inlineStr">
        <is>
          <t>:C30:C35:</t>
        </is>
      </c>
      <c r="J111" t="inlineStr">
        <is>
          <t>Coating_Scotchkote134_interior</t>
        </is>
      </c>
      <c r="K111" t="inlineStr">
        <is>
          <t>:MechSealType1Bal:</t>
        </is>
      </c>
      <c r="L111" t="inlineStr">
        <is>
          <t>Vertical</t>
        </is>
      </c>
      <c r="M111" t="inlineStr">
        <is>
          <t>:G:K:</t>
        </is>
      </c>
      <c r="N111" t="inlineStr">
        <is>
          <t>:284JP:286JP:324JP:326JP:364JPZ:365JPZ:404JPZ:405JPZ:</t>
        </is>
      </c>
      <c r="O111" s="6" t="inlineStr">
        <is>
          <t>Cast Iron, ASTM-A48, CL 30</t>
        </is>
      </c>
      <c r="P111" s="6" t="inlineStr">
        <is>
          <t>C30</t>
        </is>
      </c>
      <c r="Q111" s="123" t="inlineStr">
        <is>
          <t>125# ANSI Flange</t>
        </is>
      </c>
      <c r="R111" s="123" t="inlineStr">
        <is>
          <t>RTF</t>
        </is>
      </c>
      <c r="S111" s="6" t="n"/>
      <c r="T111" s="123" t="inlineStr">
        <is>
          <t>A100524</t>
        </is>
      </c>
      <c r="U111" s="123" t="n"/>
      <c r="V111" s="123" t="inlineStr">
        <is>
          <t>LT027</t>
        </is>
      </c>
      <c r="W111" s="13" t="n">
        <v>0</v>
      </c>
      <c r="X111" t="n">
        <v>0</v>
      </c>
    </row>
    <row r="112">
      <c r="B112" s="13">
        <f>IF(AND(J112="Coating_Standard"),"Y","N")</f>
        <v/>
      </c>
      <c r="C112" t="inlineStr">
        <is>
          <t>Price_BOM_VL_VLS_Insert_106</t>
        </is>
      </c>
      <c r="D112">
        <f>IF(B112="Y",C112,"")</f>
        <v/>
      </c>
      <c r="E112" t="inlineStr">
        <is>
          <t>:2095-A_VL:2095-1_VL:2095-5_VL:2095-9_VL:2570-9_VL:2595-3_VL:3070-7_VL:3095-7_VL:4070-7_VL:5095-A_VL:5095-7_VL:6095-7_VL:</t>
        </is>
      </c>
      <c r="F112" t="inlineStr">
        <is>
          <t>X4</t>
        </is>
      </c>
      <c r="G112" s="123" t="inlineStr">
        <is>
          <t>Opt_InsertProvided</t>
        </is>
      </c>
      <c r="H112" t="inlineStr">
        <is>
          <t>Cast Iron, ASTM-A48, CL 30:Cast Iron, ASTM-A48, CL 35</t>
        </is>
      </c>
      <c r="I112" s="123" t="inlineStr">
        <is>
          <t>:C30:C35:</t>
        </is>
      </c>
      <c r="J112" t="inlineStr">
        <is>
          <t>Coating_Scotchkote134_interior_exterior</t>
        </is>
      </c>
      <c r="K112" t="inlineStr">
        <is>
          <t>:MechSealType21S:MechSealType1Unbal:</t>
        </is>
      </c>
      <c r="L112" t="inlineStr">
        <is>
          <t>Vertical</t>
        </is>
      </c>
      <c r="M112" t="inlineStr">
        <is>
          <t>W</t>
        </is>
      </c>
      <c r="N112" t="inlineStr">
        <is>
          <t>:213JMZ:215JMZ:213JM:215JM:254JM:256JM:</t>
        </is>
      </c>
      <c r="O112" s="6" t="inlineStr">
        <is>
          <t>Cast Iron, ASTM-A48, CL 30</t>
        </is>
      </c>
      <c r="P112" s="6" t="inlineStr">
        <is>
          <t>C30</t>
        </is>
      </c>
      <c r="Q112" s="123" t="inlineStr">
        <is>
          <t>125# ANSI Flange</t>
        </is>
      </c>
      <c r="R112" s="123" t="inlineStr">
        <is>
          <t>RTF</t>
        </is>
      </c>
      <c r="S112" s="6" t="n"/>
      <c r="T112" s="123" t="inlineStr">
        <is>
          <t>A100525</t>
        </is>
      </c>
      <c r="U112" s="123" t="n"/>
      <c r="V112" s="123" t="inlineStr">
        <is>
          <t>LT027</t>
        </is>
      </c>
      <c r="W112" s="13" t="n">
        <v>0</v>
      </c>
      <c r="X112" t="n">
        <v>0</v>
      </c>
    </row>
    <row r="113">
      <c r="B113" s="13">
        <f>IF(AND(J113="Coating_Standard"),"Y","N")</f>
        <v/>
      </c>
      <c r="C113" t="inlineStr">
        <is>
          <t>Price_BOM_VL_VLS_Insert_107</t>
        </is>
      </c>
      <c r="D113">
        <f>IF(B113="Y",C113,"")</f>
        <v/>
      </c>
      <c r="E113" t="inlineStr">
        <is>
          <t>:2095-A_VL:2095-1_VL:2095-5_VL:2095-9_VL:2570-9_VL:2595-3_VL:3070-7_VL:3095-7_VL:4070-7_VL:5095-A_VL:5095-7_VL:6095-7_VL:</t>
        </is>
      </c>
      <c r="F113" t="inlineStr">
        <is>
          <t>X4</t>
        </is>
      </c>
      <c r="G113" s="123" t="inlineStr">
        <is>
          <t>Opt_InsertProvided</t>
        </is>
      </c>
      <c r="H113" t="inlineStr">
        <is>
          <t>Cast Iron, ASTM-A48, CL 30:Cast Iron, ASTM-A48, CL 35</t>
        </is>
      </c>
      <c r="I113" s="123" t="inlineStr">
        <is>
          <t>:C30:C35:</t>
        </is>
      </c>
      <c r="J113" t="inlineStr">
        <is>
          <t>Coating_Scotchkote134_interior_exterior</t>
        </is>
      </c>
      <c r="K113" t="inlineStr">
        <is>
          <t>:MechSealType21S:MechSealType1Unbal:</t>
        </is>
      </c>
      <c r="L113" t="inlineStr">
        <is>
          <t>Vertical</t>
        </is>
      </c>
      <c r="M113" t="inlineStr">
        <is>
          <t>W</t>
        </is>
      </c>
      <c r="N113" t="inlineStr">
        <is>
          <t>:284JM:286JM:324JM:326JM:364JMZ:365JMZ:404JMZ:405JMZ:</t>
        </is>
      </c>
      <c r="O113" s="6" t="inlineStr">
        <is>
          <t>Cast Iron, ASTM-A48, CL 30</t>
        </is>
      </c>
      <c r="P113" s="6" t="inlineStr">
        <is>
          <t>C30</t>
        </is>
      </c>
      <c r="Q113" s="123" t="inlineStr">
        <is>
          <t>125# ANSI Flange</t>
        </is>
      </c>
      <c r="R113" s="123" t="inlineStr">
        <is>
          <t>RTF</t>
        </is>
      </c>
      <c r="S113" s="6" t="n"/>
      <c r="T113" s="123" t="inlineStr">
        <is>
          <t>A100525</t>
        </is>
      </c>
      <c r="U113" s="123" t="n"/>
      <c r="V113" s="123" t="inlineStr">
        <is>
          <t>LT027</t>
        </is>
      </c>
      <c r="W113" s="13" t="n">
        <v>0</v>
      </c>
      <c r="X113" t="n">
        <v>0</v>
      </c>
    </row>
    <row r="114">
      <c r="B114" s="13">
        <f>IF(AND(J114="Coating_Standard"),"Y","N")</f>
        <v/>
      </c>
      <c r="C114" t="inlineStr">
        <is>
          <t>Price_BOM_VL_VLS_Insert_108</t>
        </is>
      </c>
      <c r="D114">
        <f>IF(B114="Y",C114,"")</f>
        <v/>
      </c>
      <c r="E114" t="inlineStr">
        <is>
          <t>:2095-A_VL:2095-1_VL:2095-5_VL:2095-9_VL:2570-9_VL:2595-3_VL:3070-7_VL:3095-7_VL:4070-7_VL:5095-A_VL:5095-7_VL:6095-7_VL:</t>
        </is>
      </c>
      <c r="F114" t="inlineStr">
        <is>
          <t>X4</t>
        </is>
      </c>
      <c r="G114" s="123" t="inlineStr">
        <is>
          <t>Opt_InsertProvided</t>
        </is>
      </c>
      <c r="H114" t="inlineStr">
        <is>
          <t>Cast Iron, ASTM-A48, CL 30:Cast Iron, ASTM-A48, CL 35</t>
        </is>
      </c>
      <c r="I114" s="123" t="inlineStr">
        <is>
          <t>:C30:C35:</t>
        </is>
      </c>
      <c r="J114" t="inlineStr">
        <is>
          <t>Coating_Scotchkote134_interior_exterior</t>
        </is>
      </c>
      <c r="K114" t="inlineStr">
        <is>
          <t>:MechSealType21S:MechSealType1Unbal:</t>
        </is>
      </c>
      <c r="L114" t="inlineStr">
        <is>
          <t>Vertical</t>
        </is>
      </c>
      <c r="M114" t="inlineStr">
        <is>
          <t>:G:K:</t>
        </is>
      </c>
      <c r="N114" t="inlineStr">
        <is>
          <t>:213JP:215JP:254JP:256JP:</t>
        </is>
      </c>
      <c r="O114" s="6" t="inlineStr">
        <is>
          <t>Cast Iron, ASTM-A48, CL 30</t>
        </is>
      </c>
      <c r="P114" s="6" t="inlineStr">
        <is>
          <t>C30</t>
        </is>
      </c>
      <c r="Q114" s="123" t="inlineStr">
        <is>
          <t>125# ANSI Flange</t>
        </is>
      </c>
      <c r="R114" s="123" t="inlineStr">
        <is>
          <t>RTF</t>
        </is>
      </c>
      <c r="S114" s="6" t="n"/>
      <c r="T114" s="123" t="inlineStr">
        <is>
          <t>A100524</t>
        </is>
      </c>
      <c r="U114" s="123" t="n"/>
      <c r="V114" s="123" t="inlineStr">
        <is>
          <t>LT027</t>
        </is>
      </c>
      <c r="W114" s="13" t="n">
        <v>0</v>
      </c>
      <c r="X114" t="n">
        <v>0</v>
      </c>
    </row>
    <row r="115">
      <c r="B115" s="13">
        <f>IF(AND(J115="Coating_Standard"),"Y","N")</f>
        <v/>
      </c>
      <c r="C115" t="inlineStr">
        <is>
          <t>Price_BOM_VL_VLS_Insert_109</t>
        </is>
      </c>
      <c r="D115">
        <f>IF(B115="Y",C115,"")</f>
        <v/>
      </c>
      <c r="E115" t="inlineStr">
        <is>
          <t>:2095-A_VL:2095-1_VL:2095-5_VL:2095-9_VL:2570-9_VL:2595-3_VL:3070-7_VL:3095-7_VL:4070-7_VL:5095-A_VL:5095-7_VL:6095-7_VL:</t>
        </is>
      </c>
      <c r="F115" t="inlineStr">
        <is>
          <t>X4</t>
        </is>
      </c>
      <c r="G115" s="123" t="inlineStr">
        <is>
          <t>Opt_InsertProvided</t>
        </is>
      </c>
      <c r="H115" t="inlineStr">
        <is>
          <t>Cast Iron, ASTM-A48, CL 30:Cast Iron, ASTM-A48, CL 35</t>
        </is>
      </c>
      <c r="I115" s="123" t="inlineStr">
        <is>
          <t>:C30:C35:</t>
        </is>
      </c>
      <c r="J115" t="inlineStr">
        <is>
          <t>Coating_Scotchkote134_interior_exterior</t>
        </is>
      </c>
      <c r="K115" t="inlineStr">
        <is>
          <t>:MechSealType21S:MechSealType1Unbal:</t>
        </is>
      </c>
      <c r="L115" t="inlineStr">
        <is>
          <t>Vertical</t>
        </is>
      </c>
      <c r="M115" t="inlineStr">
        <is>
          <t>:G:K:</t>
        </is>
      </c>
      <c r="N115" t="inlineStr">
        <is>
          <t>:284JP:286JP:324JP:326JP:364JPZ:365JPZ:404JPZ:405JPZ:</t>
        </is>
      </c>
      <c r="O115" s="6" t="inlineStr">
        <is>
          <t>Cast Iron, ASTM-A48, CL 30</t>
        </is>
      </c>
      <c r="P115" s="6" t="inlineStr">
        <is>
          <t>C30</t>
        </is>
      </c>
      <c r="Q115" s="123" t="inlineStr">
        <is>
          <t>125# ANSI Flange</t>
        </is>
      </c>
      <c r="R115" s="123" t="inlineStr">
        <is>
          <t>RTF</t>
        </is>
      </c>
      <c r="S115" s="6" t="n"/>
      <c r="T115" s="123" t="inlineStr">
        <is>
          <t>A100524</t>
        </is>
      </c>
      <c r="U115" s="123" t="n"/>
      <c r="V115" s="123" t="inlineStr">
        <is>
          <t>LT027</t>
        </is>
      </c>
      <c r="W115" s="13" t="n">
        <v>0</v>
      </c>
      <c r="X115" t="n">
        <v>0</v>
      </c>
    </row>
    <row r="116">
      <c r="B116" s="13">
        <f>IF(AND(J116="Coating_Standard"),"Y","N")</f>
        <v/>
      </c>
      <c r="C116" t="inlineStr">
        <is>
          <t>Price_BOM_VL_VLS_Insert_110</t>
        </is>
      </c>
      <c r="D116">
        <f>IF(B116="Y",C116,"")</f>
        <v/>
      </c>
      <c r="E116" t="inlineStr">
        <is>
          <t>:2095-A_VL:2095-1_VL:2095-5_VL:2095-9_VL:2570-9_VL:2595-3_VL:3070-7_VL:3095-7_VL:4070-7_VL:5095-A_VL:5095-7_VL:6095-7_VL:</t>
        </is>
      </c>
      <c r="F116" t="inlineStr">
        <is>
          <t>X4</t>
        </is>
      </c>
      <c r="G116" s="123" t="inlineStr">
        <is>
          <t>Opt_InsertProvided</t>
        </is>
      </c>
      <c r="H116" t="inlineStr">
        <is>
          <t>Cast Iron, ASTM-A48, CL 30:Cast Iron, ASTM-A48, CL 35</t>
        </is>
      </c>
      <c r="I116" s="123" t="inlineStr">
        <is>
          <t>:C30:C35:</t>
        </is>
      </c>
      <c r="J116" t="inlineStr">
        <is>
          <t>Coating_Scotchkote134_interior_exterior</t>
        </is>
      </c>
      <c r="K116" t="inlineStr">
        <is>
          <t>:MechSealDoubleType1:</t>
        </is>
      </c>
      <c r="L116" t="inlineStr">
        <is>
          <t>Vertical</t>
        </is>
      </c>
      <c r="M116" t="inlineStr">
        <is>
          <t>G</t>
        </is>
      </c>
      <c r="N116" t="inlineStr">
        <is>
          <t>:213JP:215JP:254JP:256JP:</t>
        </is>
      </c>
      <c r="O116" s="6" t="inlineStr">
        <is>
          <t>Cast Iron, ASTM-A48, CL 30</t>
        </is>
      </c>
      <c r="P116" s="6" t="inlineStr">
        <is>
          <t>C30</t>
        </is>
      </c>
      <c r="Q116" s="123" t="inlineStr">
        <is>
          <t>125# ANSI Flange</t>
        </is>
      </c>
      <c r="R116" s="123" t="inlineStr">
        <is>
          <t>RTF</t>
        </is>
      </c>
      <c r="S116" s="6" t="n"/>
      <c r="T116" s="123" t="inlineStr">
        <is>
          <t>A100524</t>
        </is>
      </c>
      <c r="U116" s="123" t="n"/>
      <c r="V116" s="123" t="inlineStr">
        <is>
          <t>LT051</t>
        </is>
      </c>
      <c r="W116" s="13" t="n">
        <v>14</v>
      </c>
      <c r="X116" t="n">
        <v>0</v>
      </c>
    </row>
    <row r="117">
      <c r="B117" s="13">
        <f>IF(AND(J117="Coating_Standard"),"Y","N")</f>
        <v/>
      </c>
      <c r="C117" t="inlineStr">
        <is>
          <t>Price_BOM_VL_VLS_Insert_111</t>
        </is>
      </c>
      <c r="D117">
        <f>IF(B117="Y",C117,"")</f>
        <v/>
      </c>
      <c r="E117" t="inlineStr">
        <is>
          <t>:2095-A_VL:2095-1_VL:2095-5_VL:2095-9_VL:2570-9_VL:2595-3_VL:3070-7_VL:3095-7_VL:4070-7_VL:5095-A_VL:5095-7_VL:6095-7_VL:</t>
        </is>
      </c>
      <c r="F117" t="inlineStr">
        <is>
          <t>X4</t>
        </is>
      </c>
      <c r="G117" s="123" t="inlineStr">
        <is>
          <t>Opt_InsertProvided</t>
        </is>
      </c>
      <c r="H117" t="inlineStr">
        <is>
          <t>Cast Iron, ASTM-A48, CL 30:Cast Iron, ASTM-A48, CL 35</t>
        </is>
      </c>
      <c r="I117" s="123" t="inlineStr">
        <is>
          <t>:C30:C35:</t>
        </is>
      </c>
      <c r="J117" t="inlineStr">
        <is>
          <t>Coating_Scotchkote134_interior_exterior</t>
        </is>
      </c>
      <c r="K117" t="inlineStr">
        <is>
          <t>:MechSealDoubleType1:</t>
        </is>
      </c>
      <c r="L117" t="inlineStr">
        <is>
          <t>Vertical</t>
        </is>
      </c>
      <c r="M117" t="inlineStr">
        <is>
          <t>G</t>
        </is>
      </c>
      <c r="N117" t="inlineStr">
        <is>
          <t>:284JP:286JP:324JP:326JP:364JPZ:365JPZ:404JPZ:405JPZ:</t>
        </is>
      </c>
      <c r="O117" s="6" t="inlineStr">
        <is>
          <t>Cast Iron, ASTM-A48, CL 30</t>
        </is>
      </c>
      <c r="P117" s="6" t="inlineStr">
        <is>
          <t>C30</t>
        </is>
      </c>
      <c r="Q117" s="123" t="inlineStr">
        <is>
          <t>125# ANSI Flange</t>
        </is>
      </c>
      <c r="R117" s="123" t="inlineStr">
        <is>
          <t>RTF</t>
        </is>
      </c>
      <c r="S117" s="6" t="n"/>
      <c r="T117" s="123" t="inlineStr">
        <is>
          <t>A100524</t>
        </is>
      </c>
      <c r="U117" s="123" t="n"/>
      <c r="V117" s="123" t="inlineStr">
        <is>
          <t>LT051</t>
        </is>
      </c>
      <c r="W117" s="13" t="n">
        <v>14</v>
      </c>
      <c r="X117" t="n">
        <v>0</v>
      </c>
    </row>
    <row r="118">
      <c r="B118" s="13">
        <f>IF(AND(J118="Coating_Standard"),"Y","N")</f>
        <v/>
      </c>
      <c r="C118" t="inlineStr">
        <is>
          <t>Price_BOM_VL_VLS_Insert_112</t>
        </is>
      </c>
      <c r="D118">
        <f>IF(B118="Y",C118,"")</f>
        <v/>
      </c>
      <c r="E118" t="inlineStr">
        <is>
          <t>:2095-A_VL:2095-1_VL:2095-5_VL:2095-9_VL:2570-9_VL:2595-3_VL:3070-7_VL:3095-7_VL:4070-7_VL:5095-A_VL:5095-7_VL:6095-7_VL:</t>
        </is>
      </c>
      <c r="F118" t="inlineStr">
        <is>
          <t>X4</t>
        </is>
      </c>
      <c r="G118" s="123" t="inlineStr">
        <is>
          <t>Opt_InsertProvided</t>
        </is>
      </c>
      <c r="H118" t="inlineStr">
        <is>
          <t>Cast Iron, ASTM-A48, CL 30:Cast Iron, ASTM-A48, CL 35</t>
        </is>
      </c>
      <c r="I118" s="123" t="inlineStr">
        <is>
          <t>:C30:C35:</t>
        </is>
      </c>
      <c r="J118" t="inlineStr">
        <is>
          <t>Coating_Scotchkote134_interior_exterior</t>
        </is>
      </c>
      <c r="K118" t="inlineStr">
        <is>
          <t>:MechSealType1Bal:</t>
        </is>
      </c>
      <c r="L118" t="inlineStr">
        <is>
          <t>Vertical</t>
        </is>
      </c>
      <c r="M118" t="inlineStr">
        <is>
          <t>:G:K:</t>
        </is>
      </c>
      <c r="N118" t="inlineStr">
        <is>
          <t>:213JP:215JP:254JP:256JP:</t>
        </is>
      </c>
      <c r="O118" s="6" t="inlineStr">
        <is>
          <t>Cast Iron, ASTM-A48, CL 30</t>
        </is>
      </c>
      <c r="P118" s="6" t="inlineStr">
        <is>
          <t>C30</t>
        </is>
      </c>
      <c r="Q118" s="123" t="inlineStr">
        <is>
          <t>125# ANSI Flange</t>
        </is>
      </c>
      <c r="R118" s="123" t="inlineStr">
        <is>
          <t>RTF</t>
        </is>
      </c>
      <c r="S118" s="6" t="n"/>
      <c r="T118" s="123" t="inlineStr">
        <is>
          <t>A100524</t>
        </is>
      </c>
      <c r="U118" s="123" t="n"/>
      <c r="V118" s="123" t="inlineStr">
        <is>
          <t>LT027</t>
        </is>
      </c>
      <c r="W118" s="13" t="n">
        <v>0</v>
      </c>
      <c r="X118" t="n">
        <v>0</v>
      </c>
    </row>
    <row r="119">
      <c r="B119" s="13">
        <f>IF(AND(J119="Coating_Standard"),"Y","N")</f>
        <v/>
      </c>
      <c r="C119" t="inlineStr">
        <is>
          <t>Price_BOM_VL_VLS_Insert_113</t>
        </is>
      </c>
      <c r="D119">
        <f>IF(B119="Y",C119,"")</f>
        <v/>
      </c>
      <c r="E119" t="inlineStr">
        <is>
          <t>:2095-A_VL:2095-1_VL:2095-5_VL:2095-9_VL:2570-9_VL:2595-3_VL:3070-7_VL:3095-7_VL:4070-7_VL:5095-A_VL:5095-7_VL:6095-7_VL:</t>
        </is>
      </c>
      <c r="F119" t="inlineStr">
        <is>
          <t>X4</t>
        </is>
      </c>
      <c r="G119" s="123" t="inlineStr">
        <is>
          <t>Opt_InsertProvided</t>
        </is>
      </c>
      <c r="H119" t="inlineStr">
        <is>
          <t>Cast Iron, ASTM-A48, CL 30:Cast Iron, ASTM-A48, CL 35</t>
        </is>
      </c>
      <c r="I119" s="123" t="inlineStr">
        <is>
          <t>:C30:C35:</t>
        </is>
      </c>
      <c r="J119" t="inlineStr">
        <is>
          <t>Coating_Scotchkote134_interior_exterior</t>
        </is>
      </c>
      <c r="K119" t="inlineStr">
        <is>
          <t>:MechSealType1Bal:</t>
        </is>
      </c>
      <c r="L119" t="inlineStr">
        <is>
          <t>Vertical</t>
        </is>
      </c>
      <c r="M119" t="inlineStr">
        <is>
          <t>:G:K:</t>
        </is>
      </c>
      <c r="N119" t="inlineStr">
        <is>
          <t>:284JP:286JP:324JP:326JP:364JPZ:365JPZ:404JPZ:405JPZ:</t>
        </is>
      </c>
      <c r="O119" s="6" t="inlineStr">
        <is>
          <t>Cast Iron, ASTM-A48, CL 30</t>
        </is>
      </c>
      <c r="P119" s="6" t="inlineStr">
        <is>
          <t>C30</t>
        </is>
      </c>
      <c r="Q119" s="123" t="inlineStr">
        <is>
          <t>125# ANSI Flange</t>
        </is>
      </c>
      <c r="R119" s="123" t="inlineStr">
        <is>
          <t>RTF</t>
        </is>
      </c>
      <c r="S119" s="6" t="n"/>
      <c r="T119" s="123" t="inlineStr">
        <is>
          <t>A100524</t>
        </is>
      </c>
      <c r="U119" s="123" t="n"/>
      <c r="V119" s="123" t="inlineStr">
        <is>
          <t>LT027</t>
        </is>
      </c>
      <c r="W119" s="13" t="n">
        <v>0</v>
      </c>
      <c r="X119" t="n">
        <v>0</v>
      </c>
    </row>
    <row r="120">
      <c r="B120" s="13">
        <f>IF(AND(J120="Coating_Standard"),"Y","N")</f>
        <v/>
      </c>
      <c r="C120" t="inlineStr">
        <is>
          <t>Price_BOM_VL_VLS_Insert_114</t>
        </is>
      </c>
      <c r="D120">
        <f>IF(B120="Y",C120,"")</f>
        <v/>
      </c>
      <c r="E120" t="inlineStr">
        <is>
          <t>:2095-A_VL:2095-1_VL:2095-5_VL:2095-9_VL:2570-9_VL:2595-3_VL:3070-7_VL:3095-7_VL:4070-7_VL:5095-A_VL:5095-7_VL:6095-7_VL:</t>
        </is>
      </c>
      <c r="F120" t="inlineStr">
        <is>
          <t>X4</t>
        </is>
      </c>
      <c r="G120" s="123" t="inlineStr">
        <is>
          <t>Opt_InsertProvided</t>
        </is>
      </c>
      <c r="H120" t="inlineStr">
        <is>
          <t>Cast Iron, ASTM-A48, CL 30:Cast Iron, ASTM-A48, CL 35</t>
        </is>
      </c>
      <c r="I120" s="123" t="inlineStr">
        <is>
          <t>:C30:C35:</t>
        </is>
      </c>
      <c r="J120" t="inlineStr">
        <is>
          <t>Coating_Scotchkote134_interior_exterior_IncludeImpeller</t>
        </is>
      </c>
      <c r="K120" t="inlineStr">
        <is>
          <t>:MechSealType21S:MechSealType1Unbal:</t>
        </is>
      </c>
      <c r="L120" t="inlineStr">
        <is>
          <t>Vertical</t>
        </is>
      </c>
      <c r="M120" t="inlineStr">
        <is>
          <t>W</t>
        </is>
      </c>
      <c r="N120" t="inlineStr">
        <is>
          <t>:213JMZ:215JMZ:213JM:215JM:254JM:256JM:</t>
        </is>
      </c>
      <c r="O120" s="6" t="inlineStr">
        <is>
          <t>Cast Iron, ASTM-A48, CL 30</t>
        </is>
      </c>
      <c r="P120" s="6" t="inlineStr">
        <is>
          <t>C30</t>
        </is>
      </c>
      <c r="Q120" s="123" t="inlineStr">
        <is>
          <t>125# ANSI Flange</t>
        </is>
      </c>
      <c r="R120" s="123" t="inlineStr">
        <is>
          <t>RTF</t>
        </is>
      </c>
      <c r="S120" s="6" t="n"/>
      <c r="T120" s="123" t="inlineStr">
        <is>
          <t>A100525</t>
        </is>
      </c>
      <c r="U120" s="123" t="n"/>
      <c r="V120" s="123" t="inlineStr">
        <is>
          <t>LT027</t>
        </is>
      </c>
      <c r="W120" s="13" t="n">
        <v>0</v>
      </c>
      <c r="X120" t="n">
        <v>0</v>
      </c>
    </row>
    <row r="121">
      <c r="B121" s="13">
        <f>IF(AND(J121="Coating_Standard"),"Y","N")</f>
        <v/>
      </c>
      <c r="C121" t="inlineStr">
        <is>
          <t>Price_BOM_VL_VLS_Insert_115</t>
        </is>
      </c>
      <c r="D121">
        <f>IF(B121="Y",C121,"")</f>
        <v/>
      </c>
      <c r="E121" t="inlineStr">
        <is>
          <t>:2095-A_VL:2095-1_VL:2095-5_VL:2095-9_VL:2570-9_VL:2595-3_VL:3070-7_VL:3095-7_VL:4070-7_VL:5095-A_VL:5095-7_VL:6095-7_VL:</t>
        </is>
      </c>
      <c r="F121" t="inlineStr">
        <is>
          <t>X4</t>
        </is>
      </c>
      <c r="G121" s="123" t="inlineStr">
        <is>
          <t>Opt_InsertProvided</t>
        </is>
      </c>
      <c r="H121" t="inlineStr">
        <is>
          <t>Cast Iron, ASTM-A48, CL 30:Cast Iron, ASTM-A48, CL 35</t>
        </is>
      </c>
      <c r="I121" s="123" t="inlineStr">
        <is>
          <t>:C30:C35:</t>
        </is>
      </c>
      <c r="J121" t="inlineStr">
        <is>
          <t>Coating_Scotchkote134_interior_exterior_IncludeImpeller</t>
        </is>
      </c>
      <c r="K121" t="inlineStr">
        <is>
          <t>:MechSealType21S:MechSealType1Unbal:</t>
        </is>
      </c>
      <c r="L121" t="inlineStr">
        <is>
          <t>Vertical</t>
        </is>
      </c>
      <c r="M121" t="inlineStr">
        <is>
          <t>W</t>
        </is>
      </c>
      <c r="N121" t="inlineStr">
        <is>
          <t>:284JM:286JM:324JM:326JM:364JMZ:365JMZ:404JMZ:405JMZ:</t>
        </is>
      </c>
      <c r="O121" s="6" t="inlineStr">
        <is>
          <t>Cast Iron, ASTM-A48, CL 30</t>
        </is>
      </c>
      <c r="P121" s="6" t="inlineStr">
        <is>
          <t>C30</t>
        </is>
      </c>
      <c r="Q121" s="123" t="inlineStr">
        <is>
          <t>125# ANSI Flange</t>
        </is>
      </c>
      <c r="R121" s="123" t="inlineStr">
        <is>
          <t>RTF</t>
        </is>
      </c>
      <c r="S121" s="6" t="n"/>
      <c r="T121" s="123" t="inlineStr">
        <is>
          <t>A100525</t>
        </is>
      </c>
      <c r="U121" s="123" t="n"/>
      <c r="V121" s="123" t="inlineStr">
        <is>
          <t>LT027</t>
        </is>
      </c>
      <c r="W121" s="13" t="n">
        <v>0</v>
      </c>
      <c r="X121" t="n">
        <v>0</v>
      </c>
    </row>
    <row r="122">
      <c r="B122" s="13">
        <f>IF(AND(J122="Coating_Standard"),"Y","N")</f>
        <v/>
      </c>
      <c r="C122" t="inlineStr">
        <is>
          <t>Price_BOM_VL_VLS_Insert_116</t>
        </is>
      </c>
      <c r="D122">
        <f>IF(B122="Y",C122,"")</f>
        <v/>
      </c>
      <c r="E122" t="inlineStr">
        <is>
          <t>:2095-A_VL:2095-1_VL:2095-5_VL:2095-9_VL:2570-9_VL:2595-3_VL:3070-7_VL:3095-7_VL:4070-7_VL:5095-A_VL:5095-7_VL:6095-7_VL:</t>
        </is>
      </c>
      <c r="F122" t="inlineStr">
        <is>
          <t>X4</t>
        </is>
      </c>
      <c r="G122" s="123" t="inlineStr">
        <is>
          <t>Opt_InsertProvided</t>
        </is>
      </c>
      <c r="H122" t="inlineStr">
        <is>
          <t>Cast Iron, ASTM-A48, CL 30:Cast Iron, ASTM-A48, CL 35</t>
        </is>
      </c>
      <c r="I122" s="123" t="inlineStr">
        <is>
          <t>:C30:C35:</t>
        </is>
      </c>
      <c r="J122" t="inlineStr">
        <is>
          <t>Coating_Scotchkote134_interior_exterior_IncludeImpeller</t>
        </is>
      </c>
      <c r="K122" t="inlineStr">
        <is>
          <t>:MechSealType21S:MechSealType1Unbal:</t>
        </is>
      </c>
      <c r="L122" t="inlineStr">
        <is>
          <t>Vertical</t>
        </is>
      </c>
      <c r="M122" t="inlineStr">
        <is>
          <t>:G:K:</t>
        </is>
      </c>
      <c r="N122" t="inlineStr">
        <is>
          <t>:213JP:215JP:254JP:256JP:</t>
        </is>
      </c>
      <c r="O122" s="6" t="inlineStr">
        <is>
          <t>Cast Iron, ASTM-A48, CL 30</t>
        </is>
      </c>
      <c r="P122" s="6" t="inlineStr">
        <is>
          <t>C30</t>
        </is>
      </c>
      <c r="Q122" s="123" t="inlineStr">
        <is>
          <t>125# ANSI Flange</t>
        </is>
      </c>
      <c r="R122" s="123" t="inlineStr">
        <is>
          <t>RTF</t>
        </is>
      </c>
      <c r="S122" s="6" t="n"/>
      <c r="T122" s="123" t="inlineStr">
        <is>
          <t>A100524</t>
        </is>
      </c>
      <c r="U122" s="123" t="n"/>
      <c r="V122" s="123" t="inlineStr">
        <is>
          <t>LT027</t>
        </is>
      </c>
      <c r="W122" s="13" t="n">
        <v>0</v>
      </c>
      <c r="X122" t="n">
        <v>0</v>
      </c>
    </row>
    <row r="123">
      <c r="B123" s="13">
        <f>IF(AND(J123="Coating_Standard"),"Y","N")</f>
        <v/>
      </c>
      <c r="C123" t="inlineStr">
        <is>
          <t>Price_BOM_VL_VLS_Insert_117</t>
        </is>
      </c>
      <c r="D123">
        <f>IF(B123="Y",C123,"")</f>
        <v/>
      </c>
      <c r="E123" t="inlineStr">
        <is>
          <t>:2095-A_VL:2095-1_VL:2095-5_VL:2095-9_VL:2570-9_VL:2595-3_VL:3070-7_VL:3095-7_VL:4070-7_VL:5095-A_VL:5095-7_VL:6095-7_VL:</t>
        </is>
      </c>
      <c r="F123" t="inlineStr">
        <is>
          <t>X4</t>
        </is>
      </c>
      <c r="G123" s="123" t="inlineStr">
        <is>
          <t>Opt_InsertProvided</t>
        </is>
      </c>
      <c r="H123" t="inlineStr">
        <is>
          <t>Cast Iron, ASTM-A48, CL 30:Cast Iron, ASTM-A48, CL 35</t>
        </is>
      </c>
      <c r="I123" s="123" t="inlineStr">
        <is>
          <t>:C30:C35:</t>
        </is>
      </c>
      <c r="J123" t="inlineStr">
        <is>
          <t>Coating_Scotchkote134_interior_exterior_IncludeImpeller</t>
        </is>
      </c>
      <c r="K123" t="inlineStr">
        <is>
          <t>:MechSealType21S:MechSealType1Unbal:</t>
        </is>
      </c>
      <c r="L123" t="inlineStr">
        <is>
          <t>Vertical</t>
        </is>
      </c>
      <c r="M123" t="inlineStr">
        <is>
          <t>:G:K:</t>
        </is>
      </c>
      <c r="N123" t="inlineStr">
        <is>
          <t>:284JP:286JP:324JP:326JP:364JPZ:365JPZ:404JPZ:405JPZ:</t>
        </is>
      </c>
      <c r="O123" s="6" t="inlineStr">
        <is>
          <t>Cast Iron, ASTM-A48, CL 30</t>
        </is>
      </c>
      <c r="P123" s="6" t="inlineStr">
        <is>
          <t>C30</t>
        </is>
      </c>
      <c r="Q123" s="123" t="inlineStr">
        <is>
          <t>125# ANSI Flange</t>
        </is>
      </c>
      <c r="R123" s="123" t="inlineStr">
        <is>
          <t>RTF</t>
        </is>
      </c>
      <c r="S123" s="6" t="n"/>
      <c r="T123" s="123" t="inlineStr">
        <is>
          <t>A100524</t>
        </is>
      </c>
      <c r="U123" s="123" t="n"/>
      <c r="V123" s="123" t="inlineStr">
        <is>
          <t>LT027</t>
        </is>
      </c>
      <c r="W123" s="13" t="n">
        <v>0</v>
      </c>
      <c r="X123" t="n">
        <v>0</v>
      </c>
    </row>
    <row r="124">
      <c r="B124" s="13">
        <f>IF(AND(J124="Coating_Standard"),"Y","N")</f>
        <v/>
      </c>
      <c r="C124" t="inlineStr">
        <is>
          <t>Price_BOM_VL_VLS_Insert_118</t>
        </is>
      </c>
      <c r="D124">
        <f>IF(B124="Y",C124,"")</f>
        <v/>
      </c>
      <c r="E124" t="inlineStr">
        <is>
          <t>:2095-A_VL:2095-1_VL:2095-5_VL:2095-9_VL:2570-9_VL:2595-3_VL:3070-7_VL:3095-7_VL:4070-7_VL:5095-A_VL:5095-7_VL:6095-7_VL:</t>
        </is>
      </c>
      <c r="F124" t="inlineStr">
        <is>
          <t>X4</t>
        </is>
      </c>
      <c r="G124" s="123" t="inlineStr">
        <is>
          <t>Opt_InsertProvided</t>
        </is>
      </c>
      <c r="H124" t="inlineStr">
        <is>
          <t>Cast Iron, ASTM-A48, CL 30:Cast Iron, ASTM-A48, CL 35</t>
        </is>
      </c>
      <c r="I124" s="123" t="inlineStr">
        <is>
          <t>:C30:C35:</t>
        </is>
      </c>
      <c r="J124" t="inlineStr">
        <is>
          <t>Coating_Scotchkote134_interior_exterior_IncludeImpeller</t>
        </is>
      </c>
      <c r="K124" t="inlineStr">
        <is>
          <t>:MechSealDoubleType1:</t>
        </is>
      </c>
      <c r="L124" t="inlineStr">
        <is>
          <t>Vertical</t>
        </is>
      </c>
      <c r="M124" t="inlineStr">
        <is>
          <t>G</t>
        </is>
      </c>
      <c r="N124" t="inlineStr">
        <is>
          <t>:213JP:215JP:254JP:256JP:</t>
        </is>
      </c>
      <c r="O124" s="6" t="inlineStr">
        <is>
          <t>Cast Iron, ASTM-A48, CL 30</t>
        </is>
      </c>
      <c r="P124" s="6" t="inlineStr">
        <is>
          <t>C30</t>
        </is>
      </c>
      <c r="Q124" s="123" t="inlineStr">
        <is>
          <t>125# ANSI Flange</t>
        </is>
      </c>
      <c r="R124" s="123" t="inlineStr">
        <is>
          <t>RTF</t>
        </is>
      </c>
      <c r="S124" s="6" t="n"/>
      <c r="T124" s="123" t="inlineStr">
        <is>
          <t>A100524</t>
        </is>
      </c>
      <c r="U124" s="123" t="n"/>
      <c r="V124" s="123" t="inlineStr">
        <is>
          <t>LT051</t>
        </is>
      </c>
      <c r="W124" s="13" t="n">
        <v>14</v>
      </c>
      <c r="X124" t="n">
        <v>0</v>
      </c>
    </row>
    <row r="125">
      <c r="B125" s="13">
        <f>IF(AND(J125="Coating_Standard"),"Y","N")</f>
        <v/>
      </c>
      <c r="C125" t="inlineStr">
        <is>
          <t>Price_BOM_VL_VLS_Insert_119</t>
        </is>
      </c>
      <c r="D125">
        <f>IF(B125="Y",C125,"")</f>
        <v/>
      </c>
      <c r="E125" t="inlineStr">
        <is>
          <t>:2095-A_VL:2095-1_VL:2095-5_VL:2095-9_VL:2570-9_VL:2595-3_VL:3070-7_VL:3095-7_VL:4070-7_VL:5095-A_VL:5095-7_VL:6095-7_VL:</t>
        </is>
      </c>
      <c r="F125" t="inlineStr">
        <is>
          <t>X4</t>
        </is>
      </c>
      <c r="G125" s="123" t="inlineStr">
        <is>
          <t>Opt_InsertProvided</t>
        </is>
      </c>
      <c r="H125" t="inlineStr">
        <is>
          <t>Cast Iron, ASTM-A48, CL 30:Cast Iron, ASTM-A48, CL 35</t>
        </is>
      </c>
      <c r="I125" s="123" t="inlineStr">
        <is>
          <t>:C30:C35:</t>
        </is>
      </c>
      <c r="J125" t="inlineStr">
        <is>
          <t>Coating_Scotchkote134_interior_exterior_IncludeImpeller</t>
        </is>
      </c>
      <c r="K125" t="inlineStr">
        <is>
          <t>:MechSealDoubleType1:</t>
        </is>
      </c>
      <c r="L125" t="inlineStr">
        <is>
          <t>Vertical</t>
        </is>
      </c>
      <c r="M125" t="inlineStr">
        <is>
          <t>G</t>
        </is>
      </c>
      <c r="N125" t="inlineStr">
        <is>
          <t>:284JP:286JP:324JP:326JP:364JPZ:365JPZ:404JPZ:405JPZ:</t>
        </is>
      </c>
      <c r="O125" s="6" t="inlineStr">
        <is>
          <t>Cast Iron, ASTM-A48, CL 30</t>
        </is>
      </c>
      <c r="P125" s="6" t="inlineStr">
        <is>
          <t>C30</t>
        </is>
      </c>
      <c r="Q125" s="123" t="inlineStr">
        <is>
          <t>125# ANSI Flange</t>
        </is>
      </c>
      <c r="R125" s="123" t="inlineStr">
        <is>
          <t>RTF</t>
        </is>
      </c>
      <c r="S125" s="6" t="n"/>
      <c r="T125" s="123" t="inlineStr">
        <is>
          <t>A100524</t>
        </is>
      </c>
      <c r="U125" s="123" t="n"/>
      <c r="V125" s="123" t="inlineStr">
        <is>
          <t>LT051</t>
        </is>
      </c>
      <c r="W125" s="13" t="n">
        <v>14</v>
      </c>
      <c r="X125" t="n">
        <v>0</v>
      </c>
    </row>
    <row r="126">
      <c r="B126" s="13">
        <f>IF(AND(J126="Coating_Standard"),"Y","N")</f>
        <v/>
      </c>
      <c r="C126" t="inlineStr">
        <is>
          <t>Price_BOM_VL_VLS_Insert_120</t>
        </is>
      </c>
      <c r="D126">
        <f>IF(B126="Y",C126,"")</f>
        <v/>
      </c>
      <c r="E126" t="inlineStr">
        <is>
          <t>:2095-A_VL:2095-1_VL:2095-5_VL:2095-9_VL:2570-9_VL:2595-3_VL:3070-7_VL:3095-7_VL:4070-7_VL:5095-A_VL:5095-7_VL:6095-7_VL:</t>
        </is>
      </c>
      <c r="F126" t="inlineStr">
        <is>
          <t>X4</t>
        </is>
      </c>
      <c r="G126" s="123" t="inlineStr">
        <is>
          <t>Opt_InsertProvided</t>
        </is>
      </c>
      <c r="H126" t="inlineStr">
        <is>
          <t>Cast Iron, ASTM-A48, CL 30:Cast Iron, ASTM-A48, CL 35</t>
        </is>
      </c>
      <c r="I126" s="123" t="inlineStr">
        <is>
          <t>:C30:C35:</t>
        </is>
      </c>
      <c r="J126" t="inlineStr">
        <is>
          <t>Coating_Scotchkote134_interior_exterior_IncludeImpeller</t>
        </is>
      </c>
      <c r="K126" t="inlineStr">
        <is>
          <t>:MechSealType1Bal:</t>
        </is>
      </c>
      <c r="L126" t="inlineStr">
        <is>
          <t>Vertical</t>
        </is>
      </c>
      <c r="M126" t="inlineStr">
        <is>
          <t>:G:K:</t>
        </is>
      </c>
      <c r="N126" t="inlineStr">
        <is>
          <t>:213JP:215JP:254JP:256JP:</t>
        </is>
      </c>
      <c r="O126" s="6" t="inlineStr">
        <is>
          <t>Cast Iron, ASTM-A48, CL 30</t>
        </is>
      </c>
      <c r="P126" s="6" t="inlineStr">
        <is>
          <t>C30</t>
        </is>
      </c>
      <c r="Q126" s="123" t="inlineStr">
        <is>
          <t>125# ANSI Flange</t>
        </is>
      </c>
      <c r="R126" s="123" t="inlineStr">
        <is>
          <t>RTF</t>
        </is>
      </c>
      <c r="S126" s="6" t="n"/>
      <c r="T126" s="123" t="inlineStr">
        <is>
          <t>A100524</t>
        </is>
      </c>
      <c r="U126" s="123" t="n"/>
      <c r="V126" s="123" t="inlineStr">
        <is>
          <t>LT027</t>
        </is>
      </c>
      <c r="W126" s="13" t="n">
        <v>0</v>
      </c>
      <c r="X126" t="n">
        <v>0</v>
      </c>
    </row>
    <row r="127">
      <c r="B127" s="13">
        <f>IF(AND(J127="Coating_Standard"),"Y","N")</f>
        <v/>
      </c>
      <c r="C127" t="inlineStr">
        <is>
          <t>Price_BOM_VL_VLS_Insert_121</t>
        </is>
      </c>
      <c r="D127">
        <f>IF(B127="Y",C127,"")</f>
        <v/>
      </c>
      <c r="E127" t="inlineStr">
        <is>
          <t>:2095-A_VL:2095-1_VL:2095-5_VL:2095-9_VL:2570-9_VL:2595-3_VL:3070-7_VL:3095-7_VL:4070-7_VL:5095-A_VL:5095-7_VL:6095-7_VL:</t>
        </is>
      </c>
      <c r="F127" t="inlineStr">
        <is>
          <t>X4</t>
        </is>
      </c>
      <c r="G127" s="123" t="inlineStr">
        <is>
          <t>Opt_InsertProvided</t>
        </is>
      </c>
      <c r="H127" t="inlineStr">
        <is>
          <t>Cast Iron, ASTM-A48, CL 30:Cast Iron, ASTM-A48, CL 35</t>
        </is>
      </c>
      <c r="I127" s="123" t="inlineStr">
        <is>
          <t>:C30:C35:</t>
        </is>
      </c>
      <c r="J127" t="inlineStr">
        <is>
          <t>Coating_Scotchkote134_interior_exterior_IncludeImpeller</t>
        </is>
      </c>
      <c r="K127" t="inlineStr">
        <is>
          <t>:MechSealType1Bal:</t>
        </is>
      </c>
      <c r="L127" t="inlineStr">
        <is>
          <t>Vertical</t>
        </is>
      </c>
      <c r="M127" t="inlineStr">
        <is>
          <t>:G:K:</t>
        </is>
      </c>
      <c r="N127" t="inlineStr">
        <is>
          <t>:284JP:286JP:324JP:326JP:364JPZ:365JPZ:404JPZ:405JPZ:</t>
        </is>
      </c>
      <c r="O127" s="6" t="inlineStr">
        <is>
          <t>Cast Iron, ASTM-A48, CL 30</t>
        </is>
      </c>
      <c r="P127" s="6" t="inlineStr">
        <is>
          <t>C30</t>
        </is>
      </c>
      <c r="Q127" s="123" t="inlineStr">
        <is>
          <t>125# ANSI Flange</t>
        </is>
      </c>
      <c r="R127" s="123" t="inlineStr">
        <is>
          <t>RTF</t>
        </is>
      </c>
      <c r="S127" s="6" t="n"/>
      <c r="T127" s="123" t="inlineStr">
        <is>
          <t>A100524</t>
        </is>
      </c>
      <c r="U127" s="123" t="n"/>
      <c r="V127" s="123" t="inlineStr">
        <is>
          <t>LT027</t>
        </is>
      </c>
      <c r="W127" s="13" t="n">
        <v>0</v>
      </c>
      <c r="X127" t="n">
        <v>0</v>
      </c>
    </row>
    <row r="128">
      <c r="B128" s="13">
        <f>IF(AND(J128="Coating_Standard"),"Y","N")</f>
        <v/>
      </c>
      <c r="C128" t="inlineStr">
        <is>
          <t>Price_BOM_VL_VLS_Insert_122</t>
        </is>
      </c>
      <c r="D128">
        <f>IF(B128="Y",C128,"")</f>
        <v/>
      </c>
      <c r="E128" t="inlineStr">
        <is>
          <t>:2095-A_VL:2095-1_VL:2095-5_VL:2095-9_VL:2570-9_VL:2595-3_VL:3070-7_VL:3095-7_VL:4070-7_VL:5095-A_VL:5095-7_VL:6095-7_VL:</t>
        </is>
      </c>
      <c r="F128" t="inlineStr">
        <is>
          <t>X4</t>
        </is>
      </c>
      <c r="G128" s="123" t="inlineStr">
        <is>
          <t>Opt_InsertProvided</t>
        </is>
      </c>
      <c r="H128" t="inlineStr">
        <is>
          <t>Cast Iron, ASTM-A48, CL 30:Cast Iron, ASTM-A48, CL 35</t>
        </is>
      </c>
      <c r="I128" s="123" t="inlineStr">
        <is>
          <t>:C30:C35:</t>
        </is>
      </c>
      <c r="J128" t="inlineStr">
        <is>
          <t>Coating_Scotchkote134_interior_IncludeImpeller</t>
        </is>
      </c>
      <c r="K128" t="inlineStr">
        <is>
          <t>:MechSealType21S:MechSealType1Unbal:</t>
        </is>
      </c>
      <c r="L128" t="inlineStr">
        <is>
          <t>Vertical</t>
        </is>
      </c>
      <c r="M128" t="inlineStr">
        <is>
          <t>W</t>
        </is>
      </c>
      <c r="N128" t="inlineStr">
        <is>
          <t>:213JMZ:215JMZ:213JM:215JM:254JM:256JM:</t>
        </is>
      </c>
      <c r="O128" s="6" t="inlineStr">
        <is>
          <t>Cast Iron, ASTM-A48, CL 30</t>
        </is>
      </c>
      <c r="P128" s="6" t="inlineStr">
        <is>
          <t>C30</t>
        </is>
      </c>
      <c r="Q128" s="123" t="inlineStr">
        <is>
          <t>125# ANSI Flange</t>
        </is>
      </c>
      <c r="R128" s="123" t="inlineStr">
        <is>
          <t>RTF</t>
        </is>
      </c>
      <c r="S128" s="6" t="n"/>
      <c r="T128" s="123" t="inlineStr">
        <is>
          <t>A100525</t>
        </is>
      </c>
      <c r="U128" s="123" t="n"/>
      <c r="V128" s="123" t="inlineStr">
        <is>
          <t>LT027</t>
        </is>
      </c>
      <c r="W128" s="13" t="n">
        <v>0</v>
      </c>
      <c r="X128" t="n">
        <v>0</v>
      </c>
    </row>
    <row r="129">
      <c r="B129" s="13">
        <f>IF(AND(J129="Coating_Standard"),"Y","N")</f>
        <v/>
      </c>
      <c r="C129" t="inlineStr">
        <is>
          <t>Price_BOM_VL_VLS_Insert_123</t>
        </is>
      </c>
      <c r="D129">
        <f>IF(B129="Y",C129,"")</f>
        <v/>
      </c>
      <c r="E129" t="inlineStr">
        <is>
          <t>:2095-A_VL:2095-1_VL:2095-5_VL:2095-9_VL:2570-9_VL:2595-3_VL:3070-7_VL:3095-7_VL:4070-7_VL:5095-A_VL:5095-7_VL:6095-7_VL:</t>
        </is>
      </c>
      <c r="F129" t="inlineStr">
        <is>
          <t>X4</t>
        </is>
      </c>
      <c r="G129" s="123" t="inlineStr">
        <is>
          <t>Opt_InsertProvided</t>
        </is>
      </c>
      <c r="H129" t="inlineStr">
        <is>
          <t>Cast Iron, ASTM-A48, CL 30:Cast Iron, ASTM-A48, CL 35</t>
        </is>
      </c>
      <c r="I129" s="123" t="inlineStr">
        <is>
          <t>:C30:C35:</t>
        </is>
      </c>
      <c r="J129" t="inlineStr">
        <is>
          <t>Coating_Scotchkote134_interior_IncludeImpeller</t>
        </is>
      </c>
      <c r="K129" t="inlineStr">
        <is>
          <t>:MechSealType21S:MechSealType1Unbal:</t>
        </is>
      </c>
      <c r="L129" t="inlineStr">
        <is>
          <t>Vertical</t>
        </is>
      </c>
      <c r="M129" t="inlineStr">
        <is>
          <t>W</t>
        </is>
      </c>
      <c r="N129" t="inlineStr">
        <is>
          <t>:284JM:286JM:324JM:326JM:364JMZ:365JMZ:404JMZ:405JMZ:</t>
        </is>
      </c>
      <c r="O129" s="6" t="inlineStr">
        <is>
          <t>Cast Iron, ASTM-A48, CL 30</t>
        </is>
      </c>
      <c r="P129" s="6" t="inlineStr">
        <is>
          <t>C30</t>
        </is>
      </c>
      <c r="Q129" s="123" t="inlineStr">
        <is>
          <t>125# ANSI Flange</t>
        </is>
      </c>
      <c r="R129" s="123" t="inlineStr">
        <is>
          <t>RTF</t>
        </is>
      </c>
      <c r="S129" s="6" t="n"/>
      <c r="T129" s="123" t="inlineStr">
        <is>
          <t>A100525</t>
        </is>
      </c>
      <c r="U129" s="123" t="n"/>
      <c r="V129" s="123" t="inlineStr">
        <is>
          <t>LT027</t>
        </is>
      </c>
      <c r="W129" s="13" t="n">
        <v>0</v>
      </c>
      <c r="X129" t="n">
        <v>0</v>
      </c>
    </row>
    <row r="130">
      <c r="B130" s="13">
        <f>IF(AND(J130="Coating_Standard"),"Y","N")</f>
        <v/>
      </c>
      <c r="C130" t="inlineStr">
        <is>
          <t>Price_BOM_VL_VLS_Insert_124</t>
        </is>
      </c>
      <c r="D130">
        <f>IF(B130="Y",C130,"")</f>
        <v/>
      </c>
      <c r="E130" t="inlineStr">
        <is>
          <t>:2095-A_VL:2095-1_VL:2095-5_VL:2095-9_VL:2570-9_VL:2595-3_VL:3070-7_VL:3095-7_VL:4070-7_VL:5095-A_VL:5095-7_VL:6095-7_VL:</t>
        </is>
      </c>
      <c r="F130" t="inlineStr">
        <is>
          <t>X4</t>
        </is>
      </c>
      <c r="G130" s="123" t="inlineStr">
        <is>
          <t>Opt_InsertProvided</t>
        </is>
      </c>
      <c r="H130" t="inlineStr">
        <is>
          <t>Cast Iron, ASTM-A48, CL 30:Cast Iron, ASTM-A48, CL 35</t>
        </is>
      </c>
      <c r="I130" s="123" t="inlineStr">
        <is>
          <t>:C30:C35:</t>
        </is>
      </c>
      <c r="J130" t="inlineStr">
        <is>
          <t>Coating_Scotchkote134_interior_IncludeImpeller</t>
        </is>
      </c>
      <c r="K130" t="inlineStr">
        <is>
          <t>:MechSealType21S:MechSealType1Unbal:</t>
        </is>
      </c>
      <c r="L130" t="inlineStr">
        <is>
          <t>Vertical</t>
        </is>
      </c>
      <c r="M130" t="inlineStr">
        <is>
          <t>:G:K:</t>
        </is>
      </c>
      <c r="N130" t="inlineStr">
        <is>
          <t>:213JP:215JP:254JP:256JP:</t>
        </is>
      </c>
      <c r="O130" s="6" t="inlineStr">
        <is>
          <t>Cast Iron, ASTM-A48, CL 30</t>
        </is>
      </c>
      <c r="P130" s="6" t="inlineStr">
        <is>
          <t>C30</t>
        </is>
      </c>
      <c r="Q130" s="123" t="inlineStr">
        <is>
          <t>125# ANSI Flange</t>
        </is>
      </c>
      <c r="R130" s="123" t="inlineStr">
        <is>
          <t>RTF</t>
        </is>
      </c>
      <c r="S130" s="6" t="n"/>
      <c r="T130" s="123" t="inlineStr">
        <is>
          <t>A100524</t>
        </is>
      </c>
      <c r="U130" s="123" t="n"/>
      <c r="V130" s="123" t="inlineStr">
        <is>
          <t>LT027</t>
        </is>
      </c>
      <c r="W130" s="13" t="n">
        <v>0</v>
      </c>
      <c r="X130" t="n">
        <v>0</v>
      </c>
    </row>
    <row r="131">
      <c r="B131" s="13">
        <f>IF(AND(J131="Coating_Standard"),"Y","N")</f>
        <v/>
      </c>
      <c r="C131" t="inlineStr">
        <is>
          <t>Price_BOM_VL_VLS_Insert_125</t>
        </is>
      </c>
      <c r="D131">
        <f>IF(B131="Y",C131,"")</f>
        <v/>
      </c>
      <c r="E131" t="inlineStr">
        <is>
          <t>:2095-A_VL:2095-1_VL:2095-5_VL:2095-9_VL:2570-9_VL:2595-3_VL:3070-7_VL:3095-7_VL:4070-7_VL:5095-A_VL:5095-7_VL:6095-7_VL:</t>
        </is>
      </c>
      <c r="F131" t="inlineStr">
        <is>
          <t>X4</t>
        </is>
      </c>
      <c r="G131" s="123" t="inlineStr">
        <is>
          <t>Opt_InsertProvided</t>
        </is>
      </c>
      <c r="H131" t="inlineStr">
        <is>
          <t>Cast Iron, ASTM-A48, CL 30:Cast Iron, ASTM-A48, CL 35</t>
        </is>
      </c>
      <c r="I131" s="123" t="inlineStr">
        <is>
          <t>:C30:C35:</t>
        </is>
      </c>
      <c r="J131" t="inlineStr">
        <is>
          <t>Coating_Scotchkote134_interior_IncludeImpeller</t>
        </is>
      </c>
      <c r="K131" t="inlineStr">
        <is>
          <t>:MechSealType21S:MechSealType1Unbal:</t>
        </is>
      </c>
      <c r="L131" t="inlineStr">
        <is>
          <t>Vertical</t>
        </is>
      </c>
      <c r="M131" t="inlineStr">
        <is>
          <t>:G:K:</t>
        </is>
      </c>
      <c r="N131" t="inlineStr">
        <is>
          <t>:284JP:286JP:324JP:326JP:364JPZ:365JPZ:404JPZ:405JPZ:</t>
        </is>
      </c>
      <c r="O131" s="6" t="inlineStr">
        <is>
          <t>Cast Iron, ASTM-A48, CL 30</t>
        </is>
      </c>
      <c r="P131" s="6" t="inlineStr">
        <is>
          <t>C30</t>
        </is>
      </c>
      <c r="Q131" s="123" t="inlineStr">
        <is>
          <t>125# ANSI Flange</t>
        </is>
      </c>
      <c r="R131" s="123" t="inlineStr">
        <is>
          <t>RTF</t>
        </is>
      </c>
      <c r="S131" s="6" t="n"/>
      <c r="T131" s="123" t="inlineStr">
        <is>
          <t>A100524</t>
        </is>
      </c>
      <c r="U131" s="123" t="n"/>
      <c r="V131" s="123" t="inlineStr">
        <is>
          <t>LT027</t>
        </is>
      </c>
      <c r="W131" s="13" t="n">
        <v>0</v>
      </c>
      <c r="X131" t="n">
        <v>0</v>
      </c>
    </row>
    <row r="132">
      <c r="B132" s="13">
        <f>IF(AND(J132="Coating_Standard"),"Y","N")</f>
        <v/>
      </c>
      <c r="C132" t="inlineStr">
        <is>
          <t>Price_BOM_VL_VLS_Insert_126</t>
        </is>
      </c>
      <c r="D132">
        <f>IF(B132="Y",C132,"")</f>
        <v/>
      </c>
      <c r="E132" t="inlineStr">
        <is>
          <t>:2095-A_VL:2095-1_VL:2095-5_VL:2095-9_VL:2570-9_VL:2595-3_VL:3070-7_VL:3095-7_VL:4070-7_VL:5095-A_VL:5095-7_VL:6095-7_VL:</t>
        </is>
      </c>
      <c r="F132" t="inlineStr">
        <is>
          <t>X4</t>
        </is>
      </c>
      <c r="G132" s="123" t="inlineStr">
        <is>
          <t>Opt_InsertProvided</t>
        </is>
      </c>
      <c r="H132" t="inlineStr">
        <is>
          <t>Cast Iron, ASTM-A48, CL 30:Cast Iron, ASTM-A48, CL 35</t>
        </is>
      </c>
      <c r="I132" s="123" t="inlineStr">
        <is>
          <t>:C30:C35:</t>
        </is>
      </c>
      <c r="J132" t="inlineStr">
        <is>
          <t>Coating_Scotchkote134_interior_IncludeImpeller</t>
        </is>
      </c>
      <c r="K132" t="inlineStr">
        <is>
          <t>:MechSealDoubleType1:</t>
        </is>
      </c>
      <c r="L132" t="inlineStr">
        <is>
          <t>Vertical</t>
        </is>
      </c>
      <c r="M132" t="inlineStr">
        <is>
          <t>G</t>
        </is>
      </c>
      <c r="N132" t="inlineStr">
        <is>
          <t>:213JP:215JP:254JP:256JP:</t>
        </is>
      </c>
      <c r="O132" s="6" t="inlineStr">
        <is>
          <t>Cast Iron, ASTM-A48, CL 30</t>
        </is>
      </c>
      <c r="P132" s="6" t="inlineStr">
        <is>
          <t>C30</t>
        </is>
      </c>
      <c r="Q132" s="123" t="inlineStr">
        <is>
          <t>125# ANSI Flange</t>
        </is>
      </c>
      <c r="R132" s="123" t="inlineStr">
        <is>
          <t>RTF</t>
        </is>
      </c>
      <c r="S132" s="6" t="n"/>
      <c r="T132" s="123" t="inlineStr">
        <is>
          <t>A100524</t>
        </is>
      </c>
      <c r="U132" s="123" t="n"/>
      <c r="V132" s="123" t="inlineStr">
        <is>
          <t>LT051</t>
        </is>
      </c>
      <c r="W132" s="13" t="n">
        <v>14</v>
      </c>
      <c r="X132" t="n">
        <v>0</v>
      </c>
    </row>
    <row r="133">
      <c r="B133" s="13">
        <f>IF(AND(J133="Coating_Standard"),"Y","N")</f>
        <v/>
      </c>
      <c r="C133" t="inlineStr">
        <is>
          <t>Price_BOM_VL_VLS_Insert_127</t>
        </is>
      </c>
      <c r="D133">
        <f>IF(B133="Y",C133,"")</f>
        <v/>
      </c>
      <c r="E133" t="inlineStr">
        <is>
          <t>:2095-A_VL:2095-1_VL:2095-5_VL:2095-9_VL:2570-9_VL:2595-3_VL:3070-7_VL:3095-7_VL:4070-7_VL:5095-A_VL:5095-7_VL:6095-7_VL:</t>
        </is>
      </c>
      <c r="F133" t="inlineStr">
        <is>
          <t>X4</t>
        </is>
      </c>
      <c r="G133" s="123" t="inlineStr">
        <is>
          <t>Opt_InsertProvided</t>
        </is>
      </c>
      <c r="H133" t="inlineStr">
        <is>
          <t>Cast Iron, ASTM-A48, CL 30:Cast Iron, ASTM-A48, CL 35</t>
        </is>
      </c>
      <c r="I133" s="123" t="inlineStr">
        <is>
          <t>:C30:C35:</t>
        </is>
      </c>
      <c r="J133" t="inlineStr">
        <is>
          <t>Coating_Scotchkote134_interior_IncludeImpeller</t>
        </is>
      </c>
      <c r="K133" t="inlineStr">
        <is>
          <t>:MechSealDoubleType1:</t>
        </is>
      </c>
      <c r="L133" t="inlineStr">
        <is>
          <t>Vertical</t>
        </is>
      </c>
      <c r="M133" t="inlineStr">
        <is>
          <t>G</t>
        </is>
      </c>
      <c r="N133" t="inlineStr">
        <is>
          <t>:284JP:286JP:324JP:326JP:364JPZ:365JPZ:404JPZ:405JPZ:</t>
        </is>
      </c>
      <c r="O133" s="6" t="inlineStr">
        <is>
          <t>Cast Iron, ASTM-A48, CL 30</t>
        </is>
      </c>
      <c r="P133" s="6" t="inlineStr">
        <is>
          <t>C30</t>
        </is>
      </c>
      <c r="Q133" s="123" t="inlineStr">
        <is>
          <t>125# ANSI Flange</t>
        </is>
      </c>
      <c r="R133" s="123" t="inlineStr">
        <is>
          <t>RTF</t>
        </is>
      </c>
      <c r="S133" s="6" t="n"/>
      <c r="T133" s="123" t="inlineStr">
        <is>
          <t>A100524</t>
        </is>
      </c>
      <c r="U133" s="123" t="n"/>
      <c r="V133" s="123" t="inlineStr">
        <is>
          <t>LT051</t>
        </is>
      </c>
      <c r="W133" s="13" t="n">
        <v>14</v>
      </c>
      <c r="X133" t="n">
        <v>0</v>
      </c>
    </row>
    <row r="134">
      <c r="B134" s="13">
        <f>IF(AND(J134="Coating_Standard"),"Y","N")</f>
        <v/>
      </c>
      <c r="C134" t="inlineStr">
        <is>
          <t>Price_BOM_VL_VLS_Insert_128</t>
        </is>
      </c>
      <c r="D134">
        <f>IF(B134="Y",C134,"")</f>
        <v/>
      </c>
      <c r="E134" t="inlineStr">
        <is>
          <t>:2095-A_VL:2095-1_VL:2095-5_VL:2095-9_VL:2570-9_VL:2595-3_VL:3070-7_VL:3095-7_VL:4070-7_VL:5095-A_VL:5095-7_VL:6095-7_VL:</t>
        </is>
      </c>
      <c r="F134" t="inlineStr">
        <is>
          <t>X4</t>
        </is>
      </c>
      <c r="G134" s="123" t="inlineStr">
        <is>
          <t>Opt_InsertProvided</t>
        </is>
      </c>
      <c r="H134" t="inlineStr">
        <is>
          <t>Cast Iron, ASTM-A48, CL 30:Cast Iron, ASTM-A48, CL 35</t>
        </is>
      </c>
      <c r="I134" s="123" t="inlineStr">
        <is>
          <t>:C30:C35:</t>
        </is>
      </c>
      <c r="J134" t="inlineStr">
        <is>
          <t>Coating_Scotchkote134_interior_IncludeImpeller</t>
        </is>
      </c>
      <c r="K134" t="inlineStr">
        <is>
          <t>:MechSealType1Bal:</t>
        </is>
      </c>
      <c r="L134" t="inlineStr">
        <is>
          <t>Vertical</t>
        </is>
      </c>
      <c r="M134" t="inlineStr">
        <is>
          <t>:G:K:</t>
        </is>
      </c>
      <c r="N134" t="inlineStr">
        <is>
          <t>:213JP:215JP:254JP:256JP:</t>
        </is>
      </c>
      <c r="O134" s="6" t="inlineStr">
        <is>
          <t>Cast Iron, ASTM-A48, CL 30</t>
        </is>
      </c>
      <c r="P134" s="6" t="inlineStr">
        <is>
          <t>C30</t>
        </is>
      </c>
      <c r="Q134" s="123" t="inlineStr">
        <is>
          <t>125# ANSI Flange</t>
        </is>
      </c>
      <c r="R134" s="123" t="inlineStr">
        <is>
          <t>RTF</t>
        </is>
      </c>
      <c r="S134" s="6" t="n"/>
      <c r="T134" s="123" t="inlineStr">
        <is>
          <t>A100524</t>
        </is>
      </c>
      <c r="U134" s="123" t="n"/>
      <c r="V134" s="123" t="inlineStr">
        <is>
          <t>LT027</t>
        </is>
      </c>
      <c r="W134" s="13" t="n">
        <v>0</v>
      </c>
      <c r="X134" t="n">
        <v>0</v>
      </c>
    </row>
    <row r="135">
      <c r="B135" s="13">
        <f>IF(AND(J135="Coating_Standard"),"Y","N")</f>
        <v/>
      </c>
      <c r="C135" t="inlineStr">
        <is>
          <t>Price_BOM_VL_VLS_Insert_129</t>
        </is>
      </c>
      <c r="D135">
        <f>IF(B135="Y",C135,"")</f>
        <v/>
      </c>
      <c r="E135" t="inlineStr">
        <is>
          <t>:2095-A_VL:2095-1_VL:2095-5_VL:2095-9_VL:2570-9_VL:2595-3_VL:3070-7_VL:3095-7_VL:4070-7_VL:5095-A_VL:5095-7_VL:6095-7_VL:</t>
        </is>
      </c>
      <c r="F135" t="inlineStr">
        <is>
          <t>X4</t>
        </is>
      </c>
      <c r="G135" s="123" t="inlineStr">
        <is>
          <t>Opt_InsertProvided</t>
        </is>
      </c>
      <c r="H135" t="inlineStr">
        <is>
          <t>Cast Iron, ASTM-A48, CL 30:Cast Iron, ASTM-A48, CL 35</t>
        </is>
      </c>
      <c r="I135" s="123" t="inlineStr">
        <is>
          <t>:C30:C35:</t>
        </is>
      </c>
      <c r="J135" t="inlineStr">
        <is>
          <t>Coating_Scotchkote134_interior_IncludeImpeller</t>
        </is>
      </c>
      <c r="K135" t="inlineStr">
        <is>
          <t>:MechSealType1Bal:</t>
        </is>
      </c>
      <c r="L135" t="inlineStr">
        <is>
          <t>Vertical</t>
        </is>
      </c>
      <c r="M135" t="inlineStr">
        <is>
          <t>:G:K:</t>
        </is>
      </c>
      <c r="N135" t="inlineStr">
        <is>
          <t>:284JP:286JP:324JP:326JP:364JPZ:365JPZ:404JPZ:405JPZ:</t>
        </is>
      </c>
      <c r="O135" s="6" t="inlineStr">
        <is>
          <t>Cast Iron, ASTM-A48, CL 30</t>
        </is>
      </c>
      <c r="P135" s="6" t="inlineStr">
        <is>
          <t>C30</t>
        </is>
      </c>
      <c r="Q135" s="123" t="inlineStr">
        <is>
          <t>125# ANSI Flange</t>
        </is>
      </c>
      <c r="R135" s="123" t="inlineStr">
        <is>
          <t>RTF</t>
        </is>
      </c>
      <c r="S135" s="6" t="n"/>
      <c r="T135" s="123" t="inlineStr">
        <is>
          <t>A100524</t>
        </is>
      </c>
      <c r="U135" s="123" t="n"/>
      <c r="V135" s="123" t="inlineStr">
        <is>
          <t>LT027</t>
        </is>
      </c>
      <c r="W135" s="13" t="n">
        <v>0</v>
      </c>
      <c r="X135" t="n">
        <v>0</v>
      </c>
    </row>
    <row r="136">
      <c r="B136" s="13">
        <f>IF(AND(J136="Coating_Standard"),"Y","N")</f>
        <v/>
      </c>
      <c r="C136" t="inlineStr">
        <is>
          <t>Price_BOM_VL_VLS_Insert_130</t>
        </is>
      </c>
      <c r="D136">
        <f>IF(B136="Y",C136,"")</f>
        <v/>
      </c>
      <c r="E136" t="inlineStr">
        <is>
          <t>:2095-A_VL:2095-1_VL:2095-5_VL:2095-9_VL:2570-9_VL:2595-3_VL:3070-7_VL:3095-7_VL:4070-7_VL:5095-A_VL:5095-7_VL:6095-7_VL:</t>
        </is>
      </c>
      <c r="F136" t="inlineStr">
        <is>
          <t>X4</t>
        </is>
      </c>
      <c r="G136" s="123" t="inlineStr">
        <is>
          <t>Opt_InsertProvided</t>
        </is>
      </c>
      <c r="H136" t="inlineStr">
        <is>
          <t>Cast Iron, ASTM-A48, CL 30:Cast Iron, ASTM-A48, CL 35</t>
        </is>
      </c>
      <c r="I136" s="123" t="inlineStr">
        <is>
          <t>:C30:C35:</t>
        </is>
      </c>
      <c r="J136" t="inlineStr">
        <is>
          <t>Coating_Special</t>
        </is>
      </c>
      <c r="K136" t="inlineStr">
        <is>
          <t>:MechSealType21S:MechSealType1Unbal:</t>
        </is>
      </c>
      <c r="L136" t="inlineStr">
        <is>
          <t>Vertical</t>
        </is>
      </c>
      <c r="M136" t="inlineStr">
        <is>
          <t>W</t>
        </is>
      </c>
      <c r="N136" t="inlineStr">
        <is>
          <t>:213JMZ:215JMZ:213JM:215JM:254JM:256JM:</t>
        </is>
      </c>
      <c r="O136" s="6" t="inlineStr">
        <is>
          <t>Cast Iron, ASTM-A48, CL 30</t>
        </is>
      </c>
      <c r="P136" s="6" t="inlineStr">
        <is>
          <t>C30</t>
        </is>
      </c>
      <c r="Q136" s="123" t="inlineStr">
        <is>
          <t>125# ANSI Flange</t>
        </is>
      </c>
      <c r="R136" s="123" t="inlineStr">
        <is>
          <t>RTF</t>
        </is>
      </c>
      <c r="S136" s="6" t="n"/>
      <c r="T136" s="123" t="inlineStr">
        <is>
          <t>A100525</t>
        </is>
      </c>
      <c r="U136" s="123" t="n"/>
      <c r="V136" s="123" t="inlineStr">
        <is>
          <t>LT027</t>
        </is>
      </c>
      <c r="W136" s="13" t="n">
        <v>0</v>
      </c>
      <c r="X136" t="n">
        <v>0</v>
      </c>
    </row>
    <row r="137">
      <c r="B137" s="13">
        <f>IF(AND(J137="Coating_Standard"),"Y","N")</f>
        <v/>
      </c>
      <c r="C137" t="inlineStr">
        <is>
          <t>Price_BOM_VL_VLS_Insert_131</t>
        </is>
      </c>
      <c r="D137">
        <f>IF(B137="Y",C137,"")</f>
        <v/>
      </c>
      <c r="E137" t="inlineStr">
        <is>
          <t>:2095-A_VL:2095-1_VL:2095-5_VL:2095-9_VL:2570-9_VL:2595-3_VL:3070-7_VL:3095-7_VL:4070-7_VL:5095-A_VL:5095-7_VL:6095-7_VL:</t>
        </is>
      </c>
      <c r="F137" t="inlineStr">
        <is>
          <t>X4</t>
        </is>
      </c>
      <c r="G137" s="123" t="inlineStr">
        <is>
          <t>Opt_InsertProvided</t>
        </is>
      </c>
      <c r="H137" t="inlineStr">
        <is>
          <t>Cast Iron, ASTM-A48, CL 30:Cast Iron, ASTM-A48, CL 35</t>
        </is>
      </c>
      <c r="I137" s="123" t="inlineStr">
        <is>
          <t>:C30:C35:</t>
        </is>
      </c>
      <c r="J137" t="inlineStr">
        <is>
          <t>Coating_Special</t>
        </is>
      </c>
      <c r="K137" t="inlineStr">
        <is>
          <t>:MechSealType21S:MechSealType1Unbal:</t>
        </is>
      </c>
      <c r="L137" t="inlineStr">
        <is>
          <t>Vertical</t>
        </is>
      </c>
      <c r="M137" t="inlineStr">
        <is>
          <t>W</t>
        </is>
      </c>
      <c r="N137" t="inlineStr">
        <is>
          <t>:284JM:286JM:324JM:326JM:364JMZ:365JMZ:404JMZ:405JMZ:</t>
        </is>
      </c>
      <c r="O137" s="6" t="inlineStr">
        <is>
          <t>Cast Iron, ASTM-A48, CL 30</t>
        </is>
      </c>
      <c r="P137" s="6" t="inlineStr">
        <is>
          <t>C30</t>
        </is>
      </c>
      <c r="Q137" s="123" t="inlineStr">
        <is>
          <t>125# ANSI Flange</t>
        </is>
      </c>
      <c r="R137" s="123" t="inlineStr">
        <is>
          <t>RTF</t>
        </is>
      </c>
      <c r="S137" s="6" t="n"/>
      <c r="T137" s="123" t="inlineStr">
        <is>
          <t>A100525</t>
        </is>
      </c>
      <c r="U137" s="123" t="n"/>
      <c r="V137" s="123" t="inlineStr">
        <is>
          <t>LT027</t>
        </is>
      </c>
      <c r="W137" s="13" t="n">
        <v>0</v>
      </c>
      <c r="X137" t="n">
        <v>0</v>
      </c>
    </row>
    <row r="138">
      <c r="B138" s="13">
        <f>IF(AND(J138="Coating_Standard"),"Y","N")</f>
        <v/>
      </c>
      <c r="C138" t="inlineStr">
        <is>
          <t>Price_BOM_VL_VLS_Insert_132</t>
        </is>
      </c>
      <c r="D138">
        <f>IF(B138="Y",C138,"")</f>
        <v/>
      </c>
      <c r="E138" t="inlineStr">
        <is>
          <t>:2095-A_VL:2095-1_VL:2095-5_VL:2095-9_VL:2570-9_VL:2595-3_VL:3070-7_VL:3095-7_VL:4070-7_VL:5095-A_VL:5095-7_VL:6095-7_VL:</t>
        </is>
      </c>
      <c r="F138" t="inlineStr">
        <is>
          <t>X4</t>
        </is>
      </c>
      <c r="G138" s="123" t="inlineStr">
        <is>
          <t>Opt_InsertProvided</t>
        </is>
      </c>
      <c r="H138" t="inlineStr">
        <is>
          <t>Cast Iron, ASTM-A48, CL 30:Cast Iron, ASTM-A48, CL 35</t>
        </is>
      </c>
      <c r="I138" s="123" t="inlineStr">
        <is>
          <t>:C30:C35:</t>
        </is>
      </c>
      <c r="J138" t="inlineStr">
        <is>
          <t>Coating_Special</t>
        </is>
      </c>
      <c r="K138" t="inlineStr">
        <is>
          <t>:MechSealType21S:MechSealType1Unbal:</t>
        </is>
      </c>
      <c r="L138" t="inlineStr">
        <is>
          <t>Vertical</t>
        </is>
      </c>
      <c r="M138" t="inlineStr">
        <is>
          <t>:G:K:</t>
        </is>
      </c>
      <c r="N138" t="inlineStr">
        <is>
          <t>:213JP:215JP:254JP:256JP:</t>
        </is>
      </c>
      <c r="O138" s="6" t="inlineStr">
        <is>
          <t>Cast Iron, ASTM-A48, CL 30</t>
        </is>
      </c>
      <c r="P138" s="6" t="inlineStr">
        <is>
          <t>C30</t>
        </is>
      </c>
      <c r="Q138" s="123" t="inlineStr">
        <is>
          <t>125# ANSI Flange</t>
        </is>
      </c>
      <c r="R138" s="123" t="inlineStr">
        <is>
          <t>RTF</t>
        </is>
      </c>
      <c r="S138" s="6" t="n"/>
      <c r="T138" s="123" t="inlineStr">
        <is>
          <t>A100524</t>
        </is>
      </c>
      <c r="U138" s="123" t="n"/>
      <c r="V138" s="123" t="inlineStr">
        <is>
          <t>LT027</t>
        </is>
      </c>
      <c r="W138" s="13" t="n">
        <v>0</v>
      </c>
      <c r="X138" t="n">
        <v>0</v>
      </c>
    </row>
    <row r="139">
      <c r="B139" s="13">
        <f>IF(AND(J139="Coating_Standard"),"Y","N")</f>
        <v/>
      </c>
      <c r="C139" t="inlineStr">
        <is>
          <t>Price_BOM_VL_VLS_Insert_133</t>
        </is>
      </c>
      <c r="D139">
        <f>IF(B139="Y",C139,"")</f>
        <v/>
      </c>
      <c r="E139" t="inlineStr">
        <is>
          <t>:2095-A_VL:2095-1_VL:2095-5_VL:2095-9_VL:2570-9_VL:2595-3_VL:3070-7_VL:3095-7_VL:4070-7_VL:5095-A_VL:5095-7_VL:6095-7_VL:</t>
        </is>
      </c>
      <c r="F139" t="inlineStr">
        <is>
          <t>X4</t>
        </is>
      </c>
      <c r="G139" s="123" t="inlineStr">
        <is>
          <t>Opt_InsertProvided</t>
        </is>
      </c>
      <c r="H139" t="inlineStr">
        <is>
          <t>Cast Iron, ASTM-A48, CL 30:Cast Iron, ASTM-A48, CL 35</t>
        </is>
      </c>
      <c r="I139" s="123" t="inlineStr">
        <is>
          <t>:C30:C35:</t>
        </is>
      </c>
      <c r="J139" t="inlineStr">
        <is>
          <t>Coating_Special</t>
        </is>
      </c>
      <c r="K139" t="inlineStr">
        <is>
          <t>:MechSealType21S:MechSealType1Unbal:</t>
        </is>
      </c>
      <c r="L139" t="inlineStr">
        <is>
          <t>Vertical</t>
        </is>
      </c>
      <c r="M139" t="inlineStr">
        <is>
          <t>:G:K:</t>
        </is>
      </c>
      <c r="N139" t="inlineStr">
        <is>
          <t>:284JP:286JP:324JP:326JP:364JPZ:365JPZ:404JPZ:405JPZ:</t>
        </is>
      </c>
      <c r="O139" s="6" t="inlineStr">
        <is>
          <t>Cast Iron, ASTM-A48, CL 30</t>
        </is>
      </c>
      <c r="P139" s="6" t="inlineStr">
        <is>
          <t>C30</t>
        </is>
      </c>
      <c r="Q139" s="123" t="inlineStr">
        <is>
          <t>125# ANSI Flange</t>
        </is>
      </c>
      <c r="R139" s="123" t="inlineStr">
        <is>
          <t>RTF</t>
        </is>
      </c>
      <c r="S139" s="6" t="n"/>
      <c r="T139" s="123" t="inlineStr">
        <is>
          <t>A100524</t>
        </is>
      </c>
      <c r="U139" s="123" t="n"/>
      <c r="V139" s="123" t="inlineStr">
        <is>
          <t>LT027</t>
        </is>
      </c>
      <c r="W139" s="13" t="n">
        <v>0</v>
      </c>
      <c r="X139" t="n">
        <v>0</v>
      </c>
    </row>
    <row r="140">
      <c r="B140" s="13">
        <f>IF(AND(J140="Coating_Standard"),"Y","N")</f>
        <v/>
      </c>
      <c r="C140" t="inlineStr">
        <is>
          <t>Price_BOM_VL_VLS_Insert_134</t>
        </is>
      </c>
      <c r="D140">
        <f>IF(B140="Y",C140,"")</f>
        <v/>
      </c>
      <c r="E140" t="inlineStr">
        <is>
          <t>:2095-A_VL:2095-1_VL:2095-5_VL:2095-9_VL:2570-9_VL:2595-3_VL:3070-7_VL:3095-7_VL:4070-7_VL:5095-A_VL:5095-7_VL:6095-7_VL:</t>
        </is>
      </c>
      <c r="F140" t="inlineStr">
        <is>
          <t>X4</t>
        </is>
      </c>
      <c r="G140" s="123" t="inlineStr">
        <is>
          <t>Opt_InsertProvided</t>
        </is>
      </c>
      <c r="H140" t="inlineStr">
        <is>
          <t>Cast Iron, ASTM-A48, CL 30:Cast Iron, ASTM-A48, CL 35</t>
        </is>
      </c>
      <c r="I140" s="123" t="inlineStr">
        <is>
          <t>:C30:C35:</t>
        </is>
      </c>
      <c r="J140" t="inlineStr">
        <is>
          <t>Coating_Special</t>
        </is>
      </c>
      <c r="K140" t="inlineStr">
        <is>
          <t>:MechSealDoubleType1:</t>
        </is>
      </c>
      <c r="L140" t="inlineStr">
        <is>
          <t>Vertical</t>
        </is>
      </c>
      <c r="M140" t="inlineStr">
        <is>
          <t>G</t>
        </is>
      </c>
      <c r="N140" t="inlineStr">
        <is>
          <t>:213JP:215JP:254JP:256JP:</t>
        </is>
      </c>
      <c r="O140" s="6" t="inlineStr">
        <is>
          <t>Cast Iron, ASTM-A48, CL 30</t>
        </is>
      </c>
      <c r="P140" s="6" t="inlineStr">
        <is>
          <t>C30</t>
        </is>
      </c>
      <c r="Q140" s="123" t="inlineStr">
        <is>
          <t>125# ANSI Flange</t>
        </is>
      </c>
      <c r="R140" s="123" t="inlineStr">
        <is>
          <t>RTF</t>
        </is>
      </c>
      <c r="S140" s="6" t="n"/>
      <c r="T140" s="123" t="inlineStr">
        <is>
          <t>A100524</t>
        </is>
      </c>
      <c r="U140" s="123" t="n"/>
      <c r="V140" s="123" t="inlineStr">
        <is>
          <t>LT051</t>
        </is>
      </c>
      <c r="W140" s="13" t="n">
        <v>14</v>
      </c>
      <c r="X140" t="n">
        <v>0</v>
      </c>
    </row>
    <row r="141">
      <c r="B141" s="13">
        <f>IF(AND(J141="Coating_Standard"),"Y","N")</f>
        <v/>
      </c>
      <c r="C141" t="inlineStr">
        <is>
          <t>Price_BOM_VL_VLS_Insert_135</t>
        </is>
      </c>
      <c r="D141">
        <f>IF(B141="Y",C141,"")</f>
        <v/>
      </c>
      <c r="E141" t="inlineStr">
        <is>
          <t>:2095-A_VL:2095-1_VL:2095-5_VL:2095-9_VL:2570-9_VL:2595-3_VL:3070-7_VL:3095-7_VL:4070-7_VL:5095-A_VL:5095-7_VL:6095-7_VL:</t>
        </is>
      </c>
      <c r="F141" t="inlineStr">
        <is>
          <t>X4</t>
        </is>
      </c>
      <c r="G141" s="123" t="inlineStr">
        <is>
          <t>Opt_InsertProvided</t>
        </is>
      </c>
      <c r="H141" t="inlineStr">
        <is>
          <t>Cast Iron, ASTM-A48, CL 30:Cast Iron, ASTM-A48, CL 35</t>
        </is>
      </c>
      <c r="I141" s="123" t="inlineStr">
        <is>
          <t>:C30:C35:</t>
        </is>
      </c>
      <c r="J141" t="inlineStr">
        <is>
          <t>Coating_Special</t>
        </is>
      </c>
      <c r="K141" t="inlineStr">
        <is>
          <t>:MechSealDoubleType1:</t>
        </is>
      </c>
      <c r="L141" t="inlineStr">
        <is>
          <t>Vertical</t>
        </is>
      </c>
      <c r="M141" t="inlineStr">
        <is>
          <t>G</t>
        </is>
      </c>
      <c r="N141" t="inlineStr">
        <is>
          <t>:284JP:286JP:324JP:326JP:364JPZ:365JPZ:404JPZ:405JPZ:</t>
        </is>
      </c>
      <c r="O141" s="6" t="inlineStr">
        <is>
          <t>Cast Iron, ASTM-A48, CL 30</t>
        </is>
      </c>
      <c r="P141" s="6" t="inlineStr">
        <is>
          <t>C30</t>
        </is>
      </c>
      <c r="Q141" s="123" t="inlineStr">
        <is>
          <t>125# ANSI Flange</t>
        </is>
      </c>
      <c r="R141" s="123" t="inlineStr">
        <is>
          <t>RTF</t>
        </is>
      </c>
      <c r="S141" s="6" t="n"/>
      <c r="T141" s="123" t="inlineStr">
        <is>
          <t>A100524</t>
        </is>
      </c>
      <c r="U141" s="123" t="n"/>
      <c r="V141" s="123" t="inlineStr">
        <is>
          <t>LT051</t>
        </is>
      </c>
      <c r="W141" s="13" t="n">
        <v>14</v>
      </c>
      <c r="X141" t="n">
        <v>0</v>
      </c>
    </row>
    <row r="142">
      <c r="B142" s="13">
        <f>IF(AND(J142="Coating_Standard"),"Y","N")</f>
        <v/>
      </c>
      <c r="C142" t="inlineStr">
        <is>
          <t>Price_BOM_VL_VLS_Insert_136</t>
        </is>
      </c>
      <c r="D142">
        <f>IF(B142="Y",C142,"")</f>
        <v/>
      </c>
      <c r="E142" t="inlineStr">
        <is>
          <t>:2095-A_VL:2095-1_VL:2095-5_VL:2095-9_VL:2570-9_VL:2595-3_VL:3070-7_VL:3095-7_VL:4070-7_VL:5095-A_VL:5095-7_VL:6095-7_VL:</t>
        </is>
      </c>
      <c r="F142" t="inlineStr">
        <is>
          <t>X4</t>
        </is>
      </c>
      <c r="G142" s="123" t="inlineStr">
        <is>
          <t>Opt_InsertProvided</t>
        </is>
      </c>
      <c r="H142" t="inlineStr">
        <is>
          <t>Cast Iron, ASTM-A48, CL 30:Cast Iron, ASTM-A48, CL 35</t>
        </is>
      </c>
      <c r="I142" s="123" t="inlineStr">
        <is>
          <t>:C30:C35:</t>
        </is>
      </c>
      <c r="J142" t="inlineStr">
        <is>
          <t>Coating_Special</t>
        </is>
      </c>
      <c r="K142" t="inlineStr">
        <is>
          <t>:MechSealType1Bal:</t>
        </is>
      </c>
      <c r="L142" t="inlineStr">
        <is>
          <t>Vertical</t>
        </is>
      </c>
      <c r="M142" t="inlineStr">
        <is>
          <t>:G:K:</t>
        </is>
      </c>
      <c r="N142" t="inlineStr">
        <is>
          <t>:213JP:215JP:254JP:256JP:</t>
        </is>
      </c>
      <c r="O142" s="6" t="inlineStr">
        <is>
          <t>Cast Iron, ASTM-A48, CL 30</t>
        </is>
      </c>
      <c r="P142" s="6" t="inlineStr">
        <is>
          <t>C30</t>
        </is>
      </c>
      <c r="Q142" s="123" t="inlineStr">
        <is>
          <t>125# ANSI Flange</t>
        </is>
      </c>
      <c r="R142" s="123" t="inlineStr">
        <is>
          <t>RTF</t>
        </is>
      </c>
      <c r="S142" s="6" t="n"/>
      <c r="T142" s="123" t="inlineStr">
        <is>
          <t>A100524</t>
        </is>
      </c>
      <c r="U142" s="123" t="n"/>
      <c r="V142" s="123" t="inlineStr">
        <is>
          <t>LT027</t>
        </is>
      </c>
      <c r="W142" s="13" t="n">
        <v>0</v>
      </c>
      <c r="X142" t="n">
        <v>0</v>
      </c>
    </row>
    <row r="143">
      <c r="B143" s="13">
        <f>IF(AND(J143="Coating_Standard"),"Y","N")</f>
        <v/>
      </c>
      <c r="C143" t="inlineStr">
        <is>
          <t>Price_BOM_VL_VLS_Insert_137</t>
        </is>
      </c>
      <c r="D143">
        <f>IF(B143="Y",C143,"")</f>
        <v/>
      </c>
      <c r="E143" t="inlineStr">
        <is>
          <t>:2095-A_VL:2095-1_VL:2095-5_VL:2095-9_VL:2570-9_VL:2595-3_VL:3070-7_VL:3095-7_VL:4070-7_VL:5095-A_VL:5095-7_VL:6095-7_VL:</t>
        </is>
      </c>
      <c r="F143" t="inlineStr">
        <is>
          <t>X4</t>
        </is>
      </c>
      <c r="G143" s="123" t="inlineStr">
        <is>
          <t>Opt_InsertProvided</t>
        </is>
      </c>
      <c r="H143" t="inlineStr">
        <is>
          <t>Cast Iron, ASTM-A48, CL 30:Cast Iron, ASTM-A48, CL 35</t>
        </is>
      </c>
      <c r="I143" s="123" t="inlineStr">
        <is>
          <t>:C30:C35:</t>
        </is>
      </c>
      <c r="J143" t="inlineStr">
        <is>
          <t>Coating_Special</t>
        </is>
      </c>
      <c r="K143" t="inlineStr">
        <is>
          <t>:MechSealType1Bal:</t>
        </is>
      </c>
      <c r="L143" t="inlineStr">
        <is>
          <t>Vertical</t>
        </is>
      </c>
      <c r="M143" t="inlineStr">
        <is>
          <t>:G:K:</t>
        </is>
      </c>
      <c r="N143" t="inlineStr">
        <is>
          <t>:284JP:286JP:324JP:326JP:364JPZ:365JPZ:404JPZ:405JPZ:</t>
        </is>
      </c>
      <c r="O143" s="6" t="inlineStr">
        <is>
          <t>Cast Iron, ASTM-A48, CL 30</t>
        </is>
      </c>
      <c r="P143" s="6" t="inlineStr">
        <is>
          <t>C30</t>
        </is>
      </c>
      <c r="Q143" s="123" t="inlineStr">
        <is>
          <t>125# ANSI Flange</t>
        </is>
      </c>
      <c r="R143" s="123" t="inlineStr">
        <is>
          <t>RTF</t>
        </is>
      </c>
      <c r="S143" s="6" t="n"/>
      <c r="T143" s="123" t="inlineStr">
        <is>
          <t>A100524</t>
        </is>
      </c>
      <c r="U143" s="123" t="n"/>
      <c r="V143" s="123" t="inlineStr">
        <is>
          <t>LT027</t>
        </is>
      </c>
      <c r="W143" s="13" t="n">
        <v>0</v>
      </c>
      <c r="X143" t="n">
        <v>0</v>
      </c>
    </row>
    <row r="144">
      <c r="B144" s="13">
        <f>IF(AND(J144="Coating_Standard"),"Y","N")</f>
        <v/>
      </c>
      <c r="C144" t="inlineStr">
        <is>
          <t>Price_BOM_VL_VLS_Insert_138</t>
        </is>
      </c>
      <c r="D144">
        <f>IF(B144="Y",C144,"")</f>
        <v/>
      </c>
      <c r="E144" t="inlineStr">
        <is>
          <t>:2095-A_VL:2095-1_VL:2095-5_VL:2095-9_VL:2570-9_VL:2595-3_VL:3070-7_VL:3095-7_VL:4070-7_VL:5095-A_VL:5095-7_VL:6095-7_VL:</t>
        </is>
      </c>
      <c r="F144" t="inlineStr">
        <is>
          <t>X4</t>
        </is>
      </c>
      <c r="G144" s="123" t="inlineStr">
        <is>
          <t>Opt_InsertProvided</t>
        </is>
      </c>
      <c r="H144" t="inlineStr">
        <is>
          <t>Cast Iron, ASTM-A48, CL 30:Cast Iron, ASTM-A48, CL 35</t>
        </is>
      </c>
      <c r="I144" s="123" t="inlineStr">
        <is>
          <t>:C30:C35:</t>
        </is>
      </c>
      <c r="J144" t="inlineStr">
        <is>
          <t>Coating_Epoxy</t>
        </is>
      </c>
      <c r="K144" t="inlineStr">
        <is>
          <t>:MechSealType21S:MechSealType1Unbal:</t>
        </is>
      </c>
      <c r="L144" t="inlineStr">
        <is>
          <t>Vertical</t>
        </is>
      </c>
      <c r="M144" t="inlineStr">
        <is>
          <t>W</t>
        </is>
      </c>
      <c r="N144" t="inlineStr">
        <is>
          <t>:213JMZ:215JMZ:213JM:215JM:254JM:256JM:</t>
        </is>
      </c>
      <c r="O144" s="6" t="inlineStr">
        <is>
          <t>Cast Iron, ASTM-A48, CL 30</t>
        </is>
      </c>
      <c r="P144" s="6" t="inlineStr">
        <is>
          <t>C30</t>
        </is>
      </c>
      <c r="Q144" s="123" t="inlineStr">
        <is>
          <t>125# ANSI Flange</t>
        </is>
      </c>
      <c r="R144" s="123" t="inlineStr">
        <is>
          <t>RTF</t>
        </is>
      </c>
      <c r="S144" s="6" t="n"/>
      <c r="T144" s="123" t="inlineStr">
        <is>
          <t>A100525</t>
        </is>
      </c>
      <c r="U144" s="123" t="n"/>
      <c r="V144" s="123" t="inlineStr">
        <is>
          <t>LT027</t>
        </is>
      </c>
      <c r="W144" s="13" t="n">
        <v>0</v>
      </c>
      <c r="X144" t="n">
        <v>0</v>
      </c>
    </row>
    <row r="145">
      <c r="B145" s="13">
        <f>IF(AND(J145="Coating_Standard"),"Y","N")</f>
        <v/>
      </c>
      <c r="C145" t="inlineStr">
        <is>
          <t>Price_BOM_VL_VLS_Insert_139</t>
        </is>
      </c>
      <c r="D145">
        <f>IF(B145="Y",C145,"")</f>
        <v/>
      </c>
      <c r="E145" t="inlineStr">
        <is>
          <t>:2095-A_VL:2095-1_VL:2095-5_VL:2095-9_VL:2570-9_VL:2595-3_VL:3070-7_VL:3095-7_VL:4070-7_VL:5095-A_VL:5095-7_VL:6095-7_VL:</t>
        </is>
      </c>
      <c r="F145" t="inlineStr">
        <is>
          <t>X4</t>
        </is>
      </c>
      <c r="G145" s="123" t="inlineStr">
        <is>
          <t>Opt_InsertProvided</t>
        </is>
      </c>
      <c r="H145" t="inlineStr">
        <is>
          <t>Cast Iron, ASTM-A48, CL 30:Cast Iron, ASTM-A48, CL 35</t>
        </is>
      </c>
      <c r="I145" s="123" t="inlineStr">
        <is>
          <t>:C30:C35:</t>
        </is>
      </c>
      <c r="J145" t="inlineStr">
        <is>
          <t>Coating_Epoxy</t>
        </is>
      </c>
      <c r="K145" t="inlineStr">
        <is>
          <t>:MechSealType21S:MechSealType1Unbal:</t>
        </is>
      </c>
      <c r="L145" t="inlineStr">
        <is>
          <t>Vertical</t>
        </is>
      </c>
      <c r="M145" t="inlineStr">
        <is>
          <t>W</t>
        </is>
      </c>
      <c r="N145" t="inlineStr">
        <is>
          <t>:284JM:286JM:324JM:326JM:364JMZ:365JMZ:404JMZ:405JMZ:</t>
        </is>
      </c>
      <c r="O145" s="6" t="inlineStr">
        <is>
          <t>Cast Iron, ASTM-A48, CL 30</t>
        </is>
      </c>
      <c r="P145" s="6" t="inlineStr">
        <is>
          <t>C30</t>
        </is>
      </c>
      <c r="Q145" s="123" t="inlineStr">
        <is>
          <t>125# ANSI Flange</t>
        </is>
      </c>
      <c r="R145" s="123" t="inlineStr">
        <is>
          <t>RTF</t>
        </is>
      </c>
      <c r="S145" s="6" t="n"/>
      <c r="T145" s="123" t="inlineStr">
        <is>
          <t>A100525</t>
        </is>
      </c>
      <c r="U145" s="123" t="n"/>
      <c r="V145" s="123" t="inlineStr">
        <is>
          <t>LT027</t>
        </is>
      </c>
      <c r="W145" s="13" t="n">
        <v>0</v>
      </c>
      <c r="X145" t="n">
        <v>0</v>
      </c>
    </row>
    <row r="146">
      <c r="B146" s="13">
        <f>IF(AND(J146="Coating_Standard"),"Y","N")</f>
        <v/>
      </c>
      <c r="C146" t="inlineStr">
        <is>
          <t>Price_BOM_VL_VLS_Insert_140</t>
        </is>
      </c>
      <c r="D146">
        <f>IF(B146="Y",C146,"")</f>
        <v/>
      </c>
      <c r="E146" t="inlineStr">
        <is>
          <t>:2095-A_VL:2095-1_VL:2095-5_VL:2095-9_VL:2570-9_VL:2595-3_VL:3070-7_VL:3095-7_VL:4070-7_VL:5095-A_VL:5095-7_VL:6095-7_VL:</t>
        </is>
      </c>
      <c r="F146" t="inlineStr">
        <is>
          <t>X4</t>
        </is>
      </c>
      <c r="G146" s="123" t="inlineStr">
        <is>
          <t>Opt_InsertProvided</t>
        </is>
      </c>
      <c r="H146" t="inlineStr">
        <is>
          <t>Cast Iron, ASTM-A48, CL 30:Cast Iron, ASTM-A48, CL 35</t>
        </is>
      </c>
      <c r="I146" s="123" t="inlineStr">
        <is>
          <t>:C30:C35:</t>
        </is>
      </c>
      <c r="J146" t="inlineStr">
        <is>
          <t>Coating_Epoxy</t>
        </is>
      </c>
      <c r="K146" t="inlineStr">
        <is>
          <t>:MechSealType21S:MechSealType1Unbal:</t>
        </is>
      </c>
      <c r="L146" t="inlineStr">
        <is>
          <t>Vertical</t>
        </is>
      </c>
      <c r="M146" t="inlineStr">
        <is>
          <t>:G:K:</t>
        </is>
      </c>
      <c r="N146" t="inlineStr">
        <is>
          <t>:213JP:215JP:254JP:256JP:</t>
        </is>
      </c>
      <c r="O146" s="6" t="inlineStr">
        <is>
          <t>Cast Iron, ASTM-A48, CL 30</t>
        </is>
      </c>
      <c r="P146" s="6" t="inlineStr">
        <is>
          <t>C30</t>
        </is>
      </c>
      <c r="Q146" s="123" t="inlineStr">
        <is>
          <t>125# ANSI Flange</t>
        </is>
      </c>
      <c r="R146" s="123" t="inlineStr">
        <is>
          <t>RTF</t>
        </is>
      </c>
      <c r="S146" s="6" t="n"/>
      <c r="T146" s="123" t="inlineStr">
        <is>
          <t>A100524</t>
        </is>
      </c>
      <c r="U146" s="123" t="n"/>
      <c r="V146" s="123" t="inlineStr">
        <is>
          <t>LT027</t>
        </is>
      </c>
      <c r="W146" s="13" t="n">
        <v>0</v>
      </c>
      <c r="X146" t="n">
        <v>0</v>
      </c>
    </row>
    <row r="147">
      <c r="B147" s="13">
        <f>IF(AND(J147="Coating_Standard"),"Y","N")</f>
        <v/>
      </c>
      <c r="C147" t="inlineStr">
        <is>
          <t>Price_BOM_VL_VLS_Insert_141</t>
        </is>
      </c>
      <c r="D147">
        <f>IF(B147="Y",C147,"")</f>
        <v/>
      </c>
      <c r="E147" t="inlineStr">
        <is>
          <t>:2095-A_VL:2095-1_VL:2095-5_VL:2095-9_VL:2570-9_VL:2595-3_VL:3070-7_VL:3095-7_VL:4070-7_VL:5095-A_VL:5095-7_VL:6095-7_VL:</t>
        </is>
      </c>
      <c r="F147" t="inlineStr">
        <is>
          <t>X4</t>
        </is>
      </c>
      <c r="G147" s="123" t="inlineStr">
        <is>
          <t>Opt_InsertProvided</t>
        </is>
      </c>
      <c r="H147" t="inlineStr">
        <is>
          <t>Cast Iron, ASTM-A48, CL 30:Cast Iron, ASTM-A48, CL 35</t>
        </is>
      </c>
      <c r="I147" s="123" t="inlineStr">
        <is>
          <t>:C30:C35:</t>
        </is>
      </c>
      <c r="J147" t="inlineStr">
        <is>
          <t>Coating_Epoxy</t>
        </is>
      </c>
      <c r="K147" t="inlineStr">
        <is>
          <t>:MechSealType21S:MechSealType1Unbal:</t>
        </is>
      </c>
      <c r="L147" t="inlineStr">
        <is>
          <t>Vertical</t>
        </is>
      </c>
      <c r="M147" t="inlineStr">
        <is>
          <t>:G:K:</t>
        </is>
      </c>
      <c r="N147" t="inlineStr">
        <is>
          <t>:284JP:286JP:324JP:326JP:364JPZ:365JPZ:404JPZ:405JPZ:</t>
        </is>
      </c>
      <c r="O147" s="6" t="inlineStr">
        <is>
          <t>Cast Iron, ASTM-A48, CL 30</t>
        </is>
      </c>
      <c r="P147" s="6" t="inlineStr">
        <is>
          <t>C30</t>
        </is>
      </c>
      <c r="Q147" s="123" t="inlineStr">
        <is>
          <t>125# ANSI Flange</t>
        </is>
      </c>
      <c r="R147" s="123" t="inlineStr">
        <is>
          <t>RTF</t>
        </is>
      </c>
      <c r="S147" s="6" t="n"/>
      <c r="T147" s="123" t="inlineStr">
        <is>
          <t>A100524</t>
        </is>
      </c>
      <c r="U147" s="123" t="n"/>
      <c r="V147" s="123" t="inlineStr">
        <is>
          <t>LT027</t>
        </is>
      </c>
      <c r="W147" s="13" t="n">
        <v>0</v>
      </c>
      <c r="X147" t="n">
        <v>0</v>
      </c>
    </row>
    <row r="148">
      <c r="B148" s="13">
        <f>IF(AND(J148="Coating_Standard"),"Y","N")</f>
        <v/>
      </c>
      <c r="C148" t="inlineStr">
        <is>
          <t>Price_BOM_VL_VLS_Insert_142</t>
        </is>
      </c>
      <c r="D148">
        <f>IF(B148="Y",C148,"")</f>
        <v/>
      </c>
      <c r="E148" t="inlineStr">
        <is>
          <t>:2095-A_VL:2095-1_VL:2095-5_VL:2095-9_VL:2570-9_VL:2595-3_VL:3070-7_VL:3095-7_VL:4070-7_VL:5095-A_VL:5095-7_VL:6095-7_VL:</t>
        </is>
      </c>
      <c r="F148" t="inlineStr">
        <is>
          <t>X4</t>
        </is>
      </c>
      <c r="G148" s="123" t="inlineStr">
        <is>
          <t>Opt_InsertProvided</t>
        </is>
      </c>
      <c r="H148" t="inlineStr">
        <is>
          <t>Cast Iron, ASTM-A48, CL 30:Cast Iron, ASTM-A48, CL 35</t>
        </is>
      </c>
      <c r="I148" s="123" t="inlineStr">
        <is>
          <t>:C30:C35:</t>
        </is>
      </c>
      <c r="J148" t="inlineStr">
        <is>
          <t>Coating_Epoxy</t>
        </is>
      </c>
      <c r="K148" t="inlineStr">
        <is>
          <t>:MechSealDoubleType1:</t>
        </is>
      </c>
      <c r="L148" t="inlineStr">
        <is>
          <t>Vertical</t>
        </is>
      </c>
      <c r="M148" t="inlineStr">
        <is>
          <t>G</t>
        </is>
      </c>
      <c r="N148" t="inlineStr">
        <is>
          <t>:213JP:215JP:254JP:256JP:</t>
        </is>
      </c>
      <c r="O148" s="6" t="inlineStr">
        <is>
          <t>Cast Iron, ASTM-A48, CL 30</t>
        </is>
      </c>
      <c r="P148" s="6" t="inlineStr">
        <is>
          <t>C30</t>
        </is>
      </c>
      <c r="Q148" s="123" t="inlineStr">
        <is>
          <t>125# ANSI Flange</t>
        </is>
      </c>
      <c r="R148" s="123" t="inlineStr">
        <is>
          <t>RTF</t>
        </is>
      </c>
      <c r="S148" s="6" t="n"/>
      <c r="T148" s="123" t="inlineStr">
        <is>
          <t>A100524</t>
        </is>
      </c>
      <c r="U148" s="123" t="n"/>
      <c r="V148" s="123" t="inlineStr">
        <is>
          <t>LT051</t>
        </is>
      </c>
      <c r="W148" s="13" t="n">
        <v>14</v>
      </c>
      <c r="X148" t="n">
        <v>0</v>
      </c>
    </row>
    <row r="149">
      <c r="B149" s="13">
        <f>IF(AND(J149="Coating_Standard"),"Y","N")</f>
        <v/>
      </c>
      <c r="C149" t="inlineStr">
        <is>
          <t>Price_BOM_VL_VLS_Insert_143</t>
        </is>
      </c>
      <c r="D149">
        <f>IF(B149="Y",C149,"")</f>
        <v/>
      </c>
      <c r="E149" t="inlineStr">
        <is>
          <t>:2095-A_VL:2095-1_VL:2095-5_VL:2095-9_VL:2570-9_VL:2595-3_VL:3070-7_VL:3095-7_VL:4070-7_VL:5095-A_VL:5095-7_VL:6095-7_VL:</t>
        </is>
      </c>
      <c r="F149" t="inlineStr">
        <is>
          <t>X4</t>
        </is>
      </c>
      <c r="G149" s="123" t="inlineStr">
        <is>
          <t>Opt_InsertProvided</t>
        </is>
      </c>
      <c r="H149" t="inlineStr">
        <is>
          <t>Cast Iron, ASTM-A48, CL 30:Cast Iron, ASTM-A48, CL 35</t>
        </is>
      </c>
      <c r="I149" s="123" t="inlineStr">
        <is>
          <t>:C30:C35:</t>
        </is>
      </c>
      <c r="J149" t="inlineStr">
        <is>
          <t>Coating_Epoxy</t>
        </is>
      </c>
      <c r="K149" t="inlineStr">
        <is>
          <t>:MechSealDoubleType1:</t>
        </is>
      </c>
      <c r="L149" t="inlineStr">
        <is>
          <t>Vertical</t>
        </is>
      </c>
      <c r="M149" t="inlineStr">
        <is>
          <t>G</t>
        </is>
      </c>
      <c r="N149" t="inlineStr">
        <is>
          <t>:284JP:286JP:324JP:326JP:364JPZ:365JPZ:404JPZ:405JPZ:</t>
        </is>
      </c>
      <c r="O149" s="6" t="inlineStr">
        <is>
          <t>Cast Iron, ASTM-A48, CL 30</t>
        </is>
      </c>
      <c r="P149" s="6" t="inlineStr">
        <is>
          <t>C30</t>
        </is>
      </c>
      <c r="Q149" s="123" t="inlineStr">
        <is>
          <t>125# ANSI Flange</t>
        </is>
      </c>
      <c r="R149" s="123" t="inlineStr">
        <is>
          <t>RTF</t>
        </is>
      </c>
      <c r="S149" s="6" t="n"/>
      <c r="T149" s="123" t="inlineStr">
        <is>
          <t>A100524</t>
        </is>
      </c>
      <c r="U149" s="123" t="n"/>
      <c r="V149" s="123" t="inlineStr">
        <is>
          <t>LT051</t>
        </is>
      </c>
      <c r="W149" s="13" t="n">
        <v>14</v>
      </c>
      <c r="X149" t="n">
        <v>0</v>
      </c>
    </row>
    <row r="150">
      <c r="B150" s="13">
        <f>IF(AND(J150="Coating_Standard"),"Y","N")</f>
        <v/>
      </c>
      <c r="C150" t="inlineStr">
        <is>
          <t>Price_BOM_VL_VLS_Insert_144</t>
        </is>
      </c>
      <c r="D150">
        <f>IF(B150="Y",C150,"")</f>
        <v/>
      </c>
      <c r="E150" t="inlineStr">
        <is>
          <t>:2095-A_VL:2095-1_VL:2095-5_VL:2095-9_VL:2570-9_VL:2595-3_VL:3070-7_VL:3095-7_VL:4070-7_VL:5095-A_VL:5095-7_VL:6095-7_VL:</t>
        </is>
      </c>
      <c r="F150" t="inlineStr">
        <is>
          <t>X4</t>
        </is>
      </c>
      <c r="G150" s="123" t="inlineStr">
        <is>
          <t>Opt_InsertProvided</t>
        </is>
      </c>
      <c r="H150" t="inlineStr">
        <is>
          <t>Cast Iron, ASTM-A48, CL 30:Cast Iron, ASTM-A48, CL 35</t>
        </is>
      </c>
      <c r="I150" s="123" t="inlineStr">
        <is>
          <t>:C30:C35:</t>
        </is>
      </c>
      <c r="J150" t="inlineStr">
        <is>
          <t>Coating_Epoxy</t>
        </is>
      </c>
      <c r="K150" t="inlineStr">
        <is>
          <t>:MechSealType1Bal:</t>
        </is>
      </c>
      <c r="L150" t="inlineStr">
        <is>
          <t>Vertical</t>
        </is>
      </c>
      <c r="M150" t="inlineStr">
        <is>
          <t>:G:K:</t>
        </is>
      </c>
      <c r="N150" t="inlineStr">
        <is>
          <t>:213JP:215JP:254JP:256JP:</t>
        </is>
      </c>
      <c r="O150" s="6" t="inlineStr">
        <is>
          <t>Cast Iron, ASTM-A48, CL 30</t>
        </is>
      </c>
      <c r="P150" s="6" t="inlineStr">
        <is>
          <t>C30</t>
        </is>
      </c>
      <c r="Q150" s="123" t="inlineStr">
        <is>
          <t>125# ANSI Flange</t>
        </is>
      </c>
      <c r="R150" s="123" t="inlineStr">
        <is>
          <t>RTF</t>
        </is>
      </c>
      <c r="S150" s="6" t="n"/>
      <c r="T150" s="123" t="inlineStr">
        <is>
          <t>A100524</t>
        </is>
      </c>
      <c r="U150" s="123" t="n"/>
      <c r="V150" s="123" t="inlineStr">
        <is>
          <t>LT027</t>
        </is>
      </c>
      <c r="W150" s="13" t="n">
        <v>0</v>
      </c>
      <c r="X150" t="n">
        <v>0</v>
      </c>
    </row>
    <row r="151">
      <c r="B151" s="13">
        <f>IF(AND(J151="Coating_Standard"),"Y","N")</f>
        <v/>
      </c>
      <c r="C151" t="inlineStr">
        <is>
          <t>Price_BOM_VL_VLS_Insert_145</t>
        </is>
      </c>
      <c r="D151">
        <f>IF(B151="Y",C151,"")</f>
        <v/>
      </c>
      <c r="E151" t="inlineStr">
        <is>
          <t>:2095-A_VL:2095-1_VL:2095-5_VL:2095-9_VL:2570-9_VL:2595-3_VL:3070-7_VL:3095-7_VL:4070-7_VL:5095-A_VL:5095-7_VL:6095-7_VL:</t>
        </is>
      </c>
      <c r="F151" t="inlineStr">
        <is>
          <t>X4</t>
        </is>
      </c>
      <c r="G151" s="123" t="inlineStr">
        <is>
          <t>Opt_InsertProvided</t>
        </is>
      </c>
      <c r="H151" t="inlineStr">
        <is>
          <t>Cast Iron, ASTM-A48, CL 30:Cast Iron, ASTM-A48, CL 35</t>
        </is>
      </c>
      <c r="I151" s="123" t="inlineStr">
        <is>
          <t>:C30:C35:</t>
        </is>
      </c>
      <c r="J151" t="inlineStr">
        <is>
          <t>Coating_Epoxy</t>
        </is>
      </c>
      <c r="K151" t="inlineStr">
        <is>
          <t>:MechSealType1Bal:</t>
        </is>
      </c>
      <c r="L151" t="inlineStr">
        <is>
          <t>Vertical</t>
        </is>
      </c>
      <c r="M151" t="inlineStr">
        <is>
          <t>:G:K:</t>
        </is>
      </c>
      <c r="N151" t="inlineStr">
        <is>
          <t>:284JP:286JP:324JP:326JP:364JPZ:365JPZ:404JPZ:405JPZ:</t>
        </is>
      </c>
      <c r="O151" s="6" t="inlineStr">
        <is>
          <t>Cast Iron, ASTM-A48, CL 30</t>
        </is>
      </c>
      <c r="P151" s="6" t="inlineStr">
        <is>
          <t>C30</t>
        </is>
      </c>
      <c r="Q151" s="123" t="inlineStr">
        <is>
          <t>125# ANSI Flange</t>
        </is>
      </c>
      <c r="R151" s="123" t="inlineStr">
        <is>
          <t>RTF</t>
        </is>
      </c>
      <c r="S151" s="6" t="n"/>
      <c r="T151" s="123" t="inlineStr">
        <is>
          <t>A100524</t>
        </is>
      </c>
      <c r="U151" s="123" t="n"/>
      <c r="V151" s="123" t="inlineStr">
        <is>
          <t>LT027</t>
        </is>
      </c>
      <c r="W151" s="13" t="n">
        <v>0</v>
      </c>
      <c r="X151" t="n">
        <v>0</v>
      </c>
    </row>
    <row r="152">
      <c r="B152" s="13">
        <f>IF(AND(J152="Coating_Standard"),"Y","N")</f>
        <v/>
      </c>
      <c r="C152" t="inlineStr">
        <is>
          <t>Price_BOM_VL_VLS_Insert_146</t>
        </is>
      </c>
      <c r="D152">
        <f>IF(B152="Y",C152,"")</f>
        <v/>
      </c>
      <c r="E152" t="inlineStr">
        <is>
          <t>:2095-A_VLS:2095-1_VLS:2095-5_VLS:2095-9_VLS:2570-9_VLS:2595-3_VLS:3095-7_VLS:4070-7_VLS:5095-A_VLS:5095-7_VLS:6095-7_VLS:</t>
        </is>
      </c>
      <c r="F152" t="inlineStr">
        <is>
          <t>X4</t>
        </is>
      </c>
      <c r="G152" s="123" t="inlineStr">
        <is>
          <t>Opt_InsertProvided</t>
        </is>
      </c>
      <c r="H152" t="inlineStr">
        <is>
          <t>Cast Iron, ASTM-A48, CL 30:Cast Iron, ASTM-A48, CL 35</t>
        </is>
      </c>
      <c r="I152" s="123" t="inlineStr">
        <is>
          <t>:C30:C35:J:</t>
        </is>
      </c>
      <c r="J152" t="inlineStr">
        <is>
          <t>Coating_Standard</t>
        </is>
      </c>
      <c r="K152" t="inlineStr">
        <is>
          <t>:MechSealType21:MechSealType2:</t>
        </is>
      </c>
      <c r="L152" t="inlineStr">
        <is>
          <t>Vertical</t>
        </is>
      </c>
      <c r="M152" t="inlineStr">
        <is>
          <t>H</t>
        </is>
      </c>
      <c r="N152" t="inlineStr">
        <is>
          <t>:213HP:215HP:254HP:256HP:284HP:286HP:213VP:215VP:254VP:256VP:284VP:286VP:</t>
        </is>
      </c>
      <c r="O152" s="6" t="inlineStr">
        <is>
          <t>Cast Iron, ASTM-A48, CL 30</t>
        </is>
      </c>
      <c r="P152" s="6" t="inlineStr">
        <is>
          <t>C30</t>
        </is>
      </c>
      <c r="Q152" s="123" t="inlineStr">
        <is>
          <t>125# ANSI Flange</t>
        </is>
      </c>
      <c r="R152" s="123" t="n">
        <v>96769330</v>
      </c>
      <c r="S152" s="6" t="inlineStr">
        <is>
          <t>BRACKET,VLS,X4,213-286,CI</t>
        </is>
      </c>
      <c r="T152" t="inlineStr">
        <is>
          <t>A300090</t>
        </is>
      </c>
      <c r="V152" s="123" t="inlineStr">
        <is>
          <t>LT027</t>
        </is>
      </c>
      <c r="W152" s="13" t="n">
        <v>0</v>
      </c>
      <c r="X152" t="n">
        <v>45</v>
      </c>
    </row>
    <row r="153">
      <c r="B153" s="13">
        <f>IF(AND(J153="Coating_Standard"),"Y","N")</f>
        <v/>
      </c>
      <c r="C153" t="inlineStr">
        <is>
          <t>Price_BOM_VL_VLS_Insert_147</t>
        </is>
      </c>
      <c r="D153">
        <f>IF(B153="Y",C153,"")</f>
        <v/>
      </c>
      <c r="E153" t="inlineStr">
        <is>
          <t>:2095-A_VLS:2095-1_VLS:2095-5_VLS:2095-9_VLS:2570-9_VLS:2595-3_VLS:3095-7_VLS:4070-7_VLS:5095-A_VLS:5095-7_VLS:6095-7_VLS:</t>
        </is>
      </c>
      <c r="F153" t="inlineStr">
        <is>
          <t>X4</t>
        </is>
      </c>
      <c r="G153" s="123" t="inlineStr">
        <is>
          <t>Opt_InsertProvided</t>
        </is>
      </c>
      <c r="H153" t="inlineStr">
        <is>
          <t>Cast Iron, ASTM-A48, CL 30:Cast Iron, ASTM-A48, CL 35</t>
        </is>
      </c>
      <c r="I153" s="123" t="inlineStr">
        <is>
          <t>:C30:C35:J:</t>
        </is>
      </c>
      <c r="J153" t="inlineStr">
        <is>
          <t>Coating_Standard</t>
        </is>
      </c>
      <c r="K153" t="inlineStr">
        <is>
          <t>:MechSealType21:MechSealType2:</t>
        </is>
      </c>
      <c r="L153" t="inlineStr">
        <is>
          <t>Vertical</t>
        </is>
      </c>
      <c r="M153" t="inlineStr">
        <is>
          <t>H</t>
        </is>
      </c>
      <c r="N153" t="inlineStr">
        <is>
          <t>:324HP:326HP:324VP:326VP:</t>
        </is>
      </c>
      <c r="O153" s="6" t="inlineStr">
        <is>
          <t>Cast Iron, ASTM-A48, CL 30</t>
        </is>
      </c>
      <c r="P153" s="6" t="inlineStr">
        <is>
          <t>C30</t>
        </is>
      </c>
      <c r="Q153" s="123" t="inlineStr">
        <is>
          <t>125# ANSI Flange</t>
        </is>
      </c>
      <c r="R153" s="65" t="n">
        <v>96769317</v>
      </c>
      <c r="S153" s="6" t="inlineStr">
        <is>
          <t>BRACKET,VLS,X4,324-326,CI</t>
        </is>
      </c>
      <c r="T153" t="inlineStr">
        <is>
          <t>A300091</t>
        </is>
      </c>
      <c r="V153" s="123" t="inlineStr">
        <is>
          <t>LT027</t>
        </is>
      </c>
      <c r="W153" s="13" t="n">
        <v>0</v>
      </c>
      <c r="X153" t="n">
        <v>93</v>
      </c>
    </row>
    <row r="154">
      <c r="B154" s="13">
        <f>IF(AND(J154="Coating_Standard"),"Y","N")</f>
        <v/>
      </c>
      <c r="C154" t="inlineStr">
        <is>
          <t>Price_BOM_VL_VLS_Insert_148</t>
        </is>
      </c>
      <c r="D154">
        <f>IF(B154="Y",C154,"")</f>
        <v/>
      </c>
      <c r="E154" t="inlineStr">
        <is>
          <t>:2095-A_VLS:2095-1_VLS:2095-5_VLS:2095-9_VLS:2570-9_VLS:2595-3_VLS:3095-7_VLS:4070-7_VLS:5095-A_VLS:5095-7_VLS:6095-7_VLS:</t>
        </is>
      </c>
      <c r="F154" t="inlineStr">
        <is>
          <t>X4</t>
        </is>
      </c>
      <c r="G154" s="123" t="inlineStr">
        <is>
          <t>Opt_InsertProvided</t>
        </is>
      </c>
      <c r="H154" t="inlineStr">
        <is>
          <t>Cast Iron, ASTM-A48, CL 30:Cast Iron, ASTM-A48, CL 35</t>
        </is>
      </c>
      <c r="I154" s="123" t="inlineStr">
        <is>
          <t>:C30:C35:J:</t>
        </is>
      </c>
      <c r="J154" t="inlineStr">
        <is>
          <t>Coating_Scotchkote134_interior</t>
        </is>
      </c>
      <c r="K154" t="inlineStr">
        <is>
          <t>:MechSealType21:MechSealType2:</t>
        </is>
      </c>
      <c r="L154" t="inlineStr">
        <is>
          <t>Vertical</t>
        </is>
      </c>
      <c r="M154" t="inlineStr">
        <is>
          <t>H</t>
        </is>
      </c>
      <c r="N154" t="inlineStr">
        <is>
          <t>:213HP:215HP:254HP:256HP:284HP:286HP:213VP:215VP:254VP:256VP:284VP:286VP:</t>
        </is>
      </c>
      <c r="O154" s="6" t="inlineStr">
        <is>
          <t>Cast Iron, ASTM-A48, CL 30</t>
        </is>
      </c>
      <c r="P154" s="6" t="inlineStr">
        <is>
          <t>C30</t>
        </is>
      </c>
      <c r="Q154" s="123" t="inlineStr">
        <is>
          <t>125# ANSI Flange</t>
        </is>
      </c>
      <c r="R154" s="123" t="inlineStr">
        <is>
          <t>RTF</t>
        </is>
      </c>
      <c r="S154" s="6" t="n"/>
      <c r="T154" t="inlineStr">
        <is>
          <t>A300090</t>
        </is>
      </c>
      <c r="V154" s="123" t="inlineStr">
        <is>
          <t>LT027</t>
        </is>
      </c>
      <c r="W154" s="13" t="n">
        <v>0</v>
      </c>
      <c r="X154" t="n">
        <v>45</v>
      </c>
    </row>
    <row r="155">
      <c r="B155" s="13">
        <f>IF(AND(J155="Coating_Standard"),"Y","N")</f>
        <v/>
      </c>
      <c r="C155" t="inlineStr">
        <is>
          <t>Price_BOM_VL_VLS_Insert_149</t>
        </is>
      </c>
      <c r="D155">
        <f>IF(B155="Y",C155,"")</f>
        <v/>
      </c>
      <c r="E155" t="inlineStr">
        <is>
          <t>:2095-A_VLS:2095-1_VLS:2095-5_VLS:2095-9_VLS:2570-9_VLS:2595-3_VLS:3095-7_VLS:4070-7_VLS:5095-A_VLS:5095-7_VLS:6095-7_VLS:</t>
        </is>
      </c>
      <c r="F155" t="inlineStr">
        <is>
          <t>X4</t>
        </is>
      </c>
      <c r="G155" s="123" t="inlineStr">
        <is>
          <t>Opt_InsertProvided</t>
        </is>
      </c>
      <c r="H155" t="inlineStr">
        <is>
          <t>Cast Iron, ASTM-A48, CL 30:Cast Iron, ASTM-A48, CL 35</t>
        </is>
      </c>
      <c r="I155" s="123" t="inlineStr">
        <is>
          <t>:C30:C35:J:</t>
        </is>
      </c>
      <c r="J155" t="inlineStr">
        <is>
          <t>Coating_Scotchkote134_interior</t>
        </is>
      </c>
      <c r="K155" t="inlineStr">
        <is>
          <t>:MechSealType21:MechSealType2:</t>
        </is>
      </c>
      <c r="L155" t="inlineStr">
        <is>
          <t>Vertical</t>
        </is>
      </c>
      <c r="M155" t="inlineStr">
        <is>
          <t>H</t>
        </is>
      </c>
      <c r="N155" t="inlineStr">
        <is>
          <t>:324HP:326HP:324VP:326VP:</t>
        </is>
      </c>
      <c r="O155" s="6" t="inlineStr">
        <is>
          <t>Cast Iron, ASTM-A48, CL 30</t>
        </is>
      </c>
      <c r="P155" s="6" t="inlineStr">
        <is>
          <t>C30</t>
        </is>
      </c>
      <c r="Q155" s="123" t="inlineStr">
        <is>
          <t>125# ANSI Flange</t>
        </is>
      </c>
      <c r="R155" s="123" t="inlineStr">
        <is>
          <t>RTF</t>
        </is>
      </c>
      <c r="S155" s="6" t="n"/>
      <c r="T155" t="inlineStr">
        <is>
          <t>A300091</t>
        </is>
      </c>
      <c r="V155" s="123" t="inlineStr">
        <is>
          <t>LT027</t>
        </is>
      </c>
      <c r="W155" s="13" t="n">
        <v>0</v>
      </c>
      <c r="X155" t="n">
        <v>93</v>
      </c>
    </row>
    <row r="156">
      <c r="B156" s="13">
        <f>IF(AND(J156="Coating_Standard"),"Y","N")</f>
        <v/>
      </c>
      <c r="C156" t="inlineStr">
        <is>
          <t>Price_BOM_VL_VLS_Insert_150</t>
        </is>
      </c>
      <c r="D156">
        <f>IF(B156="Y",C156,"")</f>
        <v/>
      </c>
      <c r="E156" t="inlineStr">
        <is>
          <t>:2095-A_VLS:2095-1_VLS:2095-5_VLS:2095-9_VLS:2570-9_VLS:2595-3_VLS:3095-7_VLS:4070-7_VLS:5095-A_VLS:5095-7_VLS:6095-7_VLS:</t>
        </is>
      </c>
      <c r="F156" t="inlineStr">
        <is>
          <t>X4</t>
        </is>
      </c>
      <c r="G156" s="123" t="inlineStr">
        <is>
          <t>Opt_InsertProvided</t>
        </is>
      </c>
      <c r="H156" t="inlineStr">
        <is>
          <t>Cast Iron, ASTM-A48, CL 30:Cast Iron, ASTM-A48, CL 35</t>
        </is>
      </c>
      <c r="I156" s="123" t="inlineStr">
        <is>
          <t>:C30:C35:J:</t>
        </is>
      </c>
      <c r="J156" t="inlineStr">
        <is>
          <t>Coating_Scotchkote134_interior_exterior</t>
        </is>
      </c>
      <c r="K156" t="inlineStr">
        <is>
          <t>:MechSealType21:MechSealType2:</t>
        </is>
      </c>
      <c r="L156" t="inlineStr">
        <is>
          <t>Vertical</t>
        </is>
      </c>
      <c r="M156" t="inlineStr">
        <is>
          <t>H</t>
        </is>
      </c>
      <c r="N156" t="inlineStr">
        <is>
          <t>:213HP:215HP:254HP:256HP:284HP:286HP:213VP:215VP:254VP:256VP:284VP:286VP:</t>
        </is>
      </c>
      <c r="O156" s="6" t="inlineStr">
        <is>
          <t>Cast Iron, ASTM-A48, CL 30</t>
        </is>
      </c>
      <c r="P156" s="6" t="inlineStr">
        <is>
          <t>C30</t>
        </is>
      </c>
      <c r="Q156" s="123" t="inlineStr">
        <is>
          <t>125# ANSI Flange</t>
        </is>
      </c>
      <c r="R156" s="123" t="inlineStr">
        <is>
          <t>RTF</t>
        </is>
      </c>
      <c r="S156" s="6" t="n"/>
      <c r="T156" t="inlineStr">
        <is>
          <t>A300090</t>
        </is>
      </c>
      <c r="V156" s="123" t="inlineStr">
        <is>
          <t>LT027</t>
        </is>
      </c>
      <c r="W156" s="13" t="n">
        <v>0</v>
      </c>
      <c r="X156" t="n">
        <v>45</v>
      </c>
    </row>
    <row r="157">
      <c r="B157" s="13">
        <f>IF(AND(J157="Coating_Standard"),"Y","N")</f>
        <v/>
      </c>
      <c r="C157" t="inlineStr">
        <is>
          <t>Price_BOM_VL_VLS_Insert_151</t>
        </is>
      </c>
      <c r="D157">
        <f>IF(B157="Y",C157,"")</f>
        <v/>
      </c>
      <c r="E157" t="inlineStr">
        <is>
          <t>:2095-A_VLS:2095-1_VLS:2095-5_VLS:2095-9_VLS:2570-9_VLS:2595-3_VLS:3095-7_VLS:4070-7_VLS:5095-A_VLS:5095-7_VLS:6095-7_VLS:</t>
        </is>
      </c>
      <c r="F157" t="inlineStr">
        <is>
          <t>X4</t>
        </is>
      </c>
      <c r="G157" s="123" t="inlineStr">
        <is>
          <t>Opt_InsertProvided</t>
        </is>
      </c>
      <c r="H157" t="inlineStr">
        <is>
          <t>Cast Iron, ASTM-A48, CL 30:Cast Iron, ASTM-A48, CL 35</t>
        </is>
      </c>
      <c r="I157" s="123" t="inlineStr">
        <is>
          <t>:C30:C35:J:</t>
        </is>
      </c>
      <c r="J157" t="inlineStr">
        <is>
          <t>Coating_Scotchkote134_interior_exterior</t>
        </is>
      </c>
      <c r="K157" t="inlineStr">
        <is>
          <t>:MechSealType21:MechSealType2:</t>
        </is>
      </c>
      <c r="L157" t="inlineStr">
        <is>
          <t>Vertical</t>
        </is>
      </c>
      <c r="M157" t="inlineStr">
        <is>
          <t>H</t>
        </is>
      </c>
      <c r="N157" t="inlineStr">
        <is>
          <t>:324HP:326HP:324VP:326VP:</t>
        </is>
      </c>
      <c r="O157" s="6" t="inlineStr">
        <is>
          <t>Cast Iron, ASTM-A48, CL 30</t>
        </is>
      </c>
      <c r="P157" s="6" t="inlineStr">
        <is>
          <t>C30</t>
        </is>
      </c>
      <c r="Q157" s="123" t="inlineStr">
        <is>
          <t>125# ANSI Flange</t>
        </is>
      </c>
      <c r="R157" s="123" t="inlineStr">
        <is>
          <t>RTF</t>
        </is>
      </c>
      <c r="S157" s="6" t="n"/>
      <c r="T157" t="inlineStr">
        <is>
          <t>A300091</t>
        </is>
      </c>
      <c r="V157" s="123" t="inlineStr">
        <is>
          <t>LT027</t>
        </is>
      </c>
      <c r="W157" s="13" t="n">
        <v>0</v>
      </c>
      <c r="X157" t="n">
        <v>93</v>
      </c>
    </row>
    <row r="158">
      <c r="B158" s="13">
        <f>IF(AND(J158="Coating_Standard"),"Y","N")</f>
        <v/>
      </c>
      <c r="C158" t="inlineStr">
        <is>
          <t>Price_BOM_VL_VLS_Insert_152</t>
        </is>
      </c>
      <c r="D158">
        <f>IF(B158="Y",C158,"")</f>
        <v/>
      </c>
      <c r="E158" t="inlineStr">
        <is>
          <t>:2095-A_VLS:2095-1_VLS:2095-5_VLS:2095-9_VLS:2570-9_VLS:2595-3_VLS:3095-7_VLS:4070-7_VLS:5095-A_VLS:5095-7_VLS:6095-7_VLS:</t>
        </is>
      </c>
      <c r="F158" t="inlineStr">
        <is>
          <t>X4</t>
        </is>
      </c>
      <c r="G158" s="123" t="inlineStr">
        <is>
          <t>Opt_InsertProvided</t>
        </is>
      </c>
      <c r="H158" t="inlineStr">
        <is>
          <t>Cast Iron, ASTM-A48, CL 30:Cast Iron, ASTM-A48, CL 35</t>
        </is>
      </c>
      <c r="I158" s="123" t="inlineStr">
        <is>
          <t>:C30:C35:J:</t>
        </is>
      </c>
      <c r="J158" t="inlineStr">
        <is>
          <t>Coating_Scotchkote134_interior_exterior_IncludeImpeller</t>
        </is>
      </c>
      <c r="K158" t="inlineStr">
        <is>
          <t>:MechSealType21:MechSealType2:</t>
        </is>
      </c>
      <c r="L158" t="inlineStr">
        <is>
          <t>Vertical</t>
        </is>
      </c>
      <c r="M158" t="inlineStr">
        <is>
          <t>H</t>
        </is>
      </c>
      <c r="N158" t="inlineStr">
        <is>
          <t>:213HP:215HP:254HP:256HP:284HP:286HP:213VP:215VP:254VP:256VP:284VP:286VP:</t>
        </is>
      </c>
      <c r="O158" s="6" t="inlineStr">
        <is>
          <t>Cast Iron, ASTM-A48, CL 30</t>
        </is>
      </c>
      <c r="P158" s="6" t="inlineStr">
        <is>
          <t>C30</t>
        </is>
      </c>
      <c r="Q158" s="123" t="inlineStr">
        <is>
          <t>125# ANSI Flange</t>
        </is>
      </c>
      <c r="R158" s="123" t="inlineStr">
        <is>
          <t>RTF</t>
        </is>
      </c>
      <c r="S158" s="6" t="n"/>
      <c r="T158" t="inlineStr">
        <is>
          <t>A300090</t>
        </is>
      </c>
      <c r="V158" s="123" t="inlineStr">
        <is>
          <t>LT027</t>
        </is>
      </c>
      <c r="W158" s="13" t="n">
        <v>0</v>
      </c>
      <c r="X158" t="n">
        <v>45</v>
      </c>
    </row>
    <row r="159">
      <c r="B159" s="13">
        <f>IF(AND(J159="Coating_Standard"),"Y","N")</f>
        <v/>
      </c>
      <c r="C159" t="inlineStr">
        <is>
          <t>Price_BOM_VL_VLS_Insert_153</t>
        </is>
      </c>
      <c r="D159">
        <f>IF(B159="Y",C159,"")</f>
        <v/>
      </c>
      <c r="E159" t="inlineStr">
        <is>
          <t>:2095-A_VLS:2095-1_VLS:2095-5_VLS:2095-9_VLS:2570-9_VLS:2595-3_VLS:3095-7_VLS:4070-7_VLS:5095-A_VLS:5095-7_VLS:6095-7_VLS:</t>
        </is>
      </c>
      <c r="F159" t="inlineStr">
        <is>
          <t>X4</t>
        </is>
      </c>
      <c r="G159" s="123" t="inlineStr">
        <is>
          <t>Opt_InsertProvided</t>
        </is>
      </c>
      <c r="H159" t="inlineStr">
        <is>
          <t>Cast Iron, ASTM-A48, CL 30:Cast Iron, ASTM-A48, CL 35</t>
        </is>
      </c>
      <c r="I159" s="123" t="inlineStr">
        <is>
          <t>:C30:C35:J:</t>
        </is>
      </c>
      <c r="J159" t="inlineStr">
        <is>
          <t>Coating_Scotchkote134_interior_exterior_IncludeImpeller</t>
        </is>
      </c>
      <c r="K159" t="inlineStr">
        <is>
          <t>:MechSealType21:MechSealType2:</t>
        </is>
      </c>
      <c r="L159" t="inlineStr">
        <is>
          <t>Vertical</t>
        </is>
      </c>
      <c r="M159" t="inlineStr">
        <is>
          <t>H</t>
        </is>
      </c>
      <c r="N159" t="inlineStr">
        <is>
          <t>:324HP:326HP:324VP:326VP:</t>
        </is>
      </c>
      <c r="O159" s="6" t="inlineStr">
        <is>
          <t>Cast Iron, ASTM-A48, CL 30</t>
        </is>
      </c>
      <c r="P159" s="6" t="inlineStr">
        <is>
          <t>C30</t>
        </is>
      </c>
      <c r="Q159" s="123" t="inlineStr">
        <is>
          <t>125# ANSI Flange</t>
        </is>
      </c>
      <c r="R159" s="123" t="inlineStr">
        <is>
          <t>RTF</t>
        </is>
      </c>
      <c r="S159" s="6" t="n"/>
      <c r="T159" t="inlineStr">
        <is>
          <t>A300091</t>
        </is>
      </c>
      <c r="V159" s="123" t="inlineStr">
        <is>
          <t>LT027</t>
        </is>
      </c>
      <c r="W159" s="13" t="n">
        <v>0</v>
      </c>
      <c r="X159" t="n">
        <v>93</v>
      </c>
    </row>
    <row r="160">
      <c r="B160" s="13">
        <f>IF(AND(J160="Coating_Standard"),"Y","N")</f>
        <v/>
      </c>
      <c r="C160" t="inlineStr">
        <is>
          <t>Price_BOM_VL_VLS_Insert_154</t>
        </is>
      </c>
      <c r="D160">
        <f>IF(B160="Y",C160,"")</f>
        <v/>
      </c>
      <c r="E160" t="inlineStr">
        <is>
          <t>:2095-A_VLS:2095-1_VLS:2095-5_VLS:2095-9_VLS:2570-9_VLS:2595-3_VLS:3095-7_VLS:4070-7_VLS:5095-A_VLS:5095-7_VLS:6095-7_VLS:</t>
        </is>
      </c>
      <c r="F160" t="inlineStr">
        <is>
          <t>X4</t>
        </is>
      </c>
      <c r="G160" s="123" t="inlineStr">
        <is>
          <t>Opt_InsertProvided</t>
        </is>
      </c>
      <c r="H160" t="inlineStr">
        <is>
          <t>Cast Iron, ASTM-A48, CL 30:Cast Iron, ASTM-A48, CL 35</t>
        </is>
      </c>
      <c r="I160" s="123" t="inlineStr">
        <is>
          <t>:C30:C35:J:</t>
        </is>
      </c>
      <c r="J160" t="inlineStr">
        <is>
          <t>Coating_Scotchkote134_interior_IncludeImpeller</t>
        </is>
      </c>
      <c r="K160" t="inlineStr">
        <is>
          <t>:MechSealType21:MechSealType2:</t>
        </is>
      </c>
      <c r="L160" t="inlineStr">
        <is>
          <t>Vertical</t>
        </is>
      </c>
      <c r="M160" t="inlineStr">
        <is>
          <t>H</t>
        </is>
      </c>
      <c r="N160" t="inlineStr">
        <is>
          <t>:213HP:215HP:254HP:256HP:284HP:286HP:213VP:215VP:254VP:256VP:284VP:286VP:</t>
        </is>
      </c>
      <c r="O160" s="6" t="inlineStr">
        <is>
          <t>Cast Iron, ASTM-A48, CL 30</t>
        </is>
      </c>
      <c r="P160" s="6" t="inlineStr">
        <is>
          <t>C30</t>
        </is>
      </c>
      <c r="Q160" s="123" t="inlineStr">
        <is>
          <t>125# ANSI Flange</t>
        </is>
      </c>
      <c r="R160" s="123" t="inlineStr">
        <is>
          <t>RTF</t>
        </is>
      </c>
      <c r="S160" s="6" t="n"/>
      <c r="T160" t="inlineStr">
        <is>
          <t>A300090</t>
        </is>
      </c>
      <c r="V160" s="123" t="inlineStr">
        <is>
          <t>LT027</t>
        </is>
      </c>
      <c r="W160" s="13" t="n">
        <v>0</v>
      </c>
      <c r="X160" t="n">
        <v>45</v>
      </c>
    </row>
    <row r="161">
      <c r="B161" s="13">
        <f>IF(AND(J161="Coating_Standard"),"Y","N")</f>
        <v/>
      </c>
      <c r="C161" t="inlineStr">
        <is>
          <t>Price_BOM_VL_VLS_Insert_155</t>
        </is>
      </c>
      <c r="D161">
        <f>IF(B161="Y",C161,"")</f>
        <v/>
      </c>
      <c r="E161" t="inlineStr">
        <is>
          <t>:2095-A_VLS:2095-1_VLS:2095-5_VLS:2095-9_VLS:2570-9_VLS:2595-3_VLS:3095-7_VLS:4070-7_VLS:5095-A_VLS:5095-7_VLS:6095-7_VLS:</t>
        </is>
      </c>
      <c r="F161" t="inlineStr">
        <is>
          <t>X4</t>
        </is>
      </c>
      <c r="G161" s="123" t="inlineStr">
        <is>
          <t>Opt_InsertProvided</t>
        </is>
      </c>
      <c r="H161" t="inlineStr">
        <is>
          <t>Cast Iron, ASTM-A48, CL 30:Cast Iron, ASTM-A48, CL 35</t>
        </is>
      </c>
      <c r="I161" s="123" t="inlineStr">
        <is>
          <t>:C30:C35:J:</t>
        </is>
      </c>
      <c r="J161" t="inlineStr">
        <is>
          <t>Coating_Scotchkote134_interior_IncludeImpeller</t>
        </is>
      </c>
      <c r="K161" t="inlineStr">
        <is>
          <t>:MechSealType21:MechSealType2:</t>
        </is>
      </c>
      <c r="L161" t="inlineStr">
        <is>
          <t>Vertical</t>
        </is>
      </c>
      <c r="M161" t="inlineStr">
        <is>
          <t>H</t>
        </is>
      </c>
      <c r="N161" t="inlineStr">
        <is>
          <t>:324HP:326HP:324VP:326VP:</t>
        </is>
      </c>
      <c r="O161" s="6" t="inlineStr">
        <is>
          <t>Cast Iron, ASTM-A48, CL 30</t>
        </is>
      </c>
      <c r="P161" s="6" t="inlineStr">
        <is>
          <t>C30</t>
        </is>
      </c>
      <c r="Q161" s="123" t="inlineStr">
        <is>
          <t>125# ANSI Flange</t>
        </is>
      </c>
      <c r="R161" s="123" t="inlineStr">
        <is>
          <t>RTF</t>
        </is>
      </c>
      <c r="S161" s="6" t="n"/>
      <c r="T161" t="inlineStr">
        <is>
          <t>A300091</t>
        </is>
      </c>
      <c r="V161" s="123" t="inlineStr">
        <is>
          <t>LT027</t>
        </is>
      </c>
      <c r="W161" s="13" t="n">
        <v>0</v>
      </c>
      <c r="X161" t="n">
        <v>93</v>
      </c>
    </row>
    <row r="162">
      <c r="B162" s="13">
        <f>IF(AND(J162="Coating_Standard"),"Y","N")</f>
        <v/>
      </c>
      <c r="C162" t="inlineStr">
        <is>
          <t>Price_BOM_VL_VLS_Insert_156</t>
        </is>
      </c>
      <c r="D162">
        <f>IF(B162="Y",C162,"")</f>
        <v/>
      </c>
      <c r="E162" t="inlineStr">
        <is>
          <t>:2095-A_VLS:2095-1_VLS:2095-5_VLS:2095-9_VLS:2570-9_VLS:2595-3_VLS:3095-7_VLS:4070-7_VLS:5095-A_VLS:5095-7_VLS:6095-7_VLS:</t>
        </is>
      </c>
      <c r="F162" t="inlineStr">
        <is>
          <t>X4</t>
        </is>
      </c>
      <c r="G162" s="123" t="inlineStr">
        <is>
          <t>Opt_InsertProvided</t>
        </is>
      </c>
      <c r="H162" t="inlineStr">
        <is>
          <t>Cast Iron, ASTM-A48, CL 30:Cast Iron, ASTM-A48, CL 35</t>
        </is>
      </c>
      <c r="I162" s="123" t="inlineStr">
        <is>
          <t>:C30:C35:J:</t>
        </is>
      </c>
      <c r="J162" t="inlineStr">
        <is>
          <t>Coating_Special</t>
        </is>
      </c>
      <c r="K162" t="inlineStr">
        <is>
          <t>:MechSealType21:MechSealType2:</t>
        </is>
      </c>
      <c r="L162" t="inlineStr">
        <is>
          <t>Vertical</t>
        </is>
      </c>
      <c r="M162" t="inlineStr">
        <is>
          <t>H</t>
        </is>
      </c>
      <c r="N162" t="inlineStr">
        <is>
          <t>:213HP:215HP:254HP:256HP:284HP:286HP:213VP:215VP:254VP:256VP:284VP:286VP:</t>
        </is>
      </c>
      <c r="O162" s="6" t="inlineStr">
        <is>
          <t>Cast Iron, ASTM-A48, CL 30</t>
        </is>
      </c>
      <c r="P162" s="6" t="inlineStr">
        <is>
          <t>C30</t>
        </is>
      </c>
      <c r="Q162" s="123" t="inlineStr">
        <is>
          <t>125# ANSI Flange</t>
        </is>
      </c>
      <c r="R162" s="123" t="inlineStr">
        <is>
          <t>RTF</t>
        </is>
      </c>
      <c r="S162" s="6" t="n"/>
      <c r="T162" t="inlineStr">
        <is>
          <t>A300090</t>
        </is>
      </c>
      <c r="V162" s="123" t="inlineStr">
        <is>
          <t>LT027</t>
        </is>
      </c>
      <c r="W162" s="13" t="n">
        <v>0</v>
      </c>
      <c r="X162" t="n">
        <v>45</v>
      </c>
    </row>
    <row r="163">
      <c r="B163" s="13">
        <f>IF(AND(J163="Coating_Standard"),"Y","N")</f>
        <v/>
      </c>
      <c r="C163" t="inlineStr">
        <is>
          <t>Price_BOM_VL_VLS_Insert_157</t>
        </is>
      </c>
      <c r="D163">
        <f>IF(B163="Y",C163,"")</f>
        <v/>
      </c>
      <c r="E163" t="inlineStr">
        <is>
          <t>:2095-A_VLS:2095-1_VLS:2095-5_VLS:2095-9_VLS:2570-9_VLS:2595-3_VLS:3095-7_VLS:4070-7_VLS:5095-A_VLS:5095-7_VLS:6095-7_VLS:</t>
        </is>
      </c>
      <c r="F163" t="inlineStr">
        <is>
          <t>X4</t>
        </is>
      </c>
      <c r="G163" s="123" t="inlineStr">
        <is>
          <t>Opt_InsertProvided</t>
        </is>
      </c>
      <c r="H163" t="inlineStr">
        <is>
          <t>Cast Iron, ASTM-A48, CL 30:Cast Iron, ASTM-A48, CL 35</t>
        </is>
      </c>
      <c r="I163" s="123" t="inlineStr">
        <is>
          <t>:C30:C35:J:</t>
        </is>
      </c>
      <c r="J163" t="inlineStr">
        <is>
          <t>Coating_Special</t>
        </is>
      </c>
      <c r="K163" t="inlineStr">
        <is>
          <t>:MechSealType21:MechSealType2:</t>
        </is>
      </c>
      <c r="L163" t="inlineStr">
        <is>
          <t>Vertical</t>
        </is>
      </c>
      <c r="M163" t="inlineStr">
        <is>
          <t>H</t>
        </is>
      </c>
      <c r="N163" t="inlineStr">
        <is>
          <t>:324HP:326HP:324VP:326VP:</t>
        </is>
      </c>
      <c r="O163" s="6" t="inlineStr">
        <is>
          <t>Cast Iron, ASTM-A48, CL 30</t>
        </is>
      </c>
      <c r="P163" s="6" t="inlineStr">
        <is>
          <t>C30</t>
        </is>
      </c>
      <c r="Q163" s="123" t="inlineStr">
        <is>
          <t>125# ANSI Flange</t>
        </is>
      </c>
      <c r="R163" s="123" t="inlineStr">
        <is>
          <t>RTF</t>
        </is>
      </c>
      <c r="S163" s="6" t="n"/>
      <c r="T163" t="inlineStr">
        <is>
          <t>A300091</t>
        </is>
      </c>
      <c r="V163" s="123" t="inlineStr">
        <is>
          <t>LT027</t>
        </is>
      </c>
      <c r="W163" s="13" t="n">
        <v>0</v>
      </c>
      <c r="X163" t="n">
        <v>93</v>
      </c>
    </row>
    <row r="164">
      <c r="B164" s="13">
        <f>IF(AND(J164="Coating_Standard"),"Y","N")</f>
        <v/>
      </c>
      <c r="C164" t="inlineStr">
        <is>
          <t>Price_BOM_VL_VLS_Insert_158</t>
        </is>
      </c>
      <c r="D164">
        <f>IF(B164="Y",C164,"")</f>
        <v/>
      </c>
      <c r="E164" t="inlineStr">
        <is>
          <t>:2095-A_VLS:2095-1_VLS:2095-5_VLS:2095-9_VLS:2570-9_VLS:2595-3_VLS:3095-7_VLS:4070-7_VLS:5095-A_VLS:5095-7_VLS:6095-7_VLS:</t>
        </is>
      </c>
      <c r="F164" t="inlineStr">
        <is>
          <t>X4</t>
        </is>
      </c>
      <c r="G164" s="123" t="inlineStr">
        <is>
          <t>Opt_InsertProvided</t>
        </is>
      </c>
      <c r="H164" t="inlineStr">
        <is>
          <t>Cast Iron, ASTM-A48, CL 30:Cast Iron, ASTM-A48, CL 35</t>
        </is>
      </c>
      <c r="I164" s="123" t="inlineStr">
        <is>
          <t>:C30:C35:J:</t>
        </is>
      </c>
      <c r="J164" t="inlineStr">
        <is>
          <t>Coating_Epoxy</t>
        </is>
      </c>
      <c r="K164" t="inlineStr">
        <is>
          <t>:MechSealType21:MechSealType2:</t>
        </is>
      </c>
      <c r="L164" t="inlineStr">
        <is>
          <t>Vertical</t>
        </is>
      </c>
      <c r="M164" t="inlineStr">
        <is>
          <t>H</t>
        </is>
      </c>
      <c r="N164" t="inlineStr">
        <is>
          <t>:213HP:215HP:254HP:256HP:284HP:286HP:213VP:215VP:254VP:256VP:284VP:286VP:</t>
        </is>
      </c>
      <c r="O164" s="6" t="inlineStr">
        <is>
          <t>Cast Iron, ASTM-A48, CL 30</t>
        </is>
      </c>
      <c r="P164" s="6" t="inlineStr">
        <is>
          <t>C30</t>
        </is>
      </c>
      <c r="Q164" s="123" t="inlineStr">
        <is>
          <t>125# ANSI Flange</t>
        </is>
      </c>
      <c r="R164" s="123" t="inlineStr">
        <is>
          <t>RTF</t>
        </is>
      </c>
      <c r="S164" s="6" t="n"/>
      <c r="T164" t="inlineStr">
        <is>
          <t>A300090</t>
        </is>
      </c>
      <c r="V164" s="123" t="inlineStr">
        <is>
          <t>LT027</t>
        </is>
      </c>
      <c r="W164" s="13" t="n">
        <v>0</v>
      </c>
      <c r="X164" t="n">
        <v>45</v>
      </c>
    </row>
    <row r="165">
      <c r="B165" s="13">
        <f>IF(AND(J165="Coating_Standard"),"Y","N")</f>
        <v/>
      </c>
      <c r="C165" t="inlineStr">
        <is>
          <t>Price_BOM_VL_VLS_Insert_159</t>
        </is>
      </c>
      <c r="D165">
        <f>IF(B165="Y",C165,"")</f>
        <v/>
      </c>
      <c r="E165" t="inlineStr">
        <is>
          <t>:2095-A_VLS:2095-1_VLS:2095-5_VLS:2095-9_VLS:2570-9_VLS:2595-3_VLS:3095-7_VLS:4070-7_VLS:5095-A_VLS:5095-7_VLS:6095-7_VLS:</t>
        </is>
      </c>
      <c r="F165" t="inlineStr">
        <is>
          <t>X4</t>
        </is>
      </c>
      <c r="G165" s="123" t="inlineStr">
        <is>
          <t>Opt_InsertProvided</t>
        </is>
      </c>
      <c r="H165" t="inlineStr">
        <is>
          <t>Cast Iron, ASTM-A48, CL 30:Cast Iron, ASTM-A48, CL 35</t>
        </is>
      </c>
      <c r="I165" s="123" t="inlineStr">
        <is>
          <t>:C30:C35:J:</t>
        </is>
      </c>
      <c r="J165" t="inlineStr">
        <is>
          <t>Coating_Epoxy</t>
        </is>
      </c>
      <c r="K165" t="inlineStr">
        <is>
          <t>:MechSealType21:MechSealType2:</t>
        </is>
      </c>
      <c r="L165" t="inlineStr">
        <is>
          <t>Vertical</t>
        </is>
      </c>
      <c r="M165" t="inlineStr">
        <is>
          <t>H</t>
        </is>
      </c>
      <c r="N165" t="inlineStr">
        <is>
          <t>:324HP:326HP:324VP:326VP:</t>
        </is>
      </c>
      <c r="O165" s="6" t="inlineStr">
        <is>
          <t>Cast Iron, ASTM-A48, CL 30</t>
        </is>
      </c>
      <c r="P165" s="6" t="inlineStr">
        <is>
          <t>C30</t>
        </is>
      </c>
      <c r="Q165" s="123" t="inlineStr">
        <is>
          <t>125# ANSI Flange</t>
        </is>
      </c>
      <c r="R165" s="123" t="inlineStr">
        <is>
          <t>RTF</t>
        </is>
      </c>
      <c r="S165" s="6" t="n"/>
      <c r="T165" t="inlineStr">
        <is>
          <t>A300091</t>
        </is>
      </c>
      <c r="V165" s="123" t="inlineStr">
        <is>
          <t>LT027</t>
        </is>
      </c>
      <c r="W165" s="13" t="n">
        <v>0</v>
      </c>
      <c r="X165" t="n">
        <v>93</v>
      </c>
    </row>
    <row r="166">
      <c r="B166" s="13">
        <f>IF(AND(J166="Coating_Standard"),"Y","N")</f>
        <v/>
      </c>
      <c r="C166" t="inlineStr">
        <is>
          <t>Price_BOM_VL_VLS_Insert_160</t>
        </is>
      </c>
      <c r="D166">
        <f>IF(B166="Y",C166,"")</f>
        <v/>
      </c>
      <c r="E166" t="inlineStr">
        <is>
          <t>:2095-A_VLS:2095-1_VLS:2095-5_VLS:2095-9_VLS:2595-3_VLS:3095-7_VLS:VLS:4095-9_VLS:4095-7_VLS:5095-A_VLS:5095-7_VLS:6095-7_VLS:</t>
        </is>
      </c>
      <c r="F166" s="6" t="inlineStr">
        <is>
          <t>X3</t>
        </is>
      </c>
      <c r="G166" s="123" t="inlineStr">
        <is>
          <t>Opt_InsertProvided</t>
        </is>
      </c>
      <c r="H166" s="123" t="inlineStr">
        <is>
          <t>Cast Iron, ASTM-A48, CL 35</t>
        </is>
      </c>
      <c r="I166" s="123" t="inlineStr">
        <is>
          <t>:C30:C35:J:</t>
        </is>
      </c>
      <c r="J166" t="inlineStr">
        <is>
          <t>Coating_Standard</t>
        </is>
      </c>
      <c r="K166" t="inlineStr">
        <is>
          <t>:MechSealType21:MechSealType2:</t>
        </is>
      </c>
      <c r="L166" t="inlineStr">
        <is>
          <t>Vertical</t>
        </is>
      </c>
      <c r="M166" s="6" t="inlineStr">
        <is>
          <t>E</t>
        </is>
      </c>
      <c r="N166" t="inlineStr">
        <is>
          <t>:182TC:184TC:213TC:215TC:254TC:256TC:</t>
        </is>
      </c>
      <c r="O166" s="6" t="inlineStr">
        <is>
          <t>Cast Iron, ASTM-A48, CL 30</t>
        </is>
      </c>
      <c r="P166" s="6" t="inlineStr">
        <is>
          <t>C30</t>
        </is>
      </c>
      <c r="Q166" s="123" t="inlineStr">
        <is>
          <t>125# ANSI Flange</t>
        </is>
      </c>
      <c r="R166" s="123" t="n">
        <v>98269623</v>
      </c>
      <c r="S166" s="123" t="inlineStr">
        <is>
          <t>BRK B/M VLS X3,9.5" 182/256 TC MTR</t>
        </is>
      </c>
      <c r="T166" s="123" t="inlineStr">
        <is>
          <t>A100132</t>
        </is>
      </c>
      <c r="U166" s="123" t="n"/>
      <c r="V166" s="65" t="inlineStr">
        <is>
          <t>LT027</t>
        </is>
      </c>
      <c r="W166" s="13" t="n">
        <v>0</v>
      </c>
      <c r="X166" t="n">
        <v>300</v>
      </c>
    </row>
    <row r="167">
      <c r="B167" s="13">
        <f>IF(AND(J167="Coating_Standard"),"Y","N")</f>
        <v/>
      </c>
      <c r="C167" t="inlineStr">
        <is>
          <t>Price_BOM_VL_VLS_Insert_161</t>
        </is>
      </c>
      <c r="D167">
        <f>IF(B167="Y",C167,"")</f>
        <v/>
      </c>
      <c r="E167" t="inlineStr">
        <is>
          <t>:2095-A_VLS:2095-1_VLS:2095-5_VLS:2095-9_VLS:2595-3_VLS:3095-7_VLS:VLS:4095-9_VLS:4095-7_VLS:5095-A_VLS:5095-7_VLS:6095-7_VLS:</t>
        </is>
      </c>
      <c r="F167" s="6" t="inlineStr">
        <is>
          <t>X3</t>
        </is>
      </c>
      <c r="G167" s="123" t="inlineStr">
        <is>
          <t>Opt_InsertProvided</t>
        </is>
      </c>
      <c r="H167" t="inlineStr">
        <is>
          <t>:Cast Iron, ASTM-A48, CL 35:CaseMatl_Ductile_Iron_ASTM-A536-65</t>
        </is>
      </c>
      <c r="I167" s="123" t="inlineStr">
        <is>
          <t>:C30:C35:J:</t>
        </is>
      </c>
      <c r="J167" t="inlineStr">
        <is>
          <t>Coating_Standard</t>
        </is>
      </c>
      <c r="K167" t="inlineStr">
        <is>
          <t>:MechSealType2:</t>
        </is>
      </c>
      <c r="L167" t="inlineStr">
        <is>
          <t>Vertical</t>
        </is>
      </c>
      <c r="M167" s="6" t="inlineStr">
        <is>
          <t>E</t>
        </is>
      </c>
      <c r="N167" t="inlineStr">
        <is>
          <t>:182TC:184TC:213TC:215TC:254TC:256TC:</t>
        </is>
      </c>
      <c r="O167" s="6" t="inlineStr">
        <is>
          <t>Cast Iron, ASTM-A48, CL 30</t>
        </is>
      </c>
      <c r="P167" s="6" t="inlineStr">
        <is>
          <t>C30</t>
        </is>
      </c>
      <c r="Q167" s="123" t="inlineStr">
        <is>
          <t>250# ANSI Flange</t>
        </is>
      </c>
      <c r="R167" s="123" t="inlineStr">
        <is>
          <t>RTF</t>
        </is>
      </c>
      <c r="S167" s="123" t="n"/>
      <c r="T167" s="86" t="inlineStr">
        <is>
          <t>A100132</t>
        </is>
      </c>
      <c r="U167" s="86">
        <f>VLOOKUP(T167,Sheet2!A$25:B$51,2,FALSE)</f>
        <v/>
      </c>
      <c r="V167" s="65" t="inlineStr">
        <is>
          <t>LT116</t>
        </is>
      </c>
      <c r="W167" s="13" t="n">
        <v>16</v>
      </c>
      <c r="X167" t="n">
        <v>300</v>
      </c>
    </row>
    <row r="168">
      <c r="B168" s="13">
        <f>IF(AND(J168="Coating_Standard"),"Y","N")</f>
        <v/>
      </c>
      <c r="C168" t="inlineStr">
        <is>
          <t>Price_BOM_VL_VLS_Insert_162</t>
        </is>
      </c>
      <c r="D168">
        <f>IF(B168="Y",C168,"")</f>
        <v/>
      </c>
      <c r="E168" t="inlineStr">
        <is>
          <t>:2095-A_VLS:2095-1_VLS:2095-5_VLS:2095-9_VLS:2595-3_VLS:3095-7_VLS:VLS:4095-9_VLS:4095-7_VLS:5095-A_VLS:5095-7_VLS:6095-7_VLS:</t>
        </is>
      </c>
      <c r="F168" s="6" t="inlineStr">
        <is>
          <t>X3</t>
        </is>
      </c>
      <c r="G168" s="123" t="inlineStr">
        <is>
          <t>Opt_InsertProvided</t>
        </is>
      </c>
      <c r="H168" s="123" t="inlineStr">
        <is>
          <t>Cast Iron, ASTM-A48, CL 35</t>
        </is>
      </c>
      <c r="I168" s="123" t="inlineStr">
        <is>
          <t>:C30:C35:J:</t>
        </is>
      </c>
      <c r="J168" t="inlineStr">
        <is>
          <t>Coating_Scotchkote134_interior_exterior</t>
        </is>
      </c>
      <c r="K168" t="inlineStr">
        <is>
          <t>:MechSealType21:MechSealType2:</t>
        </is>
      </c>
      <c r="L168" t="inlineStr">
        <is>
          <t>Vertical</t>
        </is>
      </c>
      <c r="M168" s="6" t="inlineStr">
        <is>
          <t>E</t>
        </is>
      </c>
      <c r="N168" t="inlineStr">
        <is>
          <t>:182TC:184TC:213TC:215TC:254TC:256TC:</t>
        </is>
      </c>
      <c r="O168" s="6" t="inlineStr">
        <is>
          <t>Cast Iron, ASTM-A48, CL 30</t>
        </is>
      </c>
      <c r="P168" s="6" t="inlineStr">
        <is>
          <t>C30</t>
        </is>
      </c>
      <c r="Q168" s="123" t="inlineStr">
        <is>
          <t>125# ANSI Flange</t>
        </is>
      </c>
      <c r="R168" s="123" t="inlineStr">
        <is>
          <t>RTF</t>
        </is>
      </c>
      <c r="S168" s="1" t="n"/>
      <c r="T168" s="123" t="inlineStr">
        <is>
          <t>A100132</t>
        </is>
      </c>
      <c r="U168" s="123" t="n"/>
      <c r="V168" s="65" t="inlineStr">
        <is>
          <t>LT116</t>
        </is>
      </c>
      <c r="W168" s="13" t="n">
        <v>16</v>
      </c>
      <c r="X168" t="n">
        <v>300</v>
      </c>
    </row>
    <row r="169">
      <c r="B169" s="13">
        <f>IF(AND(J169="Coating_Standard"),"Y","N")</f>
        <v/>
      </c>
      <c r="C169" t="inlineStr">
        <is>
          <t>Price_BOM_VL_VLS_Insert_163</t>
        </is>
      </c>
      <c r="D169">
        <f>IF(B169="Y",C169,"")</f>
        <v/>
      </c>
      <c r="E169" t="inlineStr">
        <is>
          <t>:2095-A_VLS:2095-1_VLS:2095-5_VLS:2095-9_VLS:2595-3_VLS:3095-7_VLS:VLS:4095-9_VLS:4095-7_VLS:5095-A_VLS:5095-7_VLS:6095-7_VLS:</t>
        </is>
      </c>
      <c r="F169" s="6" t="inlineStr">
        <is>
          <t>X3</t>
        </is>
      </c>
      <c r="G169" s="123" t="inlineStr">
        <is>
          <t>Opt_InsertProvided</t>
        </is>
      </c>
      <c r="H169" t="inlineStr">
        <is>
          <t>:Cast Iron, ASTM-A48, CL 35:CaseMatl_Ductile_Iron_ASTM-A536-65</t>
        </is>
      </c>
      <c r="I169" s="123" t="inlineStr">
        <is>
          <t>:C30:C35:J:</t>
        </is>
      </c>
      <c r="J169" t="inlineStr">
        <is>
          <t>Coating_Scotchkote134_interior_exterior</t>
        </is>
      </c>
      <c r="K169" t="inlineStr">
        <is>
          <t>:MechSealType2:</t>
        </is>
      </c>
      <c r="L169" t="inlineStr">
        <is>
          <t>Vertical</t>
        </is>
      </c>
      <c r="M169" s="6" t="inlineStr">
        <is>
          <t>E</t>
        </is>
      </c>
      <c r="N169" t="inlineStr">
        <is>
          <t>:182TC:184TC:213TC:215TC:254TC:256TC:</t>
        </is>
      </c>
      <c r="O169" s="6" t="inlineStr">
        <is>
          <t>Cast Iron, ASTM-A48, CL 30</t>
        </is>
      </c>
      <c r="P169" s="6" t="inlineStr">
        <is>
          <t>C30</t>
        </is>
      </c>
      <c r="Q169" s="123" t="inlineStr">
        <is>
          <t>250# ANSI Flange</t>
        </is>
      </c>
      <c r="R169" s="123" t="inlineStr">
        <is>
          <t>RTF</t>
        </is>
      </c>
      <c r="S169" s="1" t="n"/>
      <c r="T169" s="86" t="inlineStr">
        <is>
          <t>A100132</t>
        </is>
      </c>
      <c r="U169" s="86">
        <f>VLOOKUP(T169,Sheet2!A$25:B$51,2,FALSE)</f>
        <v/>
      </c>
      <c r="V169" s="65" t="inlineStr">
        <is>
          <t>LT116</t>
        </is>
      </c>
      <c r="W169" s="13" t="n">
        <v>16</v>
      </c>
      <c r="X169" t="n">
        <v>300</v>
      </c>
    </row>
    <row r="170">
      <c r="B170" s="13">
        <f>IF(AND(J170="Coating_Standard"),"Y","N")</f>
        <v/>
      </c>
      <c r="C170" t="inlineStr">
        <is>
          <t>Price_BOM_VL_VLS_Insert_164</t>
        </is>
      </c>
      <c r="D170">
        <f>IF(B170="Y",C170,"")</f>
        <v/>
      </c>
      <c r="E170" t="inlineStr">
        <is>
          <t>:2095-A_VLS:2095-1_VLS:2095-5_VLS:2095-9_VLS:2595-3_VLS:3095-7_VLS:VLS:5095-A_VLS:5095-7_VLS:6095-7_VLS:</t>
        </is>
      </c>
      <c r="F170" t="inlineStr">
        <is>
          <t>X4</t>
        </is>
      </c>
      <c r="G170" s="123" t="inlineStr">
        <is>
          <t>Opt_InsertProvided</t>
        </is>
      </c>
      <c r="H170" s="123" t="inlineStr">
        <is>
          <t>Cast Iron, ASTM-A48, CL 35</t>
        </is>
      </c>
      <c r="I170" s="123" t="inlineStr">
        <is>
          <t>:C30:C35:J:</t>
        </is>
      </c>
      <c r="J170" t="inlineStr">
        <is>
          <t>Coating_Standard</t>
        </is>
      </c>
      <c r="K170" t="inlineStr">
        <is>
          <t>:MechSealType21:MechSealType2:</t>
        </is>
      </c>
      <c r="L170" t="inlineStr">
        <is>
          <t>Vertical</t>
        </is>
      </c>
      <c r="M170" t="inlineStr">
        <is>
          <t>E</t>
        </is>
      </c>
      <c r="N170" t="inlineStr">
        <is>
          <t>:284TC:286TC:284TSC:286TSC:</t>
        </is>
      </c>
      <c r="O170" s="6" t="inlineStr">
        <is>
          <t>Cast Iron, ASTM-A48, CL 30</t>
        </is>
      </c>
      <c r="P170" s="6" t="inlineStr">
        <is>
          <t>C30</t>
        </is>
      </c>
      <c r="Q170" s="123" t="inlineStr">
        <is>
          <t>125# ANSI Flange</t>
        </is>
      </c>
      <c r="R170" s="123" t="n">
        <v>98356293</v>
      </c>
      <c r="S170" s="123" t="inlineStr">
        <is>
          <t>BRK B/M VLS X4,9.5" 284/286 TC MTR</t>
        </is>
      </c>
      <c r="T170" s="123" t="inlineStr">
        <is>
          <t>A300165</t>
        </is>
      </c>
      <c r="U170" s="123" t="n"/>
      <c r="V170" s="65" t="inlineStr">
        <is>
          <t>LT027</t>
        </is>
      </c>
      <c r="W170" s="13" t="n">
        <v>0</v>
      </c>
      <c r="X170" t="n">
        <v>123</v>
      </c>
    </row>
    <row r="171">
      <c r="B171" s="13">
        <f>IF(AND(J171="Coating_Standard"),"Y","N")</f>
        <v/>
      </c>
      <c r="C171" t="inlineStr">
        <is>
          <t>Price_BOM_VL_VLS_Insert_165</t>
        </is>
      </c>
      <c r="D171">
        <f>IF(B171="Y",C171,"")</f>
        <v/>
      </c>
      <c r="E171" s="6" t="inlineStr">
        <is>
          <t>:2095-A_VLS:2095-1_VLS:2095-5_VLS:2095-9_VLS:2595-3_VLS:3095-7_VLS:VLS:5095-A_VLS:5095-7_VLS:6095-7_VLS:</t>
        </is>
      </c>
      <c r="F171" t="inlineStr">
        <is>
          <t>X4</t>
        </is>
      </c>
      <c r="G171" s="123" t="inlineStr">
        <is>
          <t>Opt_InsertProvided</t>
        </is>
      </c>
      <c r="H171" s="123" t="inlineStr">
        <is>
          <t>Cast Iron, ASTM-A48, CL 35</t>
        </is>
      </c>
      <c r="I171" s="123" t="inlineStr">
        <is>
          <t>:C30:C35:J:</t>
        </is>
      </c>
      <c r="J171" t="inlineStr">
        <is>
          <t>Coating_Standard</t>
        </is>
      </c>
      <c r="K171" t="inlineStr">
        <is>
          <t>:MechSealType21:MechSealType2:</t>
        </is>
      </c>
      <c r="L171" t="inlineStr">
        <is>
          <t>Vertical</t>
        </is>
      </c>
      <c r="M171" t="inlineStr">
        <is>
          <t>E</t>
        </is>
      </c>
      <c r="N171" t="inlineStr">
        <is>
          <t>:324TC:326TC:324TSC:326TSC:</t>
        </is>
      </c>
      <c r="O171" s="6" t="inlineStr">
        <is>
          <t>Cast Iron, ASTM-A48, CL 30</t>
        </is>
      </c>
      <c r="P171" s="6" t="inlineStr">
        <is>
          <t>C30</t>
        </is>
      </c>
      <c r="Q171" s="123" t="inlineStr">
        <is>
          <t>125# ANSI Flange</t>
        </is>
      </c>
      <c r="R171" s="65" t="n">
        <v>98454087</v>
      </c>
      <c r="S171" s="123" t="n"/>
      <c r="T171" t="inlineStr">
        <is>
          <t>A100418</t>
        </is>
      </c>
      <c r="V171" s="65" t="inlineStr">
        <is>
          <t>LT027</t>
        </is>
      </c>
      <c r="W171" s="13" t="n">
        <v>0</v>
      </c>
      <c r="X171" t="n">
        <v>300</v>
      </c>
    </row>
    <row r="172">
      <c r="B172" s="13">
        <f>IF(AND(J172="Coating_Standard"),"Y","N")</f>
        <v/>
      </c>
      <c r="C172" t="inlineStr">
        <is>
          <t>Price_BOM_VL_VLS_Insert_166</t>
        </is>
      </c>
      <c r="D172">
        <f>IF(B172="Y",C172,"")</f>
        <v/>
      </c>
      <c r="E172" t="inlineStr">
        <is>
          <t>:2095-A_VLS:2095-1_VLS:2095-5_VLS:2095-9_VLS:2595-3_VLS:3095-7_VLS:VLS:5095-A_VLS:5095-7_VLS:6095-7_VLS:</t>
        </is>
      </c>
      <c r="F172" t="inlineStr">
        <is>
          <t>X4</t>
        </is>
      </c>
      <c r="G172" s="123" t="inlineStr">
        <is>
          <t>Opt_InsertProvided</t>
        </is>
      </c>
      <c r="H172" t="inlineStr">
        <is>
          <t>:Cast Iron, ASTM-A48, CL 35:CaseMatl_Ductile_Iron_ASTM-A536-65</t>
        </is>
      </c>
      <c r="I172" s="123" t="inlineStr">
        <is>
          <t>:C30:C35:J:</t>
        </is>
      </c>
      <c r="J172" t="inlineStr">
        <is>
          <t>Coating_Standard</t>
        </is>
      </c>
      <c r="K172" t="inlineStr">
        <is>
          <t>:MechSealType2:</t>
        </is>
      </c>
      <c r="L172" t="inlineStr">
        <is>
          <t>Vertical</t>
        </is>
      </c>
      <c r="M172" t="inlineStr">
        <is>
          <t>E</t>
        </is>
      </c>
      <c r="N172" t="inlineStr">
        <is>
          <t>:284TC:286TC:284TSC:286TSC:</t>
        </is>
      </c>
      <c r="O172" s="6" t="inlineStr">
        <is>
          <t>Cast Iron, ASTM-A48, CL 30</t>
        </is>
      </c>
      <c r="P172" s="6" t="inlineStr">
        <is>
          <t>C30</t>
        </is>
      </c>
      <c r="Q172" s="123" t="inlineStr">
        <is>
          <t>250# ANSI Flange</t>
        </is>
      </c>
      <c r="R172" s="123" t="inlineStr">
        <is>
          <t>RTF</t>
        </is>
      </c>
      <c r="S172" s="123" t="inlineStr">
        <is>
          <t>BRK B/M VLS X4,9.5" 284/286 TC MTR</t>
        </is>
      </c>
      <c r="T172" s="86" t="inlineStr">
        <is>
          <t>A300165</t>
        </is>
      </c>
      <c r="U172" s="86">
        <f>VLOOKUP(T172,Sheet2!A$25:B$51,2,FALSE)</f>
        <v/>
      </c>
      <c r="V172" s="65" t="inlineStr">
        <is>
          <t>LT116</t>
        </is>
      </c>
      <c r="W172" s="13" t="n">
        <v>16</v>
      </c>
      <c r="X172" t="n">
        <v>123</v>
      </c>
    </row>
    <row r="173">
      <c r="B173" s="13">
        <f>IF(AND(J173="Coating_Standard"),"Y","N")</f>
        <v/>
      </c>
      <c r="C173" t="inlineStr">
        <is>
          <t>Price_BOM_VL_VLS_Insert_167</t>
        </is>
      </c>
      <c r="D173">
        <f>IF(B173="Y",C173,"")</f>
        <v/>
      </c>
      <c r="E173" t="inlineStr">
        <is>
          <t>:2095-A_VLS:2095-1_VLS:2095-5_VLS:2095-9_VLS:2595-3_VLS:3095-7_VLS:VLS:5095-A_VLS:5095-7_VLS:6095-7_VLS:</t>
        </is>
      </c>
      <c r="F173" t="inlineStr">
        <is>
          <t>X4</t>
        </is>
      </c>
      <c r="G173" s="123" t="inlineStr">
        <is>
          <t>Opt_InsertProvided</t>
        </is>
      </c>
      <c r="H173" t="inlineStr">
        <is>
          <t>:Cast Iron, ASTM-A48, CL 35:CaseMatl_Ductile_Iron_ASTM-A536-65</t>
        </is>
      </c>
      <c r="I173" s="123" t="inlineStr">
        <is>
          <t>:C30:C35:J:</t>
        </is>
      </c>
      <c r="J173" t="inlineStr">
        <is>
          <t>Coating_Standard</t>
        </is>
      </c>
      <c r="K173" t="inlineStr">
        <is>
          <t>:MechSealType2:</t>
        </is>
      </c>
      <c r="L173" t="inlineStr">
        <is>
          <t>Vertical</t>
        </is>
      </c>
      <c r="M173" t="inlineStr">
        <is>
          <t>E</t>
        </is>
      </c>
      <c r="N173" t="inlineStr">
        <is>
          <t>:324TC:326TC:324TSC:326TSC:</t>
        </is>
      </c>
      <c r="O173" s="6" t="inlineStr">
        <is>
          <t>Cast Iron, ASTM-A48, CL 30</t>
        </is>
      </c>
      <c r="P173" s="6" t="inlineStr">
        <is>
          <t>C30</t>
        </is>
      </c>
      <c r="Q173" s="123" t="inlineStr">
        <is>
          <t>250# ANSI Flange</t>
        </is>
      </c>
      <c r="R173" s="123" t="inlineStr">
        <is>
          <t>RTF</t>
        </is>
      </c>
      <c r="S173" s="123" t="n"/>
      <c r="T173" s="67" t="inlineStr">
        <is>
          <t>A100418</t>
        </is>
      </c>
      <c r="U173" s="86">
        <f>VLOOKUP(T173,Sheet2!A$25:B$51,2,FALSE)</f>
        <v/>
      </c>
      <c r="V173" s="65" t="inlineStr">
        <is>
          <t>LT116</t>
        </is>
      </c>
      <c r="W173" s="13" t="n">
        <v>16</v>
      </c>
      <c r="X173" t="n">
        <v>300</v>
      </c>
    </row>
    <row r="174">
      <c r="B174" s="13">
        <f>IF(AND(J174="Coating_Standard"),"Y","N")</f>
        <v/>
      </c>
      <c r="C174" t="inlineStr">
        <is>
          <t>Price_BOM_VL_VLS_Insert_168</t>
        </is>
      </c>
      <c r="D174">
        <f>IF(B174="Y",C174,"")</f>
        <v/>
      </c>
      <c r="E174" t="inlineStr">
        <is>
          <t>:2095-A_VLS:2095-1_VLS:2095-5_VLS:2095-9_VLS:2595-3_VLS:3095-7_VLS:VLS:5095-A_VLS:5095-7_VLS:6095-7_VLS:</t>
        </is>
      </c>
      <c r="F174" t="inlineStr">
        <is>
          <t>X4</t>
        </is>
      </c>
      <c r="G174" s="123" t="inlineStr">
        <is>
          <t>Opt_InsertProvided</t>
        </is>
      </c>
      <c r="H174" s="123" t="inlineStr">
        <is>
          <t>Cast Iron, ASTM-A48, CL 35</t>
        </is>
      </c>
      <c r="I174" s="123" t="inlineStr">
        <is>
          <t>:C30:C35:J:</t>
        </is>
      </c>
      <c r="J174" t="inlineStr">
        <is>
          <t>Coating_Scotchkote134_interior_exterior</t>
        </is>
      </c>
      <c r="K174" t="inlineStr">
        <is>
          <t>:MechSealType21:MechSealType2:</t>
        </is>
      </c>
      <c r="L174" t="inlineStr">
        <is>
          <t>Vertical</t>
        </is>
      </c>
      <c r="M174" t="inlineStr">
        <is>
          <t>E</t>
        </is>
      </c>
      <c r="N174" t="inlineStr">
        <is>
          <t>:284TC:286TC:284TSC:286TSC:</t>
        </is>
      </c>
      <c r="O174" s="6" t="inlineStr">
        <is>
          <t>Cast Iron, ASTM-A48, CL 30</t>
        </is>
      </c>
      <c r="P174" s="6" t="inlineStr">
        <is>
          <t>C30</t>
        </is>
      </c>
      <c r="Q174" s="123" t="inlineStr">
        <is>
          <t>125# ANSI Flange</t>
        </is>
      </c>
      <c r="R174" s="123" t="inlineStr">
        <is>
          <t>RTF</t>
        </is>
      </c>
      <c r="S174" s="1" t="n"/>
      <c r="T174" s="123" t="inlineStr">
        <is>
          <t>A300165</t>
        </is>
      </c>
      <c r="U174" s="123" t="n"/>
      <c r="V174" s="65" t="inlineStr">
        <is>
          <t>LT116</t>
        </is>
      </c>
      <c r="W174" s="13" t="n">
        <v>16</v>
      </c>
      <c r="X174" t="n">
        <v>123</v>
      </c>
    </row>
    <row r="175">
      <c r="B175" s="13">
        <f>IF(AND(J175="Coating_Standard"),"Y","N")</f>
        <v/>
      </c>
      <c r="C175" t="inlineStr">
        <is>
          <t>Price_BOM_VL_VLS_Insert_169</t>
        </is>
      </c>
      <c r="D175">
        <f>IF(B175="Y",C175,"")</f>
        <v/>
      </c>
      <c r="E175" s="6" t="inlineStr">
        <is>
          <t>:2095-A_VLS:2095-1_VLS:2095-5_VLS:2095-9_VLS:2595-3_VLS:3095-7_VLS:VLS:5095-A_VLS:5095-7_VLS:6095-7_VLS:</t>
        </is>
      </c>
      <c r="F175" t="inlineStr">
        <is>
          <t>X4</t>
        </is>
      </c>
      <c r="G175" s="123" t="inlineStr">
        <is>
          <t>Opt_InsertProvided</t>
        </is>
      </c>
      <c r="H175" s="123" t="inlineStr">
        <is>
          <t>Cast Iron, ASTM-A48, CL 35</t>
        </is>
      </c>
      <c r="I175" s="123" t="inlineStr">
        <is>
          <t>:C30:C35:J:</t>
        </is>
      </c>
      <c r="J175" t="inlineStr">
        <is>
          <t>Coating_Scotchkote134_interior_exterior</t>
        </is>
      </c>
      <c r="K175" t="inlineStr">
        <is>
          <t>:MechSealType21:MechSealType2:</t>
        </is>
      </c>
      <c r="L175" t="inlineStr">
        <is>
          <t>Vertical</t>
        </is>
      </c>
      <c r="M175" t="inlineStr">
        <is>
          <t>E</t>
        </is>
      </c>
      <c r="N175" t="inlineStr">
        <is>
          <t>:324TC:326TC:324TSC:326TSC:</t>
        </is>
      </c>
      <c r="O175" s="6" t="inlineStr">
        <is>
          <t>Cast Iron, ASTM-A48, CL 30</t>
        </is>
      </c>
      <c r="P175" s="6" t="inlineStr">
        <is>
          <t>C30</t>
        </is>
      </c>
      <c r="Q175" s="123" t="inlineStr">
        <is>
          <t>125# ANSI Flange</t>
        </is>
      </c>
      <c r="R175" s="123" t="inlineStr">
        <is>
          <t>RTF</t>
        </is>
      </c>
      <c r="S175" s="1" t="n"/>
      <c r="T175" t="inlineStr">
        <is>
          <t>A100418</t>
        </is>
      </c>
      <c r="V175" s="65" t="inlineStr">
        <is>
          <t>LT116</t>
        </is>
      </c>
      <c r="W175" s="13" t="n">
        <v>16</v>
      </c>
      <c r="X175" t="n">
        <v>300</v>
      </c>
    </row>
    <row r="176">
      <c r="B176" s="13">
        <f>IF(AND(J176="Coating_Standard"),"Y","N")</f>
        <v/>
      </c>
      <c r="C176" t="inlineStr">
        <is>
          <t>Price_BOM_VL_VLS_Insert_170</t>
        </is>
      </c>
      <c r="D176">
        <f>IF(B176="Y",C176,"")</f>
        <v/>
      </c>
      <c r="E176" t="inlineStr">
        <is>
          <t>:2095-A_VLS:2095-1_VLS:2095-5_VLS:2095-9_VLS:2595-3_VLS:3095-7_VLS:VLS:5095-A_VLS:5095-7_VLS:6095-7_VLS:</t>
        </is>
      </c>
      <c r="F176" t="inlineStr">
        <is>
          <t>X4</t>
        </is>
      </c>
      <c r="G176" s="123" t="inlineStr">
        <is>
          <t>Opt_InsertProvided</t>
        </is>
      </c>
      <c r="H176" t="inlineStr">
        <is>
          <t>:Cast Iron, ASTM-A48, CL 35:CaseMatl_Ductile_Iron_ASTM-A536-65</t>
        </is>
      </c>
      <c r="I176" s="123" t="inlineStr">
        <is>
          <t>:C30:C35:J:</t>
        </is>
      </c>
      <c r="J176" t="inlineStr">
        <is>
          <t>Coating_Scotchkote134_interior_exterior</t>
        </is>
      </c>
      <c r="K176" t="inlineStr">
        <is>
          <t>:MechSealType2:</t>
        </is>
      </c>
      <c r="L176" t="inlineStr">
        <is>
          <t>Vertical</t>
        </is>
      </c>
      <c r="M176" t="inlineStr">
        <is>
          <t>E</t>
        </is>
      </c>
      <c r="N176" t="inlineStr">
        <is>
          <t>:284TC:286TC:284TSC:286TSC:</t>
        </is>
      </c>
      <c r="O176" s="6" t="inlineStr">
        <is>
          <t>Cast Iron, ASTM-A48, CL 30</t>
        </is>
      </c>
      <c r="P176" s="6" t="inlineStr">
        <is>
          <t>C30</t>
        </is>
      </c>
      <c r="Q176" s="123" t="inlineStr">
        <is>
          <t>250# ANSI Flange</t>
        </is>
      </c>
      <c r="R176" s="123" t="inlineStr">
        <is>
          <t>RTF</t>
        </is>
      </c>
      <c r="S176" s="1" t="n"/>
      <c r="T176" s="86" t="inlineStr">
        <is>
          <t>A300165</t>
        </is>
      </c>
      <c r="U176" s="86">
        <f>VLOOKUP(T176,Sheet2!A$25:B$51,2,FALSE)</f>
        <v/>
      </c>
      <c r="V176" s="65" t="inlineStr">
        <is>
          <t>LT116</t>
        </is>
      </c>
      <c r="W176" s="13" t="n">
        <v>16</v>
      </c>
      <c r="X176" t="n">
        <v>123</v>
      </c>
    </row>
    <row r="177">
      <c r="B177" s="13">
        <f>IF(AND(J177="Coating_Standard"),"Y","N")</f>
        <v/>
      </c>
      <c r="C177" t="inlineStr">
        <is>
          <t>Price_BOM_VL_VLS_Insert_171</t>
        </is>
      </c>
      <c r="D177">
        <f>IF(B177="Y",C177,"")</f>
        <v/>
      </c>
      <c r="E177" t="inlineStr">
        <is>
          <t>:2095-A_VLS:2095-1_VLS:2095-5_VLS:2095-9_VLS:2595-3_VLS:3095-7_VLS:VLS:5095-A_VLS:5095-7_VLS:6095-7_VLS:</t>
        </is>
      </c>
      <c r="F177" t="inlineStr">
        <is>
          <t>X4</t>
        </is>
      </c>
      <c r="G177" s="123" t="inlineStr">
        <is>
          <t>Opt_InsertProvided</t>
        </is>
      </c>
      <c r="H177" t="inlineStr">
        <is>
          <t>:Cast Iron, ASTM-A48, CL 35:CaseMatl_Ductile_Iron_ASTM-A536-65</t>
        </is>
      </c>
      <c r="I177" s="123" t="inlineStr">
        <is>
          <t>:C30:C35:J:</t>
        </is>
      </c>
      <c r="J177" t="inlineStr">
        <is>
          <t>Coating_Scotchkote134_interior_exterior</t>
        </is>
      </c>
      <c r="K177" t="inlineStr">
        <is>
          <t>:MechSealType2:</t>
        </is>
      </c>
      <c r="L177" t="inlineStr">
        <is>
          <t>Vertical</t>
        </is>
      </c>
      <c r="M177" t="inlineStr">
        <is>
          <t>E</t>
        </is>
      </c>
      <c r="N177" t="inlineStr">
        <is>
          <t>:324TC:326TC:324TSC:326TSC:</t>
        </is>
      </c>
      <c r="O177" s="6" t="inlineStr">
        <is>
          <t>Cast Iron, ASTM-A48, CL 30</t>
        </is>
      </c>
      <c r="P177" s="6" t="inlineStr">
        <is>
          <t>C30</t>
        </is>
      </c>
      <c r="Q177" s="123" t="inlineStr">
        <is>
          <t>250# ANSI Flange</t>
        </is>
      </c>
      <c r="R177" s="123" t="inlineStr">
        <is>
          <t>RTF</t>
        </is>
      </c>
      <c r="S177" s="1" t="n"/>
      <c r="T177" s="67" t="inlineStr">
        <is>
          <t>A100418</t>
        </is>
      </c>
      <c r="U177" s="86">
        <f>VLOOKUP(T177,Sheet2!A$25:B$51,2,FALSE)</f>
        <v/>
      </c>
      <c r="V177" s="65" t="inlineStr">
        <is>
          <t>LT116</t>
        </is>
      </c>
      <c r="W177" s="13" t="n">
        <v>16</v>
      </c>
      <c r="X177" t="n">
        <v>300</v>
      </c>
    </row>
    <row r="178">
      <c r="B178" s="13">
        <f>IF(AND(J178="Coating_Standard"),"Y","N")</f>
        <v/>
      </c>
      <c r="C178" t="inlineStr">
        <is>
          <t>Price_BOM_VL_VLS_Insert_172</t>
        </is>
      </c>
      <c r="D178">
        <f>IF(B178="Y",C178,"")</f>
        <v/>
      </c>
      <c r="E178" t="inlineStr">
        <is>
          <t>:2512-1_VL:3012-5_VL:3012-3_VL:4095-9_VL:4095-7_VL:4012-1_VL:4012-9_VL:4012-7_VL:5095-9_VL:5012-9_VL:5012-C_VL:5012-A_VL:6012-5_VL:8095-1_VL:8012-3_VL:</t>
        </is>
      </c>
      <c r="F178" s="123" t="inlineStr">
        <is>
          <t>XA</t>
        </is>
      </c>
      <c r="G178" s="123" t="inlineStr">
        <is>
          <t>Opt_InsertProvided</t>
        </is>
      </c>
      <c r="H178" t="inlineStr">
        <is>
          <t>Cast Iron, ASTM-A48, CL 30:Cast Iron, ASTM-A48, CL 35</t>
        </is>
      </c>
      <c r="I178" s="123" t="inlineStr">
        <is>
          <t>:C30:C35:</t>
        </is>
      </c>
      <c r="J178" t="inlineStr">
        <is>
          <t>Coating_Standard</t>
        </is>
      </c>
      <c r="K178" t="inlineStr">
        <is>
          <t>:MechSealType21S:MechSealType1Unbal:</t>
        </is>
      </c>
      <c r="L178" t="inlineStr">
        <is>
          <t>Vertical</t>
        </is>
      </c>
      <c r="M178" t="inlineStr">
        <is>
          <t>W</t>
        </is>
      </c>
      <c r="N178" t="inlineStr">
        <is>
          <t>:213JMZ:215JMZ:213JM:215JM:254JM:256JM:</t>
        </is>
      </c>
      <c r="O178" s="6" t="inlineStr">
        <is>
          <t>Cast Iron, ASTM-A48, CL 30</t>
        </is>
      </c>
      <c r="P178" s="6" t="inlineStr">
        <is>
          <t>C30</t>
        </is>
      </c>
      <c r="Q178" s="123" t="inlineStr">
        <is>
          <t>125# ANSI Flange</t>
        </is>
      </c>
      <c r="R178" s="123" t="n">
        <v>96769409</v>
      </c>
      <c r="S178" s="6" t="inlineStr">
        <is>
          <t>INSERT,LC,XA,JM,SGL, 8.5"AK,CI</t>
        </is>
      </c>
      <c r="T178" s="123" t="inlineStr">
        <is>
          <t>A100530</t>
        </is>
      </c>
      <c r="U178" s="123" t="n"/>
      <c r="V178" s="123" t="inlineStr">
        <is>
          <t>LT027</t>
        </is>
      </c>
      <c r="W178" s="13" t="n">
        <v>0</v>
      </c>
      <c r="X178" t="n">
        <v>0</v>
      </c>
    </row>
    <row r="179">
      <c r="B179" s="13">
        <f>IF(AND(J179="Coating_Standard"),"Y","N")</f>
        <v/>
      </c>
      <c r="C179" t="inlineStr">
        <is>
          <t>Price_BOM_VL_VLS_Insert_173</t>
        </is>
      </c>
      <c r="D179">
        <f>IF(B179="Y",C179,"")</f>
        <v/>
      </c>
      <c r="E179" t="inlineStr">
        <is>
          <t>:2512-1_VL:3012-5_VL:3012-3_VL:4095-9_VL:4095-7_VL:4012-1_VL:4012-9_VL:4012-7_VL:5095-9_VL:5012-9_VL:5012-C_VL:5012-A_VL:6012-5_VL:8095-1_VL:8012-3_VL:</t>
        </is>
      </c>
      <c r="F179" s="123" t="inlineStr">
        <is>
          <t>XA</t>
        </is>
      </c>
      <c r="G179" s="123" t="inlineStr">
        <is>
          <t>Opt_InsertProvided</t>
        </is>
      </c>
      <c r="H179" t="inlineStr">
        <is>
          <t>Cast Iron, ASTM-A48, CL 30:Cast Iron, ASTM-A48, CL 35</t>
        </is>
      </c>
      <c r="I179" s="123" t="inlineStr">
        <is>
          <t>:C30:C35:</t>
        </is>
      </c>
      <c r="J179" t="inlineStr">
        <is>
          <t>Coating_Standard</t>
        </is>
      </c>
      <c r="K179" t="inlineStr">
        <is>
          <t>:MechSealType21S:MechSealType1Unbal:</t>
        </is>
      </c>
      <c r="L179" t="inlineStr">
        <is>
          <t>Vertical</t>
        </is>
      </c>
      <c r="M179" t="inlineStr">
        <is>
          <t>W</t>
        </is>
      </c>
      <c r="N179" t="inlineStr">
        <is>
          <t>:284JM:286JM:324JM:326JM:364JMZ:365JMZ:404JMZ:405JMZ:</t>
        </is>
      </c>
      <c r="O179" s="6" t="inlineStr">
        <is>
          <t>Cast Iron, ASTM-A48, CL 30</t>
        </is>
      </c>
      <c r="P179" s="6" t="inlineStr">
        <is>
          <t>C30</t>
        </is>
      </c>
      <c r="Q179" s="123" t="inlineStr">
        <is>
          <t>125# ANSI Flange</t>
        </is>
      </c>
      <c r="R179" s="123" t="n">
        <v>96769410</v>
      </c>
      <c r="S179" s="6" t="inlineStr">
        <is>
          <t>INSERT,LC,XA,JM,SGL,12.5"AK,CI</t>
        </is>
      </c>
      <c r="T179" s="123" t="inlineStr">
        <is>
          <t>A100530</t>
        </is>
      </c>
      <c r="U179" s="123" t="n"/>
      <c r="V179" s="123" t="inlineStr">
        <is>
          <t>LT027</t>
        </is>
      </c>
      <c r="W179" s="13" t="n">
        <v>0</v>
      </c>
      <c r="X179" t="n">
        <v>0</v>
      </c>
    </row>
    <row r="180">
      <c r="B180" s="13">
        <f>IF(AND(J180="Coating_Standard"),"Y","N")</f>
        <v/>
      </c>
      <c r="C180" t="inlineStr">
        <is>
          <t>Price_BOM_VL_VLS_Insert_174</t>
        </is>
      </c>
      <c r="D180">
        <f>IF(B180="Y",C180,"")</f>
        <v/>
      </c>
      <c r="E180" t="inlineStr">
        <is>
          <t>:2512-1_VL:3012-5_VL:3012-3_VL:4095-9_VL:4095-7_VL:4012-1_VL:4012-9_VL:4012-7_VL:5095-9_VL:5012-9_VL:5012-C_VL:5012-A_VL:6012-5_VL:8095-1_VL:8012-3_VL:</t>
        </is>
      </c>
      <c r="F180" s="123" t="inlineStr">
        <is>
          <t>XA</t>
        </is>
      </c>
      <c r="G180" s="123" t="inlineStr">
        <is>
          <t>Opt_InsertProvided</t>
        </is>
      </c>
      <c r="H180" t="inlineStr">
        <is>
          <t>Cast Iron, ASTM-A48, CL 30:Cast Iron, ASTM-A48, CL 35</t>
        </is>
      </c>
      <c r="I180" s="123" t="inlineStr">
        <is>
          <t>:C30:C35:</t>
        </is>
      </c>
      <c r="J180" t="inlineStr">
        <is>
          <t>Coating_Standard</t>
        </is>
      </c>
      <c r="K180" t="inlineStr">
        <is>
          <t>:MechSealType21S:MechSealType1Unbal:</t>
        </is>
      </c>
      <c r="L180" t="inlineStr">
        <is>
          <t>Vertical</t>
        </is>
      </c>
      <c r="M180" t="inlineStr">
        <is>
          <t>:G:K:</t>
        </is>
      </c>
      <c r="N180" t="inlineStr">
        <is>
          <t>:213JP:215JP:254JP:256JP:</t>
        </is>
      </c>
      <c r="O180" s="6" t="inlineStr">
        <is>
          <t>Cast Iron, ASTM-A48, CL 30</t>
        </is>
      </c>
      <c r="P180" s="6" t="inlineStr">
        <is>
          <t>C30</t>
        </is>
      </c>
      <c r="Q180" s="123" t="inlineStr">
        <is>
          <t>125# ANSI Flange</t>
        </is>
      </c>
      <c r="R180" s="123" t="n">
        <v>96769411</v>
      </c>
      <c r="S180" s="6" t="inlineStr">
        <is>
          <t>INSERT,LC,XA,JP,SGL, 8.5"AK,CI</t>
        </is>
      </c>
      <c r="T180" s="123" t="inlineStr">
        <is>
          <t>A100529</t>
        </is>
      </c>
      <c r="U180" s="123" t="n"/>
      <c r="V180" s="123" t="inlineStr">
        <is>
          <t>LT027</t>
        </is>
      </c>
      <c r="W180" s="13" t="n">
        <v>0</v>
      </c>
      <c r="X180" t="n">
        <v>0</v>
      </c>
    </row>
    <row r="181">
      <c r="B181" s="13">
        <f>IF(AND(J181="Coating_Standard"),"Y","N")</f>
        <v/>
      </c>
      <c r="C181" t="inlineStr">
        <is>
          <t>Price_BOM_VL_VLS_Insert_175</t>
        </is>
      </c>
      <c r="D181">
        <f>IF(B181="Y",C181,"")</f>
        <v/>
      </c>
      <c r="E181" t="inlineStr">
        <is>
          <t>:2512-1_VL:3012-5_VL:3012-3_VL:4095-9_VL:4095-7_VL:4012-1_VL:4012-9_VL:4012-7_VL:5095-9_VL:5012-9_VL:5012-C_VL:5012-A_VL:6012-5_VL:8095-1_VL:8012-3_VL:</t>
        </is>
      </c>
      <c r="F181" s="123" t="inlineStr">
        <is>
          <t>XA</t>
        </is>
      </c>
      <c r="G181" s="123" t="inlineStr">
        <is>
          <t>Opt_InsertProvided</t>
        </is>
      </c>
      <c r="H181" t="inlineStr">
        <is>
          <t>Cast Iron, ASTM-A48, CL 30:Cast Iron, ASTM-A48, CL 35</t>
        </is>
      </c>
      <c r="I181" s="123" t="inlineStr">
        <is>
          <t>:C30:C35:</t>
        </is>
      </c>
      <c r="J181" t="inlineStr">
        <is>
          <t>Coating_Standard</t>
        </is>
      </c>
      <c r="K181" t="inlineStr">
        <is>
          <t>:MechSealType21S:MechSealType1Unbal:</t>
        </is>
      </c>
      <c r="L181" t="inlineStr">
        <is>
          <t>Vertical</t>
        </is>
      </c>
      <c r="M181" t="inlineStr">
        <is>
          <t>:G:K:</t>
        </is>
      </c>
      <c r="N181" t="inlineStr">
        <is>
          <t>:284JP:286JP:324JP:326JP:364JPZ:365JPZ:404JPZ:405JPZ:</t>
        </is>
      </c>
      <c r="O181" s="6" t="inlineStr">
        <is>
          <t>Cast Iron, ASTM-A48, CL 30</t>
        </is>
      </c>
      <c r="P181" s="6" t="inlineStr">
        <is>
          <t>C30</t>
        </is>
      </c>
      <c r="Q181" s="123" t="inlineStr">
        <is>
          <t>125# ANSI Flange</t>
        </is>
      </c>
      <c r="R181" s="123" t="n">
        <v>96769412</v>
      </c>
      <c r="S181" s="6" t="inlineStr">
        <is>
          <t>INSERT,LC,XA,JP,SGL,12.5"AK,CI</t>
        </is>
      </c>
      <c r="T181" s="123" t="inlineStr">
        <is>
          <t>A100529</t>
        </is>
      </c>
      <c r="U181" s="123" t="n"/>
      <c r="V181" s="123" t="inlineStr">
        <is>
          <t>LT027</t>
        </is>
      </c>
      <c r="W181" s="13" t="n">
        <v>0</v>
      </c>
      <c r="X181" t="n">
        <v>0</v>
      </c>
    </row>
    <row r="182">
      <c r="B182" s="13">
        <f>IF(AND(J182="Coating_Standard"),"Y","N")</f>
        <v/>
      </c>
      <c r="C182" t="inlineStr">
        <is>
          <t>Price_BOM_VL_VLS_Insert_176</t>
        </is>
      </c>
      <c r="D182">
        <f>IF(B182="Y",C182,"")</f>
        <v/>
      </c>
      <c r="E182" t="inlineStr">
        <is>
          <t>:2512-1_VL:3012-5_VL:3012-3_VL:4095-9_VL:4095-7_VL:4012-1_VL:4012-9_VL:4012-7_VL:5095-9_VL:5012-9_VL:5012-C_VL:5012-A_VL:6012-5_VL:8095-1_VL:8012-3_VL:</t>
        </is>
      </c>
      <c r="F182" s="123" t="inlineStr">
        <is>
          <t>XA</t>
        </is>
      </c>
      <c r="G182" s="123" t="inlineStr">
        <is>
          <t>Opt_InsertProvided</t>
        </is>
      </c>
      <c r="H182" t="inlineStr">
        <is>
          <t>Cast Iron, ASTM-A48, CL 30:Cast Iron, ASTM-A48, CL 35</t>
        </is>
      </c>
      <c r="I182" s="123" t="inlineStr">
        <is>
          <t>:C30:C35:</t>
        </is>
      </c>
      <c r="J182" t="inlineStr">
        <is>
          <t>Coating_Standard</t>
        </is>
      </c>
      <c r="K182" t="inlineStr">
        <is>
          <t>:MechSealType2B:</t>
        </is>
      </c>
      <c r="L182" t="inlineStr">
        <is>
          <t>Vertical</t>
        </is>
      </c>
      <c r="M182" t="inlineStr">
        <is>
          <t>:G:K:</t>
        </is>
      </c>
      <c r="N182" t="inlineStr">
        <is>
          <t>:213JP:215JP:254JP:256JP:</t>
        </is>
      </c>
      <c r="O182" s="6" t="inlineStr">
        <is>
          <t>Cast Iron, ASTM-A48, CL 30</t>
        </is>
      </c>
      <c r="P182" s="6" t="inlineStr">
        <is>
          <t>C30</t>
        </is>
      </c>
      <c r="Q182" s="123" t="inlineStr">
        <is>
          <t>125# ANSI Flange</t>
        </is>
      </c>
      <c r="R182" s="123" t="n">
        <v>96769417</v>
      </c>
      <c r="S182" s="6" t="inlineStr">
        <is>
          <t>INSERT,LC,XA,JP,BAL, 8.5"AK,CI</t>
        </is>
      </c>
      <c r="T182" s="123" t="inlineStr">
        <is>
          <t>A100529</t>
        </is>
      </c>
      <c r="U182" s="123" t="n"/>
      <c r="V182" s="123" t="inlineStr">
        <is>
          <t>LT027</t>
        </is>
      </c>
      <c r="W182" s="13" t="n">
        <v>0</v>
      </c>
      <c r="X182" t="n">
        <v>0</v>
      </c>
    </row>
    <row r="183">
      <c r="B183" s="13">
        <f>IF(AND(J183="Coating_Standard"),"Y","N")</f>
        <v/>
      </c>
      <c r="C183" t="inlineStr">
        <is>
          <t>Price_BOM_VL_VLS_Insert_177</t>
        </is>
      </c>
      <c r="D183">
        <f>IF(B183="Y",C183,"")</f>
        <v/>
      </c>
      <c r="E183" t="inlineStr">
        <is>
          <t>:2512-1_VL:3012-5_VL:3012-3_VL:4095-9_VL:4095-7_VL:4012-1_VL:4012-9_VL:4012-7_VL:5095-9_VL:5012-9_VL:5012-C_VL:5012-A_VL:6012-5_VL:8095-1_VL:8012-3_VL:</t>
        </is>
      </c>
      <c r="F183" s="123" t="inlineStr">
        <is>
          <t>XA</t>
        </is>
      </c>
      <c r="G183" s="123" t="inlineStr">
        <is>
          <t>Opt_InsertProvided</t>
        </is>
      </c>
      <c r="H183" t="inlineStr">
        <is>
          <t>Cast Iron, ASTM-A48, CL 30:Cast Iron, ASTM-A48, CL 35</t>
        </is>
      </c>
      <c r="I183" s="123" t="inlineStr">
        <is>
          <t>:C30:C35:</t>
        </is>
      </c>
      <c r="J183" t="inlineStr">
        <is>
          <t>Coating_Standard</t>
        </is>
      </c>
      <c r="K183" t="inlineStr">
        <is>
          <t>:MechSealType2B:</t>
        </is>
      </c>
      <c r="L183" t="inlineStr">
        <is>
          <t>Vertical</t>
        </is>
      </c>
      <c r="M183" t="inlineStr">
        <is>
          <t>:G:K:</t>
        </is>
      </c>
      <c r="N183" t="inlineStr">
        <is>
          <t>:284JP:286JP:324JP:326JP:364JPZ:365JPZ:404JPZ:405JPZ:</t>
        </is>
      </c>
      <c r="O183" s="6" t="inlineStr">
        <is>
          <t>Cast Iron, ASTM-A48, CL 30</t>
        </is>
      </c>
      <c r="P183" s="6" t="inlineStr">
        <is>
          <t>C30</t>
        </is>
      </c>
      <c r="Q183" s="123" t="inlineStr">
        <is>
          <t>125# ANSI Flange</t>
        </is>
      </c>
      <c r="R183" s="123" t="n">
        <v>96769418</v>
      </c>
      <c r="S183" s="6" t="inlineStr">
        <is>
          <t>INSERT,LC,XA,JP,BAL,12.5"AK,CI</t>
        </is>
      </c>
      <c r="T183" s="123" t="inlineStr">
        <is>
          <t>A100529</t>
        </is>
      </c>
      <c r="U183" s="123" t="n"/>
      <c r="V183" s="123" t="inlineStr">
        <is>
          <t>LT027</t>
        </is>
      </c>
      <c r="W183" s="13" t="n">
        <v>0</v>
      </c>
      <c r="X183" t="n">
        <v>0</v>
      </c>
    </row>
    <row r="184">
      <c r="B184" s="13">
        <f>IF(AND(J184="Coating_Standard"),"Y","N")</f>
        <v/>
      </c>
      <c r="C184" t="inlineStr">
        <is>
          <t>Price_BOM_VL_VLS_Insert_178</t>
        </is>
      </c>
      <c r="D184">
        <f>IF(B184="Y",C184,"")</f>
        <v/>
      </c>
      <c r="E184" t="inlineStr">
        <is>
          <t>:2512-1_VL:3012-5_VL:3012-3_VL:4095-9_VL:4095-7_VL:4012-1_VL:4012-9_VL:4012-7_VL:5095-9_VL:5012-9_VL:5012-C_VL:5012-A_VL:6012-5_VL:8095-1_VL:8012-3_VL:</t>
        </is>
      </c>
      <c r="F184" s="123" t="inlineStr">
        <is>
          <t>XA</t>
        </is>
      </c>
      <c r="G184" s="123" t="inlineStr">
        <is>
          <t>Opt_InsertProvided</t>
        </is>
      </c>
      <c r="H184" t="inlineStr">
        <is>
          <t>Cast Iron, ASTM-A48, CL 30:Cast Iron, ASTM-A48, CL 35</t>
        </is>
      </c>
      <c r="I184" s="123" t="inlineStr">
        <is>
          <t>:C30:C35:</t>
        </is>
      </c>
      <c r="J184" t="inlineStr">
        <is>
          <t>Coating_Scotchkote134_interior</t>
        </is>
      </c>
      <c r="K184" t="inlineStr">
        <is>
          <t>:MechSealType21S:MechSealType1Unbal:</t>
        </is>
      </c>
      <c r="L184" t="inlineStr">
        <is>
          <t>Vertical</t>
        </is>
      </c>
      <c r="M184" t="inlineStr">
        <is>
          <t>W</t>
        </is>
      </c>
      <c r="N184" t="inlineStr">
        <is>
          <t>:213JMZ:215JMZ:213JM:215JM:254JM:256JM:</t>
        </is>
      </c>
      <c r="O184" s="6" t="inlineStr">
        <is>
          <t>Cast Iron, ASTM-A48, CL 30</t>
        </is>
      </c>
      <c r="P184" s="6" t="inlineStr">
        <is>
          <t>C30</t>
        </is>
      </c>
      <c r="Q184" s="123" t="inlineStr">
        <is>
          <t>125# ANSI Flange</t>
        </is>
      </c>
      <c r="R184" s="123" t="inlineStr">
        <is>
          <t>RTF</t>
        </is>
      </c>
      <c r="S184" s="6" t="n"/>
      <c r="T184" s="123" t="inlineStr">
        <is>
          <t>A100530</t>
        </is>
      </c>
      <c r="U184" s="123" t="n"/>
      <c r="V184" s="123" t="inlineStr">
        <is>
          <t>LT027</t>
        </is>
      </c>
      <c r="W184" s="13" t="n">
        <v>0</v>
      </c>
      <c r="X184" t="n">
        <v>0</v>
      </c>
    </row>
    <row r="185">
      <c r="B185" s="13">
        <f>IF(AND(J185="Coating_Standard"),"Y","N")</f>
        <v/>
      </c>
      <c r="C185" t="inlineStr">
        <is>
          <t>Price_BOM_VL_VLS_Insert_179</t>
        </is>
      </c>
      <c r="D185">
        <f>IF(B185="Y",C185,"")</f>
        <v/>
      </c>
      <c r="E185" t="inlineStr">
        <is>
          <t>:2512-1_VL:3012-5_VL:3012-3_VL:4095-9_VL:4095-7_VL:4012-1_VL:4012-9_VL:4012-7_VL:5095-9_VL:5012-9_VL:5012-C_VL:5012-A_VL:6012-5_VL:8095-1_VL:8012-3_VL:</t>
        </is>
      </c>
      <c r="F185" s="123" t="inlineStr">
        <is>
          <t>XA</t>
        </is>
      </c>
      <c r="G185" s="123" t="inlineStr">
        <is>
          <t>Opt_InsertProvided</t>
        </is>
      </c>
      <c r="H185" t="inlineStr">
        <is>
          <t>Cast Iron, ASTM-A48, CL 30:Cast Iron, ASTM-A48, CL 35</t>
        </is>
      </c>
      <c r="I185" s="123" t="inlineStr">
        <is>
          <t>:C30:C35:</t>
        </is>
      </c>
      <c r="J185" t="inlineStr">
        <is>
          <t>Coating_Scotchkote134_interior</t>
        </is>
      </c>
      <c r="K185" t="inlineStr">
        <is>
          <t>:MechSealType21S:MechSealType1Unbal:</t>
        </is>
      </c>
      <c r="L185" t="inlineStr">
        <is>
          <t>Vertical</t>
        </is>
      </c>
      <c r="M185" t="inlineStr">
        <is>
          <t>W</t>
        </is>
      </c>
      <c r="N185" t="inlineStr">
        <is>
          <t>:284JM:286JM:324JM:326JM:364JMZ:365JMZ:404JMZ:405JMZ:</t>
        </is>
      </c>
      <c r="O185" s="6" t="inlineStr">
        <is>
          <t>Cast Iron, ASTM-A48, CL 30</t>
        </is>
      </c>
      <c r="P185" s="6" t="inlineStr">
        <is>
          <t>C30</t>
        </is>
      </c>
      <c r="Q185" s="123" t="inlineStr">
        <is>
          <t>125# ANSI Flange</t>
        </is>
      </c>
      <c r="R185" s="123" t="inlineStr">
        <is>
          <t>RTF</t>
        </is>
      </c>
      <c r="S185" s="6" t="n"/>
      <c r="T185" s="123" t="inlineStr">
        <is>
          <t>A100530</t>
        </is>
      </c>
      <c r="U185" s="123" t="n"/>
      <c r="V185" s="123" t="inlineStr">
        <is>
          <t>LT027</t>
        </is>
      </c>
      <c r="W185" s="13" t="n">
        <v>0</v>
      </c>
      <c r="X185" t="n">
        <v>0</v>
      </c>
    </row>
    <row r="186">
      <c r="B186" s="13">
        <f>IF(AND(J186="Coating_Standard"),"Y","N")</f>
        <v/>
      </c>
      <c r="C186" t="inlineStr">
        <is>
          <t>Price_BOM_VL_VLS_Insert_180</t>
        </is>
      </c>
      <c r="D186">
        <f>IF(B186="Y",C186,"")</f>
        <v/>
      </c>
      <c r="E186" t="inlineStr">
        <is>
          <t>:2512-1_VL:3012-5_VL:3012-3_VL:4095-9_VL:4095-7_VL:4012-1_VL:4012-9_VL:4012-7_VL:5095-9_VL:5012-9_VL:5012-C_VL:5012-A_VL:6012-5_VL:8095-1_VL:8012-3_VL:</t>
        </is>
      </c>
      <c r="F186" s="123" t="inlineStr">
        <is>
          <t>XA</t>
        </is>
      </c>
      <c r="G186" s="123" t="inlineStr">
        <is>
          <t>Opt_InsertProvided</t>
        </is>
      </c>
      <c r="H186" t="inlineStr">
        <is>
          <t>Cast Iron, ASTM-A48, CL 30:Cast Iron, ASTM-A48, CL 35</t>
        </is>
      </c>
      <c r="I186" s="123" t="inlineStr">
        <is>
          <t>:C30:C35:</t>
        </is>
      </c>
      <c r="J186" t="inlineStr">
        <is>
          <t>Coating_Scotchkote134_interior</t>
        </is>
      </c>
      <c r="K186" t="inlineStr">
        <is>
          <t>:MechSealType21S:MechSealType1Unbal:</t>
        </is>
      </c>
      <c r="L186" t="inlineStr">
        <is>
          <t>Vertical</t>
        </is>
      </c>
      <c r="M186" t="inlineStr">
        <is>
          <t>:G:K:</t>
        </is>
      </c>
      <c r="N186" t="inlineStr">
        <is>
          <t>:213JP:215JP:254JP:256JP:</t>
        </is>
      </c>
      <c r="O186" s="6" t="inlineStr">
        <is>
          <t>Cast Iron, ASTM-A48, CL 30</t>
        </is>
      </c>
      <c r="P186" s="6" t="inlineStr">
        <is>
          <t>C30</t>
        </is>
      </c>
      <c r="Q186" s="123" t="inlineStr">
        <is>
          <t>125# ANSI Flange</t>
        </is>
      </c>
      <c r="R186" s="123" t="inlineStr">
        <is>
          <t>RTF</t>
        </is>
      </c>
      <c r="S186" s="6" t="n"/>
      <c r="T186" s="123" t="inlineStr">
        <is>
          <t>A100529</t>
        </is>
      </c>
      <c r="U186" s="123" t="n"/>
      <c r="V186" s="123" t="inlineStr">
        <is>
          <t>LT027</t>
        </is>
      </c>
      <c r="W186" s="13" t="n">
        <v>0</v>
      </c>
      <c r="X186" t="n">
        <v>0</v>
      </c>
    </row>
    <row r="187">
      <c r="B187" s="13">
        <f>IF(AND(J187="Coating_Standard"),"Y","N")</f>
        <v/>
      </c>
      <c r="C187" t="inlineStr">
        <is>
          <t>Price_BOM_VL_VLS_Insert_181</t>
        </is>
      </c>
      <c r="D187">
        <f>IF(B187="Y",C187,"")</f>
        <v/>
      </c>
      <c r="E187" t="inlineStr">
        <is>
          <t>:2512-1_VL:3012-5_VL:3012-3_VL:4095-9_VL:4095-7_VL:4012-1_VL:4012-9_VL:4012-7_VL:5095-9_VL:5012-9_VL:5012-C_VL:5012-A_VL:6012-5_VL:8095-1_VL:8012-3_VL:</t>
        </is>
      </c>
      <c r="F187" s="123" t="inlineStr">
        <is>
          <t>XA</t>
        </is>
      </c>
      <c r="G187" s="123" t="inlineStr">
        <is>
          <t>Opt_InsertProvided</t>
        </is>
      </c>
      <c r="H187" t="inlineStr">
        <is>
          <t>Cast Iron, ASTM-A48, CL 30:Cast Iron, ASTM-A48, CL 35</t>
        </is>
      </c>
      <c r="I187" s="123" t="inlineStr">
        <is>
          <t>:C30:C35:</t>
        </is>
      </c>
      <c r="J187" t="inlineStr">
        <is>
          <t>Coating_Scotchkote134_interior</t>
        </is>
      </c>
      <c r="K187" t="inlineStr">
        <is>
          <t>:MechSealType21S:MechSealType1Unbal:</t>
        </is>
      </c>
      <c r="L187" t="inlineStr">
        <is>
          <t>Vertical</t>
        </is>
      </c>
      <c r="M187" t="inlineStr">
        <is>
          <t>:G:K:</t>
        </is>
      </c>
      <c r="N187" t="inlineStr">
        <is>
          <t>:284JP:286JP:324JP:326JP:364JPZ:365JPZ:404JPZ:405JPZ:</t>
        </is>
      </c>
      <c r="O187" s="6" t="inlineStr">
        <is>
          <t>Cast Iron, ASTM-A48, CL 30</t>
        </is>
      </c>
      <c r="P187" s="6" t="inlineStr">
        <is>
          <t>C30</t>
        </is>
      </c>
      <c r="Q187" s="123" t="inlineStr">
        <is>
          <t>125# ANSI Flange</t>
        </is>
      </c>
      <c r="R187" s="123" t="inlineStr">
        <is>
          <t>RTF</t>
        </is>
      </c>
      <c r="S187" s="6" t="n"/>
      <c r="T187" s="123" t="inlineStr">
        <is>
          <t>A100529</t>
        </is>
      </c>
      <c r="U187" s="123" t="n"/>
      <c r="V187" s="123" t="inlineStr">
        <is>
          <t>LT027</t>
        </is>
      </c>
      <c r="W187" s="13" t="n">
        <v>0</v>
      </c>
      <c r="X187" t="n">
        <v>0</v>
      </c>
    </row>
    <row r="188">
      <c r="B188" s="13">
        <f>IF(AND(J188="Coating_Standard"),"Y","N")</f>
        <v/>
      </c>
      <c r="C188" t="inlineStr">
        <is>
          <t>Price_BOM_VL_VLS_Insert_182</t>
        </is>
      </c>
      <c r="D188">
        <f>IF(B188="Y",C188,"")</f>
        <v/>
      </c>
      <c r="E188" t="inlineStr">
        <is>
          <t>:2512-1_VL:3012-5_VL:3012-3_VL:4095-9_VL:4095-7_VL:4012-1_VL:4012-9_VL:4012-7_VL:5095-9_VL:5012-9_VL:5012-C_VL:5012-A_VL:6012-5_VL:8095-1_VL:8012-3_VL:</t>
        </is>
      </c>
      <c r="F188" s="123" t="inlineStr">
        <is>
          <t>XA</t>
        </is>
      </c>
      <c r="G188" s="123" t="inlineStr">
        <is>
          <t>Opt_InsertProvided</t>
        </is>
      </c>
      <c r="H188" t="inlineStr">
        <is>
          <t>Cast Iron, ASTM-A48, CL 30:Cast Iron, ASTM-A48, CL 35</t>
        </is>
      </c>
      <c r="I188" s="123" t="inlineStr">
        <is>
          <t>:C30:C35:</t>
        </is>
      </c>
      <c r="J188" t="inlineStr">
        <is>
          <t>Coating_Scotchkote134_interior</t>
        </is>
      </c>
      <c r="K188" t="inlineStr">
        <is>
          <t>:MechSealType2B:</t>
        </is>
      </c>
      <c r="L188" t="inlineStr">
        <is>
          <t>Vertical</t>
        </is>
      </c>
      <c r="M188" t="inlineStr">
        <is>
          <t>:G:K:</t>
        </is>
      </c>
      <c r="N188" t="inlineStr">
        <is>
          <t>:213JP:215JP:254JP:256JP:</t>
        </is>
      </c>
      <c r="O188" s="6" t="inlineStr">
        <is>
          <t>Cast Iron, ASTM-A48, CL 30</t>
        </is>
      </c>
      <c r="P188" s="6" t="inlineStr">
        <is>
          <t>C30</t>
        </is>
      </c>
      <c r="Q188" s="123" t="inlineStr">
        <is>
          <t>125# ANSI Flange</t>
        </is>
      </c>
      <c r="R188" s="123" t="inlineStr">
        <is>
          <t>RTF</t>
        </is>
      </c>
      <c r="S188" s="6" t="n"/>
      <c r="T188" s="123" t="inlineStr">
        <is>
          <t>A100529</t>
        </is>
      </c>
      <c r="U188" s="123" t="n"/>
      <c r="V188" s="123" t="inlineStr">
        <is>
          <t>LT027</t>
        </is>
      </c>
      <c r="W188" s="13" t="n">
        <v>0</v>
      </c>
      <c r="X188" t="n">
        <v>0</v>
      </c>
    </row>
    <row r="189">
      <c r="B189" s="13">
        <f>IF(AND(J189="Coating_Standard"),"Y","N")</f>
        <v/>
      </c>
      <c r="C189" t="inlineStr">
        <is>
          <t>Price_BOM_VL_VLS_Insert_183</t>
        </is>
      </c>
      <c r="D189">
        <f>IF(B189="Y",C189,"")</f>
        <v/>
      </c>
      <c r="E189" t="inlineStr">
        <is>
          <t>:2512-1_VL:3012-5_VL:3012-3_VL:4095-9_VL:4095-7_VL:4012-1_VL:4012-9_VL:4012-7_VL:5095-9_VL:5012-9_VL:5012-C_VL:5012-A_VL:6012-5_VL:8095-1_VL:8012-3_VL:</t>
        </is>
      </c>
      <c r="F189" s="123" t="inlineStr">
        <is>
          <t>XA</t>
        </is>
      </c>
      <c r="G189" s="123" t="inlineStr">
        <is>
          <t>Opt_InsertProvided</t>
        </is>
      </c>
      <c r="H189" t="inlineStr">
        <is>
          <t>Cast Iron, ASTM-A48, CL 30:Cast Iron, ASTM-A48, CL 35</t>
        </is>
      </c>
      <c r="I189" s="123" t="inlineStr">
        <is>
          <t>:C30:C35:</t>
        </is>
      </c>
      <c r="J189" t="inlineStr">
        <is>
          <t>Coating_Scotchkote134_interior</t>
        </is>
      </c>
      <c r="K189" t="inlineStr">
        <is>
          <t>:MechSealType2B:</t>
        </is>
      </c>
      <c r="L189" t="inlineStr">
        <is>
          <t>Vertical</t>
        </is>
      </c>
      <c r="M189" t="inlineStr">
        <is>
          <t>:G:K:</t>
        </is>
      </c>
      <c r="N189" t="inlineStr">
        <is>
          <t>:284JP:286JP:324JP:326JP:364JPZ:365JPZ:404JPZ:405JPZ:</t>
        </is>
      </c>
      <c r="O189" s="6" t="inlineStr">
        <is>
          <t>Cast Iron, ASTM-A48, CL 30</t>
        </is>
      </c>
      <c r="P189" s="6" t="inlineStr">
        <is>
          <t>C30</t>
        </is>
      </c>
      <c r="Q189" s="123" t="inlineStr">
        <is>
          <t>125# ANSI Flange</t>
        </is>
      </c>
      <c r="R189" s="123" t="inlineStr">
        <is>
          <t>RTF</t>
        </is>
      </c>
      <c r="S189" s="6" t="n"/>
      <c r="T189" s="123" t="inlineStr">
        <is>
          <t>A100529</t>
        </is>
      </c>
      <c r="U189" s="123" t="n"/>
      <c r="V189" s="123" t="inlineStr">
        <is>
          <t>LT027</t>
        </is>
      </c>
      <c r="W189" s="13" t="n">
        <v>0</v>
      </c>
      <c r="X189" t="n">
        <v>0</v>
      </c>
    </row>
    <row r="190">
      <c r="B190" s="13">
        <f>IF(AND(J190="Coating_Standard"),"Y","N")</f>
        <v/>
      </c>
      <c r="C190" t="inlineStr">
        <is>
          <t>Price_BOM_VL_VLS_Insert_184</t>
        </is>
      </c>
      <c r="D190">
        <f>IF(B190="Y",C190,"")</f>
        <v/>
      </c>
      <c r="E190" t="inlineStr">
        <is>
          <t>:2512-1_VL:3012-5_VL:3012-3_VL:4095-9_VL:4095-7_VL:4012-1_VL:4012-9_VL:4012-7_VL:5095-9_VL:5012-9_VL:5012-C_VL:5012-A_VL:6012-5_VL:8095-1_VL:8012-3_VL:</t>
        </is>
      </c>
      <c r="F190" s="123" t="inlineStr">
        <is>
          <t>XA</t>
        </is>
      </c>
      <c r="G190" s="123" t="inlineStr">
        <is>
          <t>Opt_InsertProvided</t>
        </is>
      </c>
      <c r="H190" t="inlineStr">
        <is>
          <t>Cast Iron, ASTM-A48, CL 30:Cast Iron, ASTM-A48, CL 35</t>
        </is>
      </c>
      <c r="I190" s="123" t="inlineStr">
        <is>
          <t>:C30:C35:</t>
        </is>
      </c>
      <c r="J190" t="inlineStr">
        <is>
          <t>Coating_Scotchkote134_interior_exterior</t>
        </is>
      </c>
      <c r="K190" t="inlineStr">
        <is>
          <t>:MechSealType21S:MechSealType1Unbal:</t>
        </is>
      </c>
      <c r="L190" t="inlineStr">
        <is>
          <t>Vertical</t>
        </is>
      </c>
      <c r="M190" t="inlineStr">
        <is>
          <t>W</t>
        </is>
      </c>
      <c r="N190" t="inlineStr">
        <is>
          <t>:213JMZ:215JMZ:213JM:215JM:254JM:256JM:</t>
        </is>
      </c>
      <c r="O190" s="6" t="inlineStr">
        <is>
          <t>Cast Iron, ASTM-A48, CL 30</t>
        </is>
      </c>
      <c r="P190" s="6" t="inlineStr">
        <is>
          <t>C30</t>
        </is>
      </c>
      <c r="Q190" s="123" t="inlineStr">
        <is>
          <t>125# ANSI Flange</t>
        </is>
      </c>
      <c r="R190" s="123" t="inlineStr">
        <is>
          <t>RTF</t>
        </is>
      </c>
      <c r="S190" s="6" t="n"/>
      <c r="T190" s="123" t="inlineStr">
        <is>
          <t>A100530</t>
        </is>
      </c>
      <c r="U190" s="123" t="n"/>
      <c r="V190" s="123" t="inlineStr">
        <is>
          <t>LT027</t>
        </is>
      </c>
      <c r="W190" s="13" t="n">
        <v>0</v>
      </c>
      <c r="X190" t="n">
        <v>0</v>
      </c>
    </row>
    <row r="191">
      <c r="B191" s="13">
        <f>IF(AND(J191="Coating_Standard"),"Y","N")</f>
        <v/>
      </c>
      <c r="C191" t="inlineStr">
        <is>
          <t>Price_BOM_VL_VLS_Insert_185</t>
        </is>
      </c>
      <c r="D191">
        <f>IF(B191="Y",C191,"")</f>
        <v/>
      </c>
      <c r="E191" t="inlineStr">
        <is>
          <t>:2512-1_VL:3012-5_VL:3012-3_VL:4095-9_VL:4095-7_VL:4012-1_VL:4012-9_VL:4012-7_VL:5095-9_VL:5012-9_VL:5012-C_VL:5012-A_VL:6012-5_VL:8095-1_VL:8012-3_VL:</t>
        </is>
      </c>
      <c r="F191" s="123" t="inlineStr">
        <is>
          <t>XA</t>
        </is>
      </c>
      <c r="G191" s="123" t="inlineStr">
        <is>
          <t>Opt_InsertProvided</t>
        </is>
      </c>
      <c r="H191" t="inlineStr">
        <is>
          <t>Cast Iron, ASTM-A48, CL 30:Cast Iron, ASTM-A48, CL 35</t>
        </is>
      </c>
      <c r="I191" s="123" t="inlineStr">
        <is>
          <t>:C30:C35:</t>
        </is>
      </c>
      <c r="J191" t="inlineStr">
        <is>
          <t>Coating_Scotchkote134_interior_exterior</t>
        </is>
      </c>
      <c r="K191" t="inlineStr">
        <is>
          <t>:MechSealType21S:MechSealType1Unbal:</t>
        </is>
      </c>
      <c r="L191" t="inlineStr">
        <is>
          <t>Vertical</t>
        </is>
      </c>
      <c r="M191" t="inlineStr">
        <is>
          <t>W</t>
        </is>
      </c>
      <c r="N191" t="inlineStr">
        <is>
          <t>:284JM:286JM:324JM:326JM:364JMZ:365JMZ:404JMZ:405JMZ:</t>
        </is>
      </c>
      <c r="O191" s="6" t="inlineStr">
        <is>
          <t>Cast Iron, ASTM-A48, CL 30</t>
        </is>
      </c>
      <c r="P191" s="6" t="inlineStr">
        <is>
          <t>C30</t>
        </is>
      </c>
      <c r="Q191" s="123" t="inlineStr">
        <is>
          <t>125# ANSI Flange</t>
        </is>
      </c>
      <c r="R191" s="123" t="inlineStr">
        <is>
          <t>RTF</t>
        </is>
      </c>
      <c r="S191" s="6" t="n"/>
      <c r="T191" s="123" t="inlineStr">
        <is>
          <t>A100530</t>
        </is>
      </c>
      <c r="U191" s="123" t="n"/>
      <c r="V191" s="123" t="inlineStr">
        <is>
          <t>LT027</t>
        </is>
      </c>
      <c r="W191" s="13" t="n">
        <v>0</v>
      </c>
      <c r="X191" t="n">
        <v>0</v>
      </c>
    </row>
    <row r="192">
      <c r="B192" s="13">
        <f>IF(AND(J192="Coating_Standard"),"Y","N")</f>
        <v/>
      </c>
      <c r="C192" t="inlineStr">
        <is>
          <t>Price_BOM_VL_VLS_Insert_186</t>
        </is>
      </c>
      <c r="D192">
        <f>IF(B192="Y",C192,"")</f>
        <v/>
      </c>
      <c r="E192" t="inlineStr">
        <is>
          <t>:2512-1_VL:3012-5_VL:3012-3_VL:4095-9_VL:4095-7_VL:4012-1_VL:4012-9_VL:4012-7_VL:5095-9_VL:5012-9_VL:5012-C_VL:5012-A_VL:6012-5_VL:8095-1_VL:8012-3_VL:</t>
        </is>
      </c>
      <c r="F192" s="123" t="inlineStr">
        <is>
          <t>XA</t>
        </is>
      </c>
      <c r="G192" s="123" t="inlineStr">
        <is>
          <t>Opt_InsertProvided</t>
        </is>
      </c>
      <c r="H192" t="inlineStr">
        <is>
          <t>Cast Iron, ASTM-A48, CL 30:Cast Iron, ASTM-A48, CL 35</t>
        </is>
      </c>
      <c r="I192" s="123" t="inlineStr">
        <is>
          <t>:C30:C35:</t>
        </is>
      </c>
      <c r="J192" t="inlineStr">
        <is>
          <t>Coating_Scotchkote134_interior_exterior</t>
        </is>
      </c>
      <c r="K192" t="inlineStr">
        <is>
          <t>:MechSealType21S:MechSealType1Unbal:</t>
        </is>
      </c>
      <c r="L192" t="inlineStr">
        <is>
          <t>Vertical</t>
        </is>
      </c>
      <c r="M192" t="inlineStr">
        <is>
          <t>:G:K:</t>
        </is>
      </c>
      <c r="N192" t="inlineStr">
        <is>
          <t>:213JP:215JP:254JP:256JP:</t>
        </is>
      </c>
      <c r="O192" s="6" t="inlineStr">
        <is>
          <t>Cast Iron, ASTM-A48, CL 30</t>
        </is>
      </c>
      <c r="P192" s="6" t="inlineStr">
        <is>
          <t>C30</t>
        </is>
      </c>
      <c r="Q192" s="123" t="inlineStr">
        <is>
          <t>125# ANSI Flange</t>
        </is>
      </c>
      <c r="R192" s="123" t="inlineStr">
        <is>
          <t>RTF</t>
        </is>
      </c>
      <c r="S192" s="6" t="n"/>
      <c r="T192" s="123" t="inlineStr">
        <is>
          <t>A100529</t>
        </is>
      </c>
      <c r="U192" s="123" t="n"/>
      <c r="V192" s="123" t="inlineStr">
        <is>
          <t>LT027</t>
        </is>
      </c>
      <c r="W192" s="13" t="n">
        <v>0</v>
      </c>
      <c r="X192" t="n">
        <v>0</v>
      </c>
    </row>
    <row r="193">
      <c r="B193" s="13">
        <f>IF(AND(J193="Coating_Standard"),"Y","N")</f>
        <v/>
      </c>
      <c r="C193" t="inlineStr">
        <is>
          <t>Price_BOM_VL_VLS_Insert_187</t>
        </is>
      </c>
      <c r="D193">
        <f>IF(B193="Y",C193,"")</f>
        <v/>
      </c>
      <c r="E193" t="inlineStr">
        <is>
          <t>:2512-1_VL:3012-5_VL:3012-3_VL:4095-9_VL:4095-7_VL:4012-1_VL:4012-9_VL:4012-7_VL:5095-9_VL:5012-9_VL:5012-C_VL:5012-A_VL:6012-5_VL:8095-1_VL:8012-3_VL:</t>
        </is>
      </c>
      <c r="F193" s="123" t="inlineStr">
        <is>
          <t>XA</t>
        </is>
      </c>
      <c r="G193" s="123" t="inlineStr">
        <is>
          <t>Opt_InsertProvided</t>
        </is>
      </c>
      <c r="H193" t="inlineStr">
        <is>
          <t>Cast Iron, ASTM-A48, CL 30:Cast Iron, ASTM-A48, CL 35</t>
        </is>
      </c>
      <c r="I193" s="123" t="inlineStr">
        <is>
          <t>:C30:C35:</t>
        </is>
      </c>
      <c r="J193" t="inlineStr">
        <is>
          <t>Coating_Scotchkote134_interior_exterior</t>
        </is>
      </c>
      <c r="K193" t="inlineStr">
        <is>
          <t>:MechSealType21S:MechSealType1Unbal:</t>
        </is>
      </c>
      <c r="L193" t="inlineStr">
        <is>
          <t>Vertical</t>
        </is>
      </c>
      <c r="M193" t="inlineStr">
        <is>
          <t>:G:K:</t>
        </is>
      </c>
      <c r="N193" t="inlineStr">
        <is>
          <t>:284JP:286JP:324JP:326JP:364JPZ:365JPZ:404JPZ:405JPZ:</t>
        </is>
      </c>
      <c r="O193" s="6" t="inlineStr">
        <is>
          <t>Cast Iron, ASTM-A48, CL 30</t>
        </is>
      </c>
      <c r="P193" s="6" t="inlineStr">
        <is>
          <t>C30</t>
        </is>
      </c>
      <c r="Q193" s="123" t="inlineStr">
        <is>
          <t>125# ANSI Flange</t>
        </is>
      </c>
      <c r="R193" s="123" t="inlineStr">
        <is>
          <t>RTF</t>
        </is>
      </c>
      <c r="S193" s="6" t="n"/>
      <c r="T193" s="123" t="inlineStr">
        <is>
          <t>A100529</t>
        </is>
      </c>
      <c r="U193" s="123" t="n"/>
      <c r="V193" s="123" t="inlineStr">
        <is>
          <t>LT027</t>
        </is>
      </c>
      <c r="W193" s="13" t="n">
        <v>0</v>
      </c>
      <c r="X193" t="n">
        <v>0</v>
      </c>
    </row>
    <row r="194">
      <c r="B194" s="13">
        <f>IF(AND(J194="Coating_Standard"),"Y","N")</f>
        <v/>
      </c>
      <c r="C194" t="inlineStr">
        <is>
          <t>Price_BOM_VL_VLS_Insert_188</t>
        </is>
      </c>
      <c r="D194">
        <f>IF(B194="Y",C194,"")</f>
        <v/>
      </c>
      <c r="E194" t="inlineStr">
        <is>
          <t>:2512-1_VL:3012-5_VL:3012-3_VL:4095-9_VL:4095-7_VL:4012-1_VL:4012-9_VL:4012-7_VL:5095-9_VL:5012-9_VL:5012-C_VL:5012-A_VL:6012-5_VL:8095-1_VL:8012-3_VL:</t>
        </is>
      </c>
      <c r="F194" s="123" t="inlineStr">
        <is>
          <t>XA</t>
        </is>
      </c>
      <c r="G194" s="123" t="inlineStr">
        <is>
          <t>Opt_InsertProvided</t>
        </is>
      </c>
      <c r="H194" t="inlineStr">
        <is>
          <t>Cast Iron, ASTM-A48, CL 30:Cast Iron, ASTM-A48, CL 35</t>
        </is>
      </c>
      <c r="I194" s="123" t="inlineStr">
        <is>
          <t>:C30:C35:</t>
        </is>
      </c>
      <c r="J194" t="inlineStr">
        <is>
          <t>Coating_Scotchkote134_interior_exterior</t>
        </is>
      </c>
      <c r="K194" t="inlineStr">
        <is>
          <t>:MechSealType2B:</t>
        </is>
      </c>
      <c r="L194" t="inlineStr">
        <is>
          <t>Vertical</t>
        </is>
      </c>
      <c r="M194" t="inlineStr">
        <is>
          <t>:G:K:</t>
        </is>
      </c>
      <c r="N194" t="inlineStr">
        <is>
          <t>:213JP:215JP:254JP:256JP:</t>
        </is>
      </c>
      <c r="O194" s="6" t="inlineStr">
        <is>
          <t>Cast Iron, ASTM-A48, CL 30</t>
        </is>
      </c>
      <c r="P194" s="6" t="inlineStr">
        <is>
          <t>C30</t>
        </is>
      </c>
      <c r="Q194" s="123" t="inlineStr">
        <is>
          <t>125# ANSI Flange</t>
        </is>
      </c>
      <c r="R194" s="123" t="inlineStr">
        <is>
          <t>RTF</t>
        </is>
      </c>
      <c r="S194" s="6" t="n"/>
      <c r="T194" s="123" t="inlineStr">
        <is>
          <t>A100529</t>
        </is>
      </c>
      <c r="U194" s="123" t="n"/>
      <c r="V194" s="123" t="inlineStr">
        <is>
          <t>LT027</t>
        </is>
      </c>
      <c r="W194" s="13" t="n">
        <v>0</v>
      </c>
      <c r="X194" t="n">
        <v>0</v>
      </c>
    </row>
    <row r="195">
      <c r="B195" s="13">
        <f>IF(AND(J195="Coating_Standard"),"Y","N")</f>
        <v/>
      </c>
      <c r="C195" t="inlineStr">
        <is>
          <t>Price_BOM_VL_VLS_Insert_189</t>
        </is>
      </c>
      <c r="D195">
        <f>IF(B195="Y",C195,"")</f>
        <v/>
      </c>
      <c r="E195" t="inlineStr">
        <is>
          <t>:2512-1_VL:3012-5_VL:3012-3_VL:4095-9_VL:4095-7_VL:4012-1_VL:4012-9_VL:4012-7_VL:5095-9_VL:5012-9_VL:5012-C_VL:5012-A_VL:6012-5_VL:8095-1_VL:8012-3_VL:</t>
        </is>
      </c>
      <c r="F195" s="123" t="inlineStr">
        <is>
          <t>XA</t>
        </is>
      </c>
      <c r="G195" s="123" t="inlineStr">
        <is>
          <t>Opt_InsertProvided</t>
        </is>
      </c>
      <c r="H195" t="inlineStr">
        <is>
          <t>Cast Iron, ASTM-A48, CL 30:Cast Iron, ASTM-A48, CL 35</t>
        </is>
      </c>
      <c r="I195" s="123" t="inlineStr">
        <is>
          <t>:C30:C35:</t>
        </is>
      </c>
      <c r="J195" t="inlineStr">
        <is>
          <t>Coating_Scotchkote134_interior_exterior</t>
        </is>
      </c>
      <c r="K195" t="inlineStr">
        <is>
          <t>:MechSealType2B:</t>
        </is>
      </c>
      <c r="L195" t="inlineStr">
        <is>
          <t>Vertical</t>
        </is>
      </c>
      <c r="M195" t="inlineStr">
        <is>
          <t>:G:K:</t>
        </is>
      </c>
      <c r="N195" t="inlineStr">
        <is>
          <t>:284JP:286JP:324JP:326JP:364JPZ:365JPZ:404JPZ:405JPZ:</t>
        </is>
      </c>
      <c r="O195" s="6" t="inlineStr">
        <is>
          <t>Cast Iron, ASTM-A48, CL 30</t>
        </is>
      </c>
      <c r="P195" s="6" t="inlineStr">
        <is>
          <t>C30</t>
        </is>
      </c>
      <c r="Q195" s="123" t="inlineStr">
        <is>
          <t>125# ANSI Flange</t>
        </is>
      </c>
      <c r="R195" s="123" t="inlineStr">
        <is>
          <t>RTF</t>
        </is>
      </c>
      <c r="S195" s="6" t="n"/>
      <c r="T195" s="123" t="inlineStr">
        <is>
          <t>A100529</t>
        </is>
      </c>
      <c r="U195" s="123" t="n"/>
      <c r="V195" s="123" t="inlineStr">
        <is>
          <t>LT027</t>
        </is>
      </c>
      <c r="W195" s="13" t="n">
        <v>0</v>
      </c>
      <c r="X195" t="n">
        <v>0</v>
      </c>
    </row>
    <row r="196">
      <c r="B196" s="13">
        <f>IF(AND(J196="Coating_Standard"),"Y","N")</f>
        <v/>
      </c>
      <c r="C196" t="inlineStr">
        <is>
          <t>Price_BOM_VL_VLS_Insert_190</t>
        </is>
      </c>
      <c r="D196">
        <f>IF(B196="Y",C196,"")</f>
        <v/>
      </c>
      <c r="E196" t="inlineStr">
        <is>
          <t>:2512-1_VL:3012-5_VL:3012-3_VL:4095-9_VL:4095-7_VL:4012-1_VL:4012-9_VL:4012-7_VL:5095-9_VL:5012-9_VL:5012-C_VL:5012-A_VL:6012-5_VL:8095-1_VL:8012-3_VL:</t>
        </is>
      </c>
      <c r="F196" s="123" t="inlineStr">
        <is>
          <t>XA</t>
        </is>
      </c>
      <c r="G196" s="123" t="inlineStr">
        <is>
          <t>Opt_InsertProvided</t>
        </is>
      </c>
      <c r="H196" t="inlineStr">
        <is>
          <t>Cast Iron, ASTM-A48, CL 30:Cast Iron, ASTM-A48, CL 35</t>
        </is>
      </c>
      <c r="I196" s="123" t="inlineStr">
        <is>
          <t>:C30:C35:</t>
        </is>
      </c>
      <c r="J196" t="inlineStr">
        <is>
          <t>Coating_Scotchkote134_interior_exterior_IncludeImpeller</t>
        </is>
      </c>
      <c r="K196" t="inlineStr">
        <is>
          <t>:MechSealType21S:MechSealType1Unbal:</t>
        </is>
      </c>
      <c r="L196" t="inlineStr">
        <is>
          <t>Vertical</t>
        </is>
      </c>
      <c r="M196" t="inlineStr">
        <is>
          <t>W</t>
        </is>
      </c>
      <c r="N196" t="inlineStr">
        <is>
          <t>:213JMZ:215JMZ:213JM:215JM:254JM:256JM:</t>
        </is>
      </c>
      <c r="O196" s="6" t="inlineStr">
        <is>
          <t>Cast Iron, ASTM-A48, CL 30</t>
        </is>
      </c>
      <c r="P196" s="6" t="inlineStr">
        <is>
          <t>C30</t>
        </is>
      </c>
      <c r="Q196" s="123" t="inlineStr">
        <is>
          <t>125# ANSI Flange</t>
        </is>
      </c>
      <c r="R196" s="123" t="inlineStr">
        <is>
          <t>RTF</t>
        </is>
      </c>
      <c r="S196" s="6" t="n"/>
      <c r="T196" s="123" t="inlineStr">
        <is>
          <t>A100530</t>
        </is>
      </c>
      <c r="U196" s="123" t="n"/>
      <c r="V196" s="123" t="inlineStr">
        <is>
          <t>LT027</t>
        </is>
      </c>
      <c r="W196" s="13" t="n">
        <v>0</v>
      </c>
      <c r="X196" t="n">
        <v>0</v>
      </c>
    </row>
    <row r="197">
      <c r="B197" s="13">
        <f>IF(AND(J197="Coating_Standard"),"Y","N")</f>
        <v/>
      </c>
      <c r="C197" t="inlineStr">
        <is>
          <t>Price_BOM_VL_VLS_Insert_191</t>
        </is>
      </c>
      <c r="D197">
        <f>IF(B197="Y",C197,"")</f>
        <v/>
      </c>
      <c r="E197" t="inlineStr">
        <is>
          <t>:2512-1_VL:3012-5_VL:3012-3_VL:4095-9_VL:4095-7_VL:4012-1_VL:4012-9_VL:4012-7_VL:5095-9_VL:5012-9_VL:5012-C_VL:5012-A_VL:6012-5_VL:8095-1_VL:8012-3_VL:</t>
        </is>
      </c>
      <c r="F197" s="123" t="inlineStr">
        <is>
          <t>XA</t>
        </is>
      </c>
      <c r="G197" s="123" t="inlineStr">
        <is>
          <t>Opt_InsertProvided</t>
        </is>
      </c>
      <c r="H197" t="inlineStr">
        <is>
          <t>Cast Iron, ASTM-A48, CL 30:Cast Iron, ASTM-A48, CL 35</t>
        </is>
      </c>
      <c r="I197" s="123" t="inlineStr">
        <is>
          <t>:C30:C35:</t>
        </is>
      </c>
      <c r="J197" t="inlineStr">
        <is>
          <t>Coating_Scotchkote134_interior_exterior_IncludeImpeller</t>
        </is>
      </c>
      <c r="K197" t="inlineStr">
        <is>
          <t>:MechSealType21S:MechSealType1Unbal:</t>
        </is>
      </c>
      <c r="L197" t="inlineStr">
        <is>
          <t>Vertical</t>
        </is>
      </c>
      <c r="M197" t="inlineStr">
        <is>
          <t>W</t>
        </is>
      </c>
      <c r="N197" t="inlineStr">
        <is>
          <t>:284JM:286JM:324JM:326JM:364JMZ:365JMZ:404JMZ:405JMZ:</t>
        </is>
      </c>
      <c r="O197" s="6" t="inlineStr">
        <is>
          <t>Cast Iron, ASTM-A48, CL 30</t>
        </is>
      </c>
      <c r="P197" s="6" t="inlineStr">
        <is>
          <t>C30</t>
        </is>
      </c>
      <c r="Q197" s="123" t="inlineStr">
        <is>
          <t>125# ANSI Flange</t>
        </is>
      </c>
      <c r="R197" s="123" t="inlineStr">
        <is>
          <t>RTF</t>
        </is>
      </c>
      <c r="S197" s="6" t="n"/>
      <c r="T197" s="123" t="inlineStr">
        <is>
          <t>A100530</t>
        </is>
      </c>
      <c r="U197" s="123" t="n"/>
      <c r="V197" s="123" t="inlineStr">
        <is>
          <t>LT027</t>
        </is>
      </c>
      <c r="W197" s="13" t="n">
        <v>0</v>
      </c>
      <c r="X197" t="n">
        <v>0</v>
      </c>
    </row>
    <row r="198">
      <c r="B198" s="13">
        <f>IF(AND(J198="Coating_Standard"),"Y","N")</f>
        <v/>
      </c>
      <c r="C198" t="inlineStr">
        <is>
          <t>Price_BOM_VL_VLS_Insert_192</t>
        </is>
      </c>
      <c r="D198">
        <f>IF(B198="Y",C198,"")</f>
        <v/>
      </c>
      <c r="E198" t="inlineStr">
        <is>
          <t>:2512-1_VL:3012-5_VL:3012-3_VL:4095-9_VL:4095-7_VL:4012-1_VL:4012-9_VL:4012-7_VL:5095-9_VL:5012-9_VL:5012-C_VL:5012-A_VL:6012-5_VL:8095-1_VL:8012-3_VL:</t>
        </is>
      </c>
      <c r="F198" s="123" t="inlineStr">
        <is>
          <t>XA</t>
        </is>
      </c>
      <c r="G198" s="123" t="inlineStr">
        <is>
          <t>Opt_InsertProvided</t>
        </is>
      </c>
      <c r="H198" t="inlineStr">
        <is>
          <t>Cast Iron, ASTM-A48, CL 30:Cast Iron, ASTM-A48, CL 35</t>
        </is>
      </c>
      <c r="I198" s="123" t="inlineStr">
        <is>
          <t>:C30:C35:</t>
        </is>
      </c>
      <c r="J198" t="inlineStr">
        <is>
          <t>Coating_Scotchkote134_interior_exterior_IncludeImpeller</t>
        </is>
      </c>
      <c r="K198" t="inlineStr">
        <is>
          <t>:MechSealType21S:MechSealType1Unbal:</t>
        </is>
      </c>
      <c r="L198" t="inlineStr">
        <is>
          <t>Vertical</t>
        </is>
      </c>
      <c r="M198" t="inlineStr">
        <is>
          <t>:G:K:</t>
        </is>
      </c>
      <c r="N198" t="inlineStr">
        <is>
          <t>:213JP:215JP:254JP:256JP:</t>
        </is>
      </c>
      <c r="O198" s="6" t="inlineStr">
        <is>
          <t>Cast Iron, ASTM-A48, CL 30</t>
        </is>
      </c>
      <c r="P198" s="6" t="inlineStr">
        <is>
          <t>C30</t>
        </is>
      </c>
      <c r="Q198" s="123" t="inlineStr">
        <is>
          <t>125# ANSI Flange</t>
        </is>
      </c>
      <c r="R198" s="123" t="inlineStr">
        <is>
          <t>RTF</t>
        </is>
      </c>
      <c r="S198" s="6" t="n"/>
      <c r="T198" s="123" t="inlineStr">
        <is>
          <t>A100529</t>
        </is>
      </c>
      <c r="U198" s="123" t="n"/>
      <c r="V198" s="123" t="inlineStr">
        <is>
          <t>LT027</t>
        </is>
      </c>
      <c r="W198" s="13" t="n">
        <v>0</v>
      </c>
      <c r="X198" t="n">
        <v>0</v>
      </c>
    </row>
    <row r="199">
      <c r="B199" s="13">
        <f>IF(AND(J199="Coating_Standard"),"Y","N")</f>
        <v/>
      </c>
      <c r="C199" t="inlineStr">
        <is>
          <t>Price_BOM_VL_VLS_Insert_193</t>
        </is>
      </c>
      <c r="D199">
        <f>IF(B199="Y",C199,"")</f>
        <v/>
      </c>
      <c r="E199" t="inlineStr">
        <is>
          <t>:2512-1_VL:3012-5_VL:3012-3_VL:4095-9_VL:4095-7_VL:4012-1_VL:4012-9_VL:4012-7_VL:5095-9_VL:5012-9_VL:5012-C_VL:5012-A_VL:6012-5_VL:8095-1_VL:8012-3_VL:</t>
        </is>
      </c>
      <c r="F199" s="123" t="inlineStr">
        <is>
          <t>XA</t>
        </is>
      </c>
      <c r="G199" s="123" t="inlineStr">
        <is>
          <t>Opt_InsertProvided</t>
        </is>
      </c>
      <c r="H199" t="inlineStr">
        <is>
          <t>Cast Iron, ASTM-A48, CL 30:Cast Iron, ASTM-A48, CL 35</t>
        </is>
      </c>
      <c r="I199" s="123" t="inlineStr">
        <is>
          <t>:C30:C35:</t>
        </is>
      </c>
      <c r="J199" t="inlineStr">
        <is>
          <t>Coating_Scotchkote134_interior_exterior_IncludeImpeller</t>
        </is>
      </c>
      <c r="K199" t="inlineStr">
        <is>
          <t>:MechSealType21S:MechSealType1Unbal:</t>
        </is>
      </c>
      <c r="L199" t="inlineStr">
        <is>
          <t>Vertical</t>
        </is>
      </c>
      <c r="M199" t="inlineStr">
        <is>
          <t>:G:K:</t>
        </is>
      </c>
      <c r="N199" t="inlineStr">
        <is>
          <t>:284JP:286JP:324JP:326JP:364JPZ:365JPZ:404JPZ:405JPZ:</t>
        </is>
      </c>
      <c r="O199" s="6" t="inlineStr">
        <is>
          <t>Cast Iron, ASTM-A48, CL 30</t>
        </is>
      </c>
      <c r="P199" s="6" t="inlineStr">
        <is>
          <t>C30</t>
        </is>
      </c>
      <c r="Q199" s="123" t="inlineStr">
        <is>
          <t>125# ANSI Flange</t>
        </is>
      </c>
      <c r="R199" s="123" t="inlineStr">
        <is>
          <t>RTF</t>
        </is>
      </c>
      <c r="S199" s="6" t="n"/>
      <c r="T199" s="123" t="inlineStr">
        <is>
          <t>A100529</t>
        </is>
      </c>
      <c r="U199" s="123" t="n"/>
      <c r="V199" s="123" t="inlineStr">
        <is>
          <t>LT027</t>
        </is>
      </c>
      <c r="W199" s="13" t="n">
        <v>0</v>
      </c>
      <c r="X199" t="n">
        <v>0</v>
      </c>
    </row>
    <row r="200">
      <c r="B200" s="13">
        <f>IF(AND(J200="Coating_Standard"),"Y","N")</f>
        <v/>
      </c>
      <c r="C200" t="inlineStr">
        <is>
          <t>Price_BOM_VL_VLS_Insert_194</t>
        </is>
      </c>
      <c r="D200">
        <f>IF(B200="Y",C200,"")</f>
        <v/>
      </c>
      <c r="E200" t="inlineStr">
        <is>
          <t>:2512-1_VL:3012-5_VL:3012-3_VL:4095-9_VL:4095-7_VL:4012-1_VL:4012-9_VL:4012-7_VL:5095-9_VL:5012-9_VL:5012-C_VL:5012-A_VL:6012-5_VL:8095-1_VL:8012-3_VL:</t>
        </is>
      </c>
      <c r="F200" s="123" t="inlineStr">
        <is>
          <t>XA</t>
        </is>
      </c>
      <c r="G200" s="123" t="inlineStr">
        <is>
          <t>Opt_InsertProvided</t>
        </is>
      </c>
      <c r="H200" t="inlineStr">
        <is>
          <t>Cast Iron, ASTM-A48, CL 30:Cast Iron, ASTM-A48, CL 35</t>
        </is>
      </c>
      <c r="I200" s="123" t="inlineStr">
        <is>
          <t>:C30:C35:</t>
        </is>
      </c>
      <c r="J200" t="inlineStr">
        <is>
          <t>Coating_Scotchkote134_interior_exterior_IncludeImpeller</t>
        </is>
      </c>
      <c r="K200" t="inlineStr">
        <is>
          <t>:MechSealType2B:</t>
        </is>
      </c>
      <c r="L200" t="inlineStr">
        <is>
          <t>Vertical</t>
        </is>
      </c>
      <c r="M200" t="inlineStr">
        <is>
          <t>:G:K:</t>
        </is>
      </c>
      <c r="N200" t="inlineStr">
        <is>
          <t>:213JP:215JP:254JP:256JP:</t>
        </is>
      </c>
      <c r="O200" s="6" t="inlineStr">
        <is>
          <t>Cast Iron, ASTM-A48, CL 30</t>
        </is>
      </c>
      <c r="P200" s="6" t="inlineStr">
        <is>
          <t>C30</t>
        </is>
      </c>
      <c r="Q200" s="123" t="inlineStr">
        <is>
          <t>125# ANSI Flange</t>
        </is>
      </c>
      <c r="R200" s="123" t="inlineStr">
        <is>
          <t>RTF</t>
        </is>
      </c>
      <c r="S200" s="6" t="n"/>
      <c r="T200" s="123" t="inlineStr">
        <is>
          <t>A100529</t>
        </is>
      </c>
      <c r="U200" s="123" t="n"/>
      <c r="V200" s="123" t="inlineStr">
        <is>
          <t>LT027</t>
        </is>
      </c>
      <c r="W200" s="13" t="n">
        <v>0</v>
      </c>
      <c r="X200" t="n">
        <v>0</v>
      </c>
    </row>
    <row r="201">
      <c r="B201" s="13">
        <f>IF(AND(J201="Coating_Standard"),"Y","N")</f>
        <v/>
      </c>
      <c r="C201" t="inlineStr">
        <is>
          <t>Price_BOM_VL_VLS_Insert_195</t>
        </is>
      </c>
      <c r="D201">
        <f>IF(B201="Y",C201,"")</f>
        <v/>
      </c>
      <c r="E201" t="inlineStr">
        <is>
          <t>:2512-1_VL:3012-5_VL:3012-3_VL:4095-9_VL:4095-7_VL:4012-1_VL:4012-9_VL:4012-7_VL:5095-9_VL:5012-9_VL:5012-C_VL:5012-A_VL:6012-5_VL:8095-1_VL:8012-3_VL:</t>
        </is>
      </c>
      <c r="F201" s="123" t="inlineStr">
        <is>
          <t>XA</t>
        </is>
      </c>
      <c r="G201" s="123" t="inlineStr">
        <is>
          <t>Opt_InsertProvided</t>
        </is>
      </c>
      <c r="H201" t="inlineStr">
        <is>
          <t>Cast Iron, ASTM-A48, CL 30:Cast Iron, ASTM-A48, CL 35</t>
        </is>
      </c>
      <c r="I201" s="123" t="inlineStr">
        <is>
          <t>:C30:C35:</t>
        </is>
      </c>
      <c r="J201" t="inlineStr">
        <is>
          <t>Coating_Scotchkote134_interior_exterior_IncludeImpeller</t>
        </is>
      </c>
      <c r="K201" t="inlineStr">
        <is>
          <t>:MechSealType2B:</t>
        </is>
      </c>
      <c r="L201" t="inlineStr">
        <is>
          <t>Vertical</t>
        </is>
      </c>
      <c r="M201" t="inlineStr">
        <is>
          <t>:G:K:</t>
        </is>
      </c>
      <c r="N201" t="inlineStr">
        <is>
          <t>:284JP:286JP:324JP:326JP:364JPZ:365JPZ:404JPZ:405JPZ:</t>
        </is>
      </c>
      <c r="O201" s="6" t="inlineStr">
        <is>
          <t>Cast Iron, ASTM-A48, CL 30</t>
        </is>
      </c>
      <c r="P201" s="6" t="inlineStr">
        <is>
          <t>C30</t>
        </is>
      </c>
      <c r="Q201" s="123" t="inlineStr">
        <is>
          <t>125# ANSI Flange</t>
        </is>
      </c>
      <c r="R201" s="123" t="inlineStr">
        <is>
          <t>RTF</t>
        </is>
      </c>
      <c r="S201" s="6" t="n"/>
      <c r="T201" s="123" t="inlineStr">
        <is>
          <t>A100529</t>
        </is>
      </c>
      <c r="U201" s="123" t="n"/>
      <c r="V201" s="123" t="inlineStr">
        <is>
          <t>LT027</t>
        </is>
      </c>
      <c r="W201" s="13" t="n">
        <v>0</v>
      </c>
      <c r="X201" t="n">
        <v>0</v>
      </c>
    </row>
    <row r="202">
      <c r="B202" s="13">
        <f>IF(AND(J202="Coating_Standard"),"Y","N")</f>
        <v/>
      </c>
      <c r="C202" t="inlineStr">
        <is>
          <t>Price_BOM_VL_VLS_Insert_196</t>
        </is>
      </c>
      <c r="D202">
        <f>IF(B202="Y",C202,"")</f>
        <v/>
      </c>
      <c r="E202" t="inlineStr">
        <is>
          <t>:2512-1_VL:3012-5_VL:3012-3_VL:4095-9_VL:4095-7_VL:4012-1_VL:4012-9_VL:4012-7_VL:5095-9_VL:5012-9_VL:5012-C_VL:5012-A_VL:6012-5_VL:8095-1_VL:8012-3_VL:</t>
        </is>
      </c>
      <c r="F202" s="123" t="inlineStr">
        <is>
          <t>XA</t>
        </is>
      </c>
      <c r="G202" s="123" t="inlineStr">
        <is>
          <t>Opt_InsertProvided</t>
        </is>
      </c>
      <c r="H202" t="inlineStr">
        <is>
          <t>Cast Iron, ASTM-A48, CL 30:Cast Iron, ASTM-A48, CL 35</t>
        </is>
      </c>
      <c r="I202" s="123" t="inlineStr">
        <is>
          <t>:C30:C35:</t>
        </is>
      </c>
      <c r="J202" t="inlineStr">
        <is>
          <t>Coating_Scotchkote134_interior_IncludeImpeller</t>
        </is>
      </c>
      <c r="K202" t="inlineStr">
        <is>
          <t>:MechSealType21S:MechSealType1Unbal:</t>
        </is>
      </c>
      <c r="L202" t="inlineStr">
        <is>
          <t>Vertical</t>
        </is>
      </c>
      <c r="M202" t="inlineStr">
        <is>
          <t>W</t>
        </is>
      </c>
      <c r="N202" t="inlineStr">
        <is>
          <t>:213JMZ:215JMZ:213JM:215JM:254JM:256JM:</t>
        </is>
      </c>
      <c r="O202" s="6" t="inlineStr">
        <is>
          <t>Cast Iron, ASTM-A48, CL 30</t>
        </is>
      </c>
      <c r="P202" s="6" t="inlineStr">
        <is>
          <t>C30</t>
        </is>
      </c>
      <c r="Q202" s="123" t="inlineStr">
        <is>
          <t>125# ANSI Flange</t>
        </is>
      </c>
      <c r="R202" s="123" t="inlineStr">
        <is>
          <t>RTF</t>
        </is>
      </c>
      <c r="S202" s="6" t="n"/>
      <c r="T202" s="123" t="inlineStr">
        <is>
          <t>A100530</t>
        </is>
      </c>
      <c r="U202" s="123" t="n"/>
      <c r="V202" s="123" t="inlineStr">
        <is>
          <t>LT027</t>
        </is>
      </c>
      <c r="W202" s="13" t="n">
        <v>0</v>
      </c>
      <c r="X202" t="n">
        <v>0</v>
      </c>
    </row>
    <row r="203">
      <c r="B203" s="13">
        <f>IF(AND(J203="Coating_Standard"),"Y","N")</f>
        <v/>
      </c>
      <c r="C203" t="inlineStr">
        <is>
          <t>Price_BOM_VL_VLS_Insert_197</t>
        </is>
      </c>
      <c r="D203">
        <f>IF(B203="Y",C203,"")</f>
        <v/>
      </c>
      <c r="E203" t="inlineStr">
        <is>
          <t>:2512-1_VL:3012-5_VL:3012-3_VL:4095-9_VL:4095-7_VL:4012-1_VL:4012-9_VL:4012-7_VL:5095-9_VL:5012-9_VL:5012-C_VL:5012-A_VL:6012-5_VL:8095-1_VL:8012-3_VL:</t>
        </is>
      </c>
      <c r="F203" s="123" t="inlineStr">
        <is>
          <t>XA</t>
        </is>
      </c>
      <c r="G203" s="123" t="inlineStr">
        <is>
          <t>Opt_InsertProvided</t>
        </is>
      </c>
      <c r="H203" t="inlineStr">
        <is>
          <t>Cast Iron, ASTM-A48, CL 30:Cast Iron, ASTM-A48, CL 35</t>
        </is>
      </c>
      <c r="I203" s="123" t="inlineStr">
        <is>
          <t>:C30:C35:</t>
        </is>
      </c>
      <c r="J203" t="inlineStr">
        <is>
          <t>Coating_Scotchkote134_interior_IncludeImpeller</t>
        </is>
      </c>
      <c r="K203" t="inlineStr">
        <is>
          <t>:MechSealType21S:MechSealType1Unbal:</t>
        </is>
      </c>
      <c r="L203" t="inlineStr">
        <is>
          <t>Vertical</t>
        </is>
      </c>
      <c r="M203" t="inlineStr">
        <is>
          <t>W</t>
        </is>
      </c>
      <c r="N203" t="inlineStr">
        <is>
          <t>:284JM:286JM:324JM:326JM:364JMZ:365JMZ:404JMZ:405JMZ:</t>
        </is>
      </c>
      <c r="O203" s="6" t="inlineStr">
        <is>
          <t>Cast Iron, ASTM-A48, CL 30</t>
        </is>
      </c>
      <c r="P203" s="6" t="inlineStr">
        <is>
          <t>C30</t>
        </is>
      </c>
      <c r="Q203" s="123" t="inlineStr">
        <is>
          <t>125# ANSI Flange</t>
        </is>
      </c>
      <c r="R203" s="123" t="inlineStr">
        <is>
          <t>RTF</t>
        </is>
      </c>
      <c r="S203" s="6" t="n"/>
      <c r="T203" s="123" t="inlineStr">
        <is>
          <t>A100530</t>
        </is>
      </c>
      <c r="U203" s="123" t="n"/>
      <c r="V203" s="123" t="inlineStr">
        <is>
          <t>LT027</t>
        </is>
      </c>
      <c r="W203" s="13" t="n">
        <v>0</v>
      </c>
      <c r="X203" t="n">
        <v>0</v>
      </c>
    </row>
    <row r="204">
      <c r="B204" s="13">
        <f>IF(AND(J204="Coating_Standard"),"Y","N")</f>
        <v/>
      </c>
      <c r="C204" t="inlineStr">
        <is>
          <t>Price_BOM_VL_VLS_Insert_198</t>
        </is>
      </c>
      <c r="D204">
        <f>IF(B204="Y",C204,"")</f>
        <v/>
      </c>
      <c r="E204" t="inlineStr">
        <is>
          <t>:2512-1_VL:3012-5_VL:3012-3_VL:4095-9_VL:4095-7_VL:4012-1_VL:4012-9_VL:4012-7_VL:5095-9_VL:5012-9_VL:5012-C_VL:5012-A_VL:6012-5_VL:8095-1_VL:8012-3_VL:</t>
        </is>
      </c>
      <c r="F204" s="123" t="inlineStr">
        <is>
          <t>XA</t>
        </is>
      </c>
      <c r="G204" s="123" t="inlineStr">
        <is>
          <t>Opt_InsertProvided</t>
        </is>
      </c>
      <c r="H204" t="inlineStr">
        <is>
          <t>Cast Iron, ASTM-A48, CL 30:Cast Iron, ASTM-A48, CL 35</t>
        </is>
      </c>
      <c r="I204" s="123" t="inlineStr">
        <is>
          <t>:C30:C35:</t>
        </is>
      </c>
      <c r="J204" t="inlineStr">
        <is>
          <t>Coating_Scotchkote134_interior_IncludeImpeller</t>
        </is>
      </c>
      <c r="K204" t="inlineStr">
        <is>
          <t>:MechSealType21S:MechSealType1Unbal:</t>
        </is>
      </c>
      <c r="L204" t="inlineStr">
        <is>
          <t>Vertical</t>
        </is>
      </c>
      <c r="M204" t="inlineStr">
        <is>
          <t>:G:K:</t>
        </is>
      </c>
      <c r="N204" t="inlineStr">
        <is>
          <t>:213JP:215JP:254JP:256JP:</t>
        </is>
      </c>
      <c r="O204" s="6" t="inlineStr">
        <is>
          <t>Cast Iron, ASTM-A48, CL 30</t>
        </is>
      </c>
      <c r="P204" s="6" t="inlineStr">
        <is>
          <t>C30</t>
        </is>
      </c>
      <c r="Q204" s="123" t="inlineStr">
        <is>
          <t>125# ANSI Flange</t>
        </is>
      </c>
      <c r="R204" s="123" t="inlineStr">
        <is>
          <t>RTF</t>
        </is>
      </c>
      <c r="S204" s="6" t="n"/>
      <c r="T204" s="123" t="inlineStr">
        <is>
          <t>A100529</t>
        </is>
      </c>
      <c r="U204" s="123" t="n"/>
      <c r="V204" s="123" t="inlineStr">
        <is>
          <t>LT027</t>
        </is>
      </c>
      <c r="W204" s="13" t="n">
        <v>0</v>
      </c>
      <c r="X204" t="n">
        <v>0</v>
      </c>
    </row>
    <row r="205">
      <c r="B205" s="13">
        <f>IF(AND(J205="Coating_Standard"),"Y","N")</f>
        <v/>
      </c>
      <c r="C205" t="inlineStr">
        <is>
          <t>Price_BOM_VL_VLS_Insert_199</t>
        </is>
      </c>
      <c r="D205">
        <f>IF(B205="Y",C205,"")</f>
        <v/>
      </c>
      <c r="E205" t="inlineStr">
        <is>
          <t>:2512-1_VL:3012-5_VL:3012-3_VL:4095-9_VL:4095-7_VL:4012-1_VL:4012-9_VL:4012-7_VL:5095-9_VL:5012-9_VL:5012-C_VL:5012-A_VL:6012-5_VL:8095-1_VL:8012-3_VL:</t>
        </is>
      </c>
      <c r="F205" s="123" t="inlineStr">
        <is>
          <t>XA</t>
        </is>
      </c>
      <c r="G205" s="123" t="inlineStr">
        <is>
          <t>Opt_InsertProvided</t>
        </is>
      </c>
      <c r="H205" t="inlineStr">
        <is>
          <t>Cast Iron, ASTM-A48, CL 30:Cast Iron, ASTM-A48, CL 35</t>
        </is>
      </c>
      <c r="I205" s="123" t="inlineStr">
        <is>
          <t>:C30:C35:</t>
        </is>
      </c>
      <c r="J205" t="inlineStr">
        <is>
          <t>Coating_Scotchkote134_interior_IncludeImpeller</t>
        </is>
      </c>
      <c r="K205" t="inlineStr">
        <is>
          <t>:MechSealType21S:MechSealType1Unbal:</t>
        </is>
      </c>
      <c r="L205" t="inlineStr">
        <is>
          <t>Vertical</t>
        </is>
      </c>
      <c r="M205" t="inlineStr">
        <is>
          <t>:G:K:</t>
        </is>
      </c>
      <c r="N205" t="inlineStr">
        <is>
          <t>:284JP:286JP:324JP:326JP:364JPZ:365JPZ:404JPZ:405JPZ:</t>
        </is>
      </c>
      <c r="O205" s="6" t="inlineStr">
        <is>
          <t>Cast Iron, ASTM-A48, CL 30</t>
        </is>
      </c>
      <c r="P205" s="6" t="inlineStr">
        <is>
          <t>C30</t>
        </is>
      </c>
      <c r="Q205" s="123" t="inlineStr">
        <is>
          <t>125# ANSI Flange</t>
        </is>
      </c>
      <c r="R205" s="123" t="inlineStr">
        <is>
          <t>RTF</t>
        </is>
      </c>
      <c r="S205" s="6" t="n"/>
      <c r="T205" s="123" t="inlineStr">
        <is>
          <t>A100529</t>
        </is>
      </c>
      <c r="U205" s="123" t="n"/>
      <c r="V205" s="123" t="inlineStr">
        <is>
          <t>LT027</t>
        </is>
      </c>
      <c r="W205" s="13" t="n">
        <v>0</v>
      </c>
      <c r="X205" t="n">
        <v>0</v>
      </c>
    </row>
    <row r="206">
      <c r="B206" s="13">
        <f>IF(AND(J206="Coating_Standard"),"Y","N")</f>
        <v/>
      </c>
      <c r="C206" t="inlineStr">
        <is>
          <t>Price_BOM_VL_VLS_Insert_200</t>
        </is>
      </c>
      <c r="D206">
        <f>IF(B206="Y",C206,"")</f>
        <v/>
      </c>
      <c r="E206" t="inlineStr">
        <is>
          <t>:2512-1_VL:3012-5_VL:3012-3_VL:4095-9_VL:4095-7_VL:4012-1_VL:4012-9_VL:4012-7_VL:5095-9_VL:5012-9_VL:5012-C_VL:5012-A_VL:6012-5_VL:8095-1_VL:8012-3_VL:</t>
        </is>
      </c>
      <c r="F206" s="123" t="inlineStr">
        <is>
          <t>XA</t>
        </is>
      </c>
      <c r="G206" s="123" t="inlineStr">
        <is>
          <t>Opt_InsertProvided</t>
        </is>
      </c>
      <c r="H206" t="inlineStr">
        <is>
          <t>Cast Iron, ASTM-A48, CL 30:Cast Iron, ASTM-A48, CL 35</t>
        </is>
      </c>
      <c r="I206" s="123" t="inlineStr">
        <is>
          <t>:C30:C35:</t>
        </is>
      </c>
      <c r="J206" t="inlineStr">
        <is>
          <t>Coating_Scotchkote134_interior_IncludeImpeller</t>
        </is>
      </c>
      <c r="K206" t="inlineStr">
        <is>
          <t>:MechSealType2B:</t>
        </is>
      </c>
      <c r="L206" t="inlineStr">
        <is>
          <t>Vertical</t>
        </is>
      </c>
      <c r="M206" t="inlineStr">
        <is>
          <t>:G:K:</t>
        </is>
      </c>
      <c r="N206" t="inlineStr">
        <is>
          <t>:213JP:215JP:254JP:256JP:</t>
        </is>
      </c>
      <c r="O206" s="6" t="inlineStr">
        <is>
          <t>Cast Iron, ASTM-A48, CL 30</t>
        </is>
      </c>
      <c r="P206" s="6" t="inlineStr">
        <is>
          <t>C30</t>
        </is>
      </c>
      <c r="Q206" s="123" t="inlineStr">
        <is>
          <t>125# ANSI Flange</t>
        </is>
      </c>
      <c r="R206" s="123" t="inlineStr">
        <is>
          <t>RTF</t>
        </is>
      </c>
      <c r="S206" s="6" t="n"/>
      <c r="T206" s="123" t="inlineStr">
        <is>
          <t>A100529</t>
        </is>
      </c>
      <c r="U206" s="123" t="n"/>
      <c r="V206" s="123" t="inlineStr">
        <is>
          <t>LT027</t>
        </is>
      </c>
      <c r="W206" s="13" t="n">
        <v>0</v>
      </c>
      <c r="X206" t="n">
        <v>0</v>
      </c>
    </row>
    <row r="207">
      <c r="B207" s="13">
        <f>IF(AND(J207="Coating_Standard"),"Y","N")</f>
        <v/>
      </c>
      <c r="C207" t="inlineStr">
        <is>
          <t>Price_BOM_VL_VLS_Insert_201</t>
        </is>
      </c>
      <c r="D207">
        <f>IF(B207="Y",C207,"")</f>
        <v/>
      </c>
      <c r="E207" t="inlineStr">
        <is>
          <t>:2512-1_VL:3012-5_VL:3012-3_VL:4095-9_VL:4095-7_VL:4012-1_VL:4012-9_VL:4012-7_VL:5095-9_VL:5012-9_VL:5012-C_VL:5012-A_VL:6012-5_VL:8095-1_VL:8012-3_VL:</t>
        </is>
      </c>
      <c r="F207" s="123" t="inlineStr">
        <is>
          <t>XA</t>
        </is>
      </c>
      <c r="G207" s="123" t="inlineStr">
        <is>
          <t>Opt_InsertProvided</t>
        </is>
      </c>
      <c r="H207" t="inlineStr">
        <is>
          <t>Cast Iron, ASTM-A48, CL 30:Cast Iron, ASTM-A48, CL 35</t>
        </is>
      </c>
      <c r="I207" s="123" t="inlineStr">
        <is>
          <t>:C30:C35:</t>
        </is>
      </c>
      <c r="J207" t="inlineStr">
        <is>
          <t>Coating_Scotchkote134_interior_IncludeImpeller</t>
        </is>
      </c>
      <c r="K207" t="inlineStr">
        <is>
          <t>:MechSealType2B:</t>
        </is>
      </c>
      <c r="L207" t="inlineStr">
        <is>
          <t>Vertical</t>
        </is>
      </c>
      <c r="M207" t="inlineStr">
        <is>
          <t>:G:K:</t>
        </is>
      </c>
      <c r="N207" t="inlineStr">
        <is>
          <t>:284JP:286JP:324JP:326JP:364JPZ:365JPZ:404JPZ:405JPZ:</t>
        </is>
      </c>
      <c r="O207" s="6" t="inlineStr">
        <is>
          <t>Cast Iron, ASTM-A48, CL 30</t>
        </is>
      </c>
      <c r="P207" s="6" t="inlineStr">
        <is>
          <t>C30</t>
        </is>
      </c>
      <c r="Q207" s="123" t="inlineStr">
        <is>
          <t>125# ANSI Flange</t>
        </is>
      </c>
      <c r="R207" s="123" t="inlineStr">
        <is>
          <t>RTF</t>
        </is>
      </c>
      <c r="S207" s="6" t="n"/>
      <c r="T207" s="123" t="inlineStr">
        <is>
          <t>A100529</t>
        </is>
      </c>
      <c r="U207" s="123" t="n"/>
      <c r="V207" s="123" t="inlineStr">
        <is>
          <t>LT027</t>
        </is>
      </c>
      <c r="W207" s="13" t="n">
        <v>0</v>
      </c>
      <c r="X207" t="n">
        <v>0</v>
      </c>
    </row>
    <row r="208">
      <c r="B208" s="13">
        <f>IF(AND(J208="Coating_Standard"),"Y","N")</f>
        <v/>
      </c>
      <c r="C208" t="inlineStr">
        <is>
          <t>Price_BOM_VL_VLS_Insert_202</t>
        </is>
      </c>
      <c r="D208">
        <f>IF(B208="Y",C208,"")</f>
        <v/>
      </c>
      <c r="E208" t="inlineStr">
        <is>
          <t>:2512-1_VL:3012-5_VL:3012-3_VL:4095-9_VL:4095-7_VL:4012-1_VL:4012-9_VL:4012-7_VL:5095-9_VL:5012-9_VL:5012-C_VL:5012-A_VL:6012-5_VL:8095-1_VL:8012-3_VL:</t>
        </is>
      </c>
      <c r="F208" s="123" t="inlineStr">
        <is>
          <t>XA</t>
        </is>
      </c>
      <c r="G208" s="123" t="inlineStr">
        <is>
          <t>Opt_InsertProvided</t>
        </is>
      </c>
      <c r="H208" t="inlineStr">
        <is>
          <t>Cast Iron, ASTM-A48, CL 30:Cast Iron, ASTM-A48, CL 35</t>
        </is>
      </c>
      <c r="I208" s="123" t="inlineStr">
        <is>
          <t>:C30:C35:</t>
        </is>
      </c>
      <c r="J208" t="inlineStr">
        <is>
          <t>Coating_Special</t>
        </is>
      </c>
      <c r="K208" t="inlineStr">
        <is>
          <t>:MechSealType21S:MechSealType1Unbal:</t>
        </is>
      </c>
      <c r="L208" t="inlineStr">
        <is>
          <t>Vertical</t>
        </is>
      </c>
      <c r="M208" t="inlineStr">
        <is>
          <t>W</t>
        </is>
      </c>
      <c r="N208" t="inlineStr">
        <is>
          <t>:213JMZ:215JMZ:213JM:215JM:254JM:256JM:</t>
        </is>
      </c>
      <c r="O208" s="6" t="inlineStr">
        <is>
          <t>Cast Iron, ASTM-A48, CL 30</t>
        </is>
      </c>
      <c r="P208" s="6" t="inlineStr">
        <is>
          <t>C30</t>
        </is>
      </c>
      <c r="Q208" s="123" t="inlineStr">
        <is>
          <t>125# ANSI Flange</t>
        </is>
      </c>
      <c r="R208" s="123" t="inlineStr">
        <is>
          <t>RTF</t>
        </is>
      </c>
      <c r="S208" s="6" t="n"/>
      <c r="T208" s="123" t="inlineStr">
        <is>
          <t>A100530</t>
        </is>
      </c>
      <c r="U208" s="123" t="n"/>
      <c r="V208" s="123" t="inlineStr">
        <is>
          <t>LT027</t>
        </is>
      </c>
      <c r="W208" s="13" t="n">
        <v>0</v>
      </c>
      <c r="X208" t="n">
        <v>0</v>
      </c>
    </row>
    <row r="209">
      <c r="B209" s="13">
        <f>IF(AND(J209="Coating_Standard"),"Y","N")</f>
        <v/>
      </c>
      <c r="C209" t="inlineStr">
        <is>
          <t>Price_BOM_VL_VLS_Insert_203</t>
        </is>
      </c>
      <c r="D209">
        <f>IF(B209="Y",C209,"")</f>
        <v/>
      </c>
      <c r="E209" t="inlineStr">
        <is>
          <t>:2512-1_VL:3012-5_VL:3012-3_VL:4095-9_VL:4095-7_VL:4012-1_VL:4012-9_VL:4012-7_VL:5095-9_VL:5012-9_VL:5012-C_VL:5012-A_VL:6012-5_VL:8095-1_VL:8012-3_VL:</t>
        </is>
      </c>
      <c r="F209" s="123" t="inlineStr">
        <is>
          <t>XA</t>
        </is>
      </c>
      <c r="G209" s="123" t="inlineStr">
        <is>
          <t>Opt_InsertProvided</t>
        </is>
      </c>
      <c r="H209" t="inlineStr">
        <is>
          <t>Cast Iron, ASTM-A48, CL 30:Cast Iron, ASTM-A48, CL 35</t>
        </is>
      </c>
      <c r="I209" s="123" t="inlineStr">
        <is>
          <t>:C30:C35:</t>
        </is>
      </c>
      <c r="J209" t="inlineStr">
        <is>
          <t>Coating_Special</t>
        </is>
      </c>
      <c r="K209" t="inlineStr">
        <is>
          <t>:MechSealType21S:MechSealType1Unbal:</t>
        </is>
      </c>
      <c r="L209" t="inlineStr">
        <is>
          <t>Vertical</t>
        </is>
      </c>
      <c r="M209" t="inlineStr">
        <is>
          <t>W</t>
        </is>
      </c>
      <c r="N209" t="inlineStr">
        <is>
          <t>:284JM:286JM:324JM:326JM:364JMZ:365JMZ:404JMZ:405JMZ:</t>
        </is>
      </c>
      <c r="O209" s="6" t="inlineStr">
        <is>
          <t>Cast Iron, ASTM-A48, CL 30</t>
        </is>
      </c>
      <c r="P209" s="6" t="inlineStr">
        <is>
          <t>C30</t>
        </is>
      </c>
      <c r="Q209" s="123" t="inlineStr">
        <is>
          <t>125# ANSI Flange</t>
        </is>
      </c>
      <c r="R209" s="123" t="inlineStr">
        <is>
          <t>RTF</t>
        </is>
      </c>
      <c r="S209" s="6" t="n"/>
      <c r="T209" s="123" t="inlineStr">
        <is>
          <t>A100530</t>
        </is>
      </c>
      <c r="U209" s="123" t="n"/>
      <c r="V209" s="123" t="inlineStr">
        <is>
          <t>LT027</t>
        </is>
      </c>
      <c r="W209" s="13" t="n">
        <v>0</v>
      </c>
      <c r="X209" t="n">
        <v>0</v>
      </c>
    </row>
    <row r="210">
      <c r="B210" s="13">
        <f>IF(AND(J210="Coating_Standard"),"Y","N")</f>
        <v/>
      </c>
      <c r="C210" t="inlineStr">
        <is>
          <t>Price_BOM_VL_VLS_Insert_204</t>
        </is>
      </c>
      <c r="D210">
        <f>IF(B210="Y",C210,"")</f>
        <v/>
      </c>
      <c r="E210" t="inlineStr">
        <is>
          <t>:2512-1_VL:3012-5_VL:3012-3_VL:4095-9_VL:4095-7_VL:4012-1_VL:4012-9_VL:4012-7_VL:5095-9_VL:5012-9_VL:5012-C_VL:5012-A_VL:6012-5_VL:8095-1_VL:8012-3_VL:</t>
        </is>
      </c>
      <c r="F210" s="123" t="inlineStr">
        <is>
          <t>XA</t>
        </is>
      </c>
      <c r="G210" s="123" t="inlineStr">
        <is>
          <t>Opt_InsertProvided</t>
        </is>
      </c>
      <c r="H210" t="inlineStr">
        <is>
          <t>Cast Iron, ASTM-A48, CL 30:Cast Iron, ASTM-A48, CL 35</t>
        </is>
      </c>
      <c r="I210" s="123" t="inlineStr">
        <is>
          <t>:C30:C35:</t>
        </is>
      </c>
      <c r="J210" t="inlineStr">
        <is>
          <t>Coating_Special</t>
        </is>
      </c>
      <c r="K210" t="inlineStr">
        <is>
          <t>:MechSealType21S:MechSealType1Unbal:</t>
        </is>
      </c>
      <c r="L210" t="inlineStr">
        <is>
          <t>Vertical</t>
        </is>
      </c>
      <c r="M210" t="inlineStr">
        <is>
          <t>:G:K:</t>
        </is>
      </c>
      <c r="N210" t="inlineStr">
        <is>
          <t>:213JP:215JP:254JP:256JP:</t>
        </is>
      </c>
      <c r="O210" s="6" t="inlineStr">
        <is>
          <t>Cast Iron, ASTM-A48, CL 30</t>
        </is>
      </c>
      <c r="P210" s="6" t="inlineStr">
        <is>
          <t>C30</t>
        </is>
      </c>
      <c r="Q210" s="123" t="inlineStr">
        <is>
          <t>125# ANSI Flange</t>
        </is>
      </c>
      <c r="R210" s="123" t="inlineStr">
        <is>
          <t>RTF</t>
        </is>
      </c>
      <c r="S210" s="6" t="n"/>
      <c r="T210" s="123" t="inlineStr">
        <is>
          <t>A100529</t>
        </is>
      </c>
      <c r="U210" s="123" t="n"/>
      <c r="V210" s="123" t="inlineStr">
        <is>
          <t>LT027</t>
        </is>
      </c>
      <c r="W210" s="13" t="n">
        <v>0</v>
      </c>
      <c r="X210" t="n">
        <v>0</v>
      </c>
    </row>
    <row r="211">
      <c r="B211" s="13">
        <f>IF(AND(J211="Coating_Standard"),"Y","N")</f>
        <v/>
      </c>
      <c r="C211" t="inlineStr">
        <is>
          <t>Price_BOM_VL_VLS_Insert_205</t>
        </is>
      </c>
      <c r="D211">
        <f>IF(B211="Y",C211,"")</f>
        <v/>
      </c>
      <c r="E211" t="inlineStr">
        <is>
          <t>:2512-1_VL:3012-5_VL:3012-3_VL:4095-9_VL:4095-7_VL:4012-1_VL:4012-9_VL:4012-7_VL:5095-9_VL:5012-9_VL:5012-C_VL:5012-A_VL:6012-5_VL:8095-1_VL:8012-3_VL:</t>
        </is>
      </c>
      <c r="F211" s="123" t="inlineStr">
        <is>
          <t>XA</t>
        </is>
      </c>
      <c r="G211" s="123" t="inlineStr">
        <is>
          <t>Opt_InsertProvided</t>
        </is>
      </c>
      <c r="H211" t="inlineStr">
        <is>
          <t>Cast Iron, ASTM-A48, CL 30:Cast Iron, ASTM-A48, CL 35</t>
        </is>
      </c>
      <c r="I211" s="123" t="inlineStr">
        <is>
          <t>:C30:C35:</t>
        </is>
      </c>
      <c r="J211" t="inlineStr">
        <is>
          <t>Coating_Special</t>
        </is>
      </c>
      <c r="K211" t="inlineStr">
        <is>
          <t>:MechSealType21S:MechSealType1Unbal:</t>
        </is>
      </c>
      <c r="L211" t="inlineStr">
        <is>
          <t>Vertical</t>
        </is>
      </c>
      <c r="M211" t="inlineStr">
        <is>
          <t>:G:K:</t>
        </is>
      </c>
      <c r="N211" t="inlineStr">
        <is>
          <t>:284JP:286JP:324JP:326JP:364JPZ:365JPZ:404JPZ:405JPZ:</t>
        </is>
      </c>
      <c r="O211" s="6" t="inlineStr">
        <is>
          <t>Cast Iron, ASTM-A48, CL 30</t>
        </is>
      </c>
      <c r="P211" s="6" t="inlineStr">
        <is>
          <t>C30</t>
        </is>
      </c>
      <c r="Q211" s="123" t="inlineStr">
        <is>
          <t>125# ANSI Flange</t>
        </is>
      </c>
      <c r="R211" s="123" t="inlineStr">
        <is>
          <t>RTF</t>
        </is>
      </c>
      <c r="S211" s="6" t="n"/>
      <c r="T211" s="123" t="inlineStr">
        <is>
          <t>A100529</t>
        </is>
      </c>
      <c r="U211" s="123" t="n"/>
      <c r="V211" s="123" t="inlineStr">
        <is>
          <t>LT027</t>
        </is>
      </c>
      <c r="W211" s="13" t="n">
        <v>0</v>
      </c>
      <c r="X211" t="n">
        <v>0</v>
      </c>
    </row>
    <row r="212">
      <c r="B212" s="13">
        <f>IF(AND(J212="Coating_Standard"),"Y","N")</f>
        <v/>
      </c>
      <c r="C212" t="inlineStr">
        <is>
          <t>Price_BOM_VL_VLS_Insert_206</t>
        </is>
      </c>
      <c r="D212">
        <f>IF(B212="Y",C212,"")</f>
        <v/>
      </c>
      <c r="E212" t="inlineStr">
        <is>
          <t>:2512-1_VL:3012-5_VL:3012-3_VL:4095-9_VL:4095-7_VL:4012-1_VL:4012-9_VL:4012-7_VL:5095-9_VL:5012-9_VL:5012-C_VL:5012-A_VL:6012-5_VL:8095-1_VL:8012-3_VL:</t>
        </is>
      </c>
      <c r="F212" s="123" t="inlineStr">
        <is>
          <t>XA</t>
        </is>
      </c>
      <c r="G212" s="123" t="inlineStr">
        <is>
          <t>Opt_InsertProvided</t>
        </is>
      </c>
      <c r="H212" t="inlineStr">
        <is>
          <t>Cast Iron, ASTM-A48, CL 30:Cast Iron, ASTM-A48, CL 35</t>
        </is>
      </c>
      <c r="I212" s="123" t="inlineStr">
        <is>
          <t>:C30:C35:</t>
        </is>
      </c>
      <c r="J212" t="inlineStr">
        <is>
          <t>Coating_Special</t>
        </is>
      </c>
      <c r="K212" t="inlineStr">
        <is>
          <t>:MechSealType2B:</t>
        </is>
      </c>
      <c r="L212" t="inlineStr">
        <is>
          <t>Vertical</t>
        </is>
      </c>
      <c r="M212" t="inlineStr">
        <is>
          <t>:G:K:</t>
        </is>
      </c>
      <c r="N212" t="inlineStr">
        <is>
          <t>:213JP:215JP:254JP:256JP:</t>
        </is>
      </c>
      <c r="O212" s="6" t="inlineStr">
        <is>
          <t>Cast Iron, ASTM-A48, CL 30</t>
        </is>
      </c>
      <c r="P212" s="6" t="inlineStr">
        <is>
          <t>C30</t>
        </is>
      </c>
      <c r="Q212" s="123" t="inlineStr">
        <is>
          <t>125# ANSI Flange</t>
        </is>
      </c>
      <c r="R212" s="123" t="inlineStr">
        <is>
          <t>RTF</t>
        </is>
      </c>
      <c r="S212" s="6" t="n"/>
      <c r="T212" s="123" t="inlineStr">
        <is>
          <t>A100529</t>
        </is>
      </c>
      <c r="U212" s="123" t="n"/>
      <c r="V212" s="123" t="inlineStr">
        <is>
          <t>LT027</t>
        </is>
      </c>
      <c r="W212" s="13" t="n">
        <v>0</v>
      </c>
      <c r="X212" t="n">
        <v>0</v>
      </c>
    </row>
    <row r="213">
      <c r="B213" s="13">
        <f>IF(AND(J213="Coating_Standard"),"Y","N")</f>
        <v/>
      </c>
      <c r="C213" t="inlineStr">
        <is>
          <t>Price_BOM_VL_VLS_Insert_207</t>
        </is>
      </c>
      <c r="D213">
        <f>IF(B213="Y",C213,"")</f>
        <v/>
      </c>
      <c r="E213" t="inlineStr">
        <is>
          <t>:2512-1_VL:3012-5_VL:3012-3_VL:4095-9_VL:4095-7_VL:4012-1_VL:4012-9_VL:4012-7_VL:5095-9_VL:5012-9_VL:5012-C_VL:5012-A_VL:6012-5_VL:8095-1_VL:8012-3_VL:</t>
        </is>
      </c>
      <c r="F213" s="123" t="inlineStr">
        <is>
          <t>XA</t>
        </is>
      </c>
      <c r="G213" s="123" t="inlineStr">
        <is>
          <t>Opt_InsertProvided</t>
        </is>
      </c>
      <c r="H213" t="inlineStr">
        <is>
          <t>Cast Iron, ASTM-A48, CL 30:Cast Iron, ASTM-A48, CL 35</t>
        </is>
      </c>
      <c r="I213" s="123" t="inlineStr">
        <is>
          <t>:C30:C35:</t>
        </is>
      </c>
      <c r="J213" t="inlineStr">
        <is>
          <t>Coating_Special</t>
        </is>
      </c>
      <c r="K213" t="inlineStr">
        <is>
          <t>:MechSealType2B:</t>
        </is>
      </c>
      <c r="L213" t="inlineStr">
        <is>
          <t>Vertical</t>
        </is>
      </c>
      <c r="M213" t="inlineStr">
        <is>
          <t>:G:K:</t>
        </is>
      </c>
      <c r="N213" t="inlineStr">
        <is>
          <t>:284JP:286JP:324JP:326JP:364JPZ:365JPZ:404JPZ:405JPZ:</t>
        </is>
      </c>
      <c r="O213" s="6" t="inlineStr">
        <is>
          <t>Cast Iron, ASTM-A48, CL 30</t>
        </is>
      </c>
      <c r="P213" s="6" t="inlineStr">
        <is>
          <t>C30</t>
        </is>
      </c>
      <c r="Q213" s="123" t="inlineStr">
        <is>
          <t>125# ANSI Flange</t>
        </is>
      </c>
      <c r="R213" s="123" t="inlineStr">
        <is>
          <t>RTF</t>
        </is>
      </c>
      <c r="S213" s="6" t="n"/>
      <c r="T213" s="123" t="inlineStr">
        <is>
          <t>A100529</t>
        </is>
      </c>
      <c r="U213" s="123" t="n"/>
      <c r="V213" s="123" t="inlineStr">
        <is>
          <t>LT027</t>
        </is>
      </c>
      <c r="W213" s="13" t="n">
        <v>0</v>
      </c>
      <c r="X213" t="n">
        <v>0</v>
      </c>
    </row>
    <row r="214">
      <c r="B214" s="13">
        <f>IF(AND(J214="Coating_Standard"),"Y","N")</f>
        <v/>
      </c>
      <c r="C214" t="inlineStr">
        <is>
          <t>Price_BOM_VL_VLS_Insert_208</t>
        </is>
      </c>
      <c r="D214">
        <f>IF(B214="Y",C214,"")</f>
        <v/>
      </c>
      <c r="E214" t="inlineStr">
        <is>
          <t>:2512-1_VL:3012-5_VL:3012-3_VL:4095-9_VL:4095-7_VL:4012-1_VL:4012-9_VL:4012-7_VL:5095-9_VL:5012-9_VL:5012-C_VL:5012-A_VL:6012-5_VL:8095-1_VL:8012-3_VL:</t>
        </is>
      </c>
      <c r="F214" s="123" t="inlineStr">
        <is>
          <t>XA</t>
        </is>
      </c>
      <c r="G214" s="123" t="inlineStr">
        <is>
          <t>Opt_InsertProvided</t>
        </is>
      </c>
      <c r="H214" t="inlineStr">
        <is>
          <t>Cast Iron, ASTM-A48, CL 30:Cast Iron, ASTM-A48, CL 35</t>
        </is>
      </c>
      <c r="I214" s="123" t="inlineStr">
        <is>
          <t>:C30:C35:</t>
        </is>
      </c>
      <c r="J214" t="inlineStr">
        <is>
          <t>Coating_Epoxy</t>
        </is>
      </c>
      <c r="K214" t="inlineStr">
        <is>
          <t>:MechSealType21S:MechSealType1Unbal:</t>
        </is>
      </c>
      <c r="L214" t="inlineStr">
        <is>
          <t>Vertical</t>
        </is>
      </c>
      <c r="M214" t="inlineStr">
        <is>
          <t>W</t>
        </is>
      </c>
      <c r="N214" t="inlineStr">
        <is>
          <t>:213JMZ:215JMZ:213JM:215JM:254JM:256JM:</t>
        </is>
      </c>
      <c r="O214" s="6" t="inlineStr">
        <is>
          <t>Cast Iron, ASTM-A48, CL 30</t>
        </is>
      </c>
      <c r="P214" s="6" t="inlineStr">
        <is>
          <t>C30</t>
        </is>
      </c>
      <c r="Q214" s="123" t="inlineStr">
        <is>
          <t>125# ANSI Flange</t>
        </is>
      </c>
      <c r="R214" s="123" t="inlineStr">
        <is>
          <t>RTF</t>
        </is>
      </c>
      <c r="S214" s="6" t="n"/>
      <c r="T214" s="123" t="inlineStr">
        <is>
          <t>A100530</t>
        </is>
      </c>
      <c r="U214" s="123" t="n"/>
      <c r="V214" s="123" t="inlineStr">
        <is>
          <t>LT027</t>
        </is>
      </c>
      <c r="W214" s="13" t="n">
        <v>0</v>
      </c>
      <c r="X214" t="n">
        <v>0</v>
      </c>
    </row>
    <row r="215">
      <c r="B215" s="13">
        <f>IF(AND(J215="Coating_Standard"),"Y","N")</f>
        <v/>
      </c>
      <c r="C215" t="inlineStr">
        <is>
          <t>Price_BOM_VL_VLS_Insert_209</t>
        </is>
      </c>
      <c r="D215">
        <f>IF(B215="Y",C215,"")</f>
        <v/>
      </c>
      <c r="E215" t="inlineStr">
        <is>
          <t>:2512-1_VL:3012-5_VL:3012-3_VL:4095-9_VL:4095-7_VL:4012-1_VL:4012-9_VL:4012-7_VL:5095-9_VL:5012-9_VL:5012-C_VL:5012-A_VL:6012-5_VL:8095-1_VL:8012-3_VL:</t>
        </is>
      </c>
      <c r="F215" s="123" t="inlineStr">
        <is>
          <t>XA</t>
        </is>
      </c>
      <c r="G215" s="123" t="inlineStr">
        <is>
          <t>Opt_InsertProvided</t>
        </is>
      </c>
      <c r="H215" t="inlineStr">
        <is>
          <t>Cast Iron, ASTM-A48, CL 30:Cast Iron, ASTM-A48, CL 35</t>
        </is>
      </c>
      <c r="I215" s="123" t="inlineStr">
        <is>
          <t>:C30:C35:</t>
        </is>
      </c>
      <c r="J215" t="inlineStr">
        <is>
          <t>Coating_Epoxy</t>
        </is>
      </c>
      <c r="K215" t="inlineStr">
        <is>
          <t>:MechSealType21S:MechSealType1Unbal:</t>
        </is>
      </c>
      <c r="L215" t="inlineStr">
        <is>
          <t>Vertical</t>
        </is>
      </c>
      <c r="M215" t="inlineStr">
        <is>
          <t>W</t>
        </is>
      </c>
      <c r="N215" t="inlineStr">
        <is>
          <t>:284JM:286JM:324JM:326JM:364JMZ:365JMZ:404JMZ:405JMZ:</t>
        </is>
      </c>
      <c r="O215" s="6" t="inlineStr">
        <is>
          <t>Cast Iron, ASTM-A48, CL 30</t>
        </is>
      </c>
      <c r="P215" s="6" t="inlineStr">
        <is>
          <t>C30</t>
        </is>
      </c>
      <c r="Q215" s="123" t="inlineStr">
        <is>
          <t>125# ANSI Flange</t>
        </is>
      </c>
      <c r="R215" s="123" t="inlineStr">
        <is>
          <t>RTF</t>
        </is>
      </c>
      <c r="S215" s="6" t="n"/>
      <c r="T215" s="123" t="inlineStr">
        <is>
          <t>A100530</t>
        </is>
      </c>
      <c r="U215" s="123" t="n"/>
      <c r="V215" s="123" t="inlineStr">
        <is>
          <t>LT027</t>
        </is>
      </c>
      <c r="W215" s="13" t="n">
        <v>0</v>
      </c>
      <c r="X215" t="n">
        <v>0</v>
      </c>
    </row>
    <row r="216">
      <c r="B216" s="13">
        <f>IF(AND(J216="Coating_Standard"),"Y","N")</f>
        <v/>
      </c>
      <c r="C216" t="inlineStr">
        <is>
          <t>Price_BOM_VL_VLS_Insert_210</t>
        </is>
      </c>
      <c r="D216">
        <f>IF(B216="Y",C216,"")</f>
        <v/>
      </c>
      <c r="E216" t="inlineStr">
        <is>
          <t>:2512-1_VL:3012-5_VL:3012-3_VL:4095-9_VL:4095-7_VL:4012-1_VL:4012-9_VL:4012-7_VL:5095-9_VL:5012-9_VL:5012-C_VL:5012-A_VL:6012-5_VL:8095-1_VL:8012-3_VL:</t>
        </is>
      </c>
      <c r="F216" s="123" t="inlineStr">
        <is>
          <t>XA</t>
        </is>
      </c>
      <c r="G216" s="123" t="inlineStr">
        <is>
          <t>Opt_InsertProvided</t>
        </is>
      </c>
      <c r="H216" t="inlineStr">
        <is>
          <t>Cast Iron, ASTM-A48, CL 30:Cast Iron, ASTM-A48, CL 35</t>
        </is>
      </c>
      <c r="I216" s="123" t="inlineStr">
        <is>
          <t>:C30:C35:</t>
        </is>
      </c>
      <c r="J216" t="inlineStr">
        <is>
          <t>Coating_Epoxy</t>
        </is>
      </c>
      <c r="K216" t="inlineStr">
        <is>
          <t>:MechSealType21S:MechSealType1Unbal:</t>
        </is>
      </c>
      <c r="L216" t="inlineStr">
        <is>
          <t>Vertical</t>
        </is>
      </c>
      <c r="M216" t="inlineStr">
        <is>
          <t>:G:K:</t>
        </is>
      </c>
      <c r="N216" t="inlineStr">
        <is>
          <t>:213JP:215JP:254JP:256JP:</t>
        </is>
      </c>
      <c r="O216" s="6" t="inlineStr">
        <is>
          <t>Cast Iron, ASTM-A48, CL 30</t>
        </is>
      </c>
      <c r="P216" s="6" t="inlineStr">
        <is>
          <t>C30</t>
        </is>
      </c>
      <c r="Q216" s="123" t="inlineStr">
        <is>
          <t>125# ANSI Flange</t>
        </is>
      </c>
      <c r="R216" s="123" t="inlineStr">
        <is>
          <t>RTF</t>
        </is>
      </c>
      <c r="S216" s="6" t="n"/>
      <c r="T216" s="123" t="inlineStr">
        <is>
          <t>A100529</t>
        </is>
      </c>
      <c r="U216" s="123" t="n"/>
      <c r="V216" s="123" t="inlineStr">
        <is>
          <t>LT027</t>
        </is>
      </c>
      <c r="W216" s="13" t="n">
        <v>0</v>
      </c>
      <c r="X216" t="n">
        <v>0</v>
      </c>
    </row>
    <row r="217">
      <c r="B217" s="13">
        <f>IF(AND(J217="Coating_Standard"),"Y","N")</f>
        <v/>
      </c>
      <c r="C217" t="inlineStr">
        <is>
          <t>Price_BOM_VL_VLS_Insert_211</t>
        </is>
      </c>
      <c r="D217">
        <f>IF(B217="Y",C217,"")</f>
        <v/>
      </c>
      <c r="E217" t="inlineStr">
        <is>
          <t>:2512-1_VL:3012-5_VL:3012-3_VL:4095-9_VL:4095-7_VL:4012-1_VL:4012-9_VL:4012-7_VL:5095-9_VL:5012-9_VL:5012-C_VL:5012-A_VL:6012-5_VL:8095-1_VL:8012-3_VL:</t>
        </is>
      </c>
      <c r="F217" s="123" t="inlineStr">
        <is>
          <t>XA</t>
        </is>
      </c>
      <c r="G217" s="123" t="inlineStr">
        <is>
          <t>Opt_InsertProvided</t>
        </is>
      </c>
      <c r="H217" t="inlineStr">
        <is>
          <t>Cast Iron, ASTM-A48, CL 30:Cast Iron, ASTM-A48, CL 35</t>
        </is>
      </c>
      <c r="I217" s="123" t="inlineStr">
        <is>
          <t>:C30:C35:</t>
        </is>
      </c>
      <c r="J217" t="inlineStr">
        <is>
          <t>Coating_Epoxy</t>
        </is>
      </c>
      <c r="K217" t="inlineStr">
        <is>
          <t>:MechSealType21S:MechSealType1Unbal:</t>
        </is>
      </c>
      <c r="L217" t="inlineStr">
        <is>
          <t>Vertical</t>
        </is>
      </c>
      <c r="M217" t="inlineStr">
        <is>
          <t>:G:K:</t>
        </is>
      </c>
      <c r="N217" t="inlineStr">
        <is>
          <t>:284JP:286JP:324JP:326JP:364JPZ:365JPZ:404JPZ:405JPZ:</t>
        </is>
      </c>
      <c r="O217" s="6" t="inlineStr">
        <is>
          <t>Cast Iron, ASTM-A48, CL 30</t>
        </is>
      </c>
      <c r="P217" s="6" t="inlineStr">
        <is>
          <t>C30</t>
        </is>
      </c>
      <c r="Q217" s="123" t="inlineStr">
        <is>
          <t>125# ANSI Flange</t>
        </is>
      </c>
      <c r="R217" s="123" t="inlineStr">
        <is>
          <t>RTF</t>
        </is>
      </c>
      <c r="S217" s="6" t="n"/>
      <c r="T217" s="123" t="inlineStr">
        <is>
          <t>A100529</t>
        </is>
      </c>
      <c r="U217" s="123" t="n"/>
      <c r="V217" s="123" t="inlineStr">
        <is>
          <t>LT027</t>
        </is>
      </c>
      <c r="W217" s="13" t="n">
        <v>0</v>
      </c>
      <c r="X217" t="n">
        <v>0</v>
      </c>
    </row>
    <row r="218">
      <c r="B218" s="13">
        <f>IF(AND(J218="Coating_Standard"),"Y","N")</f>
        <v/>
      </c>
      <c r="C218" t="inlineStr">
        <is>
          <t>Price_BOM_VL_VLS_Insert_212</t>
        </is>
      </c>
      <c r="D218">
        <f>IF(B218="Y",C218,"")</f>
        <v/>
      </c>
      <c r="E218" t="inlineStr">
        <is>
          <t>:2512-1_VL:3012-5_VL:3012-3_VL:4095-9_VL:4095-7_VL:4012-1_VL:4012-9_VL:4012-7_VL:5095-9_VL:5012-9_VL:5012-C_VL:5012-A_VL:6012-5_VL:8095-1_VL:8012-3_VL:</t>
        </is>
      </c>
      <c r="F218" s="123" t="inlineStr">
        <is>
          <t>XA</t>
        </is>
      </c>
      <c r="G218" s="123" t="inlineStr">
        <is>
          <t>Opt_InsertProvided</t>
        </is>
      </c>
      <c r="H218" t="inlineStr">
        <is>
          <t>Cast Iron, ASTM-A48, CL 30:Cast Iron, ASTM-A48, CL 35</t>
        </is>
      </c>
      <c r="I218" s="123" t="inlineStr">
        <is>
          <t>:C30:C35:</t>
        </is>
      </c>
      <c r="J218" t="inlineStr">
        <is>
          <t>Coating_Epoxy</t>
        </is>
      </c>
      <c r="K218" t="inlineStr">
        <is>
          <t>:MechSealType2B:</t>
        </is>
      </c>
      <c r="L218" t="inlineStr">
        <is>
          <t>Vertical</t>
        </is>
      </c>
      <c r="M218" t="inlineStr">
        <is>
          <t>:G:K:</t>
        </is>
      </c>
      <c r="N218" t="inlineStr">
        <is>
          <t>:213JP:215JP:254JP:256JP:</t>
        </is>
      </c>
      <c r="O218" s="6" t="inlineStr">
        <is>
          <t>Cast Iron, ASTM-A48, CL 30</t>
        </is>
      </c>
      <c r="P218" s="6" t="inlineStr">
        <is>
          <t>C30</t>
        </is>
      </c>
      <c r="Q218" s="123" t="inlineStr">
        <is>
          <t>125# ANSI Flange</t>
        </is>
      </c>
      <c r="R218" s="123" t="inlineStr">
        <is>
          <t>RTF</t>
        </is>
      </c>
      <c r="S218" s="6" t="n"/>
      <c r="T218" s="123" t="inlineStr">
        <is>
          <t>A100529</t>
        </is>
      </c>
      <c r="U218" s="123" t="n"/>
      <c r="V218" s="123" t="inlineStr">
        <is>
          <t>LT027</t>
        </is>
      </c>
      <c r="W218" s="13" t="n">
        <v>0</v>
      </c>
      <c r="X218" t="n">
        <v>0</v>
      </c>
    </row>
    <row r="219">
      <c r="B219" s="13">
        <f>IF(AND(J219="Coating_Standard"),"Y","N")</f>
        <v/>
      </c>
      <c r="C219" t="inlineStr">
        <is>
          <t>Price_BOM_VL_VLS_Insert_213</t>
        </is>
      </c>
      <c r="D219">
        <f>IF(B219="Y",C219,"")</f>
        <v/>
      </c>
      <c r="E219" t="inlineStr">
        <is>
          <t>:2512-1_VL:3012-5_VL:3012-3_VL:4095-9_VL:4095-7_VL:4012-1_VL:4012-9_VL:4012-7_VL:5095-9_VL:5012-9_VL:5012-C_VL:5012-A_VL:6012-5_VL:8095-1_VL:8012-3_VL:</t>
        </is>
      </c>
      <c r="F219" s="123" t="inlineStr">
        <is>
          <t>XA</t>
        </is>
      </c>
      <c r="G219" s="123" t="inlineStr">
        <is>
          <t>Opt_InsertProvided</t>
        </is>
      </c>
      <c r="H219" t="inlineStr">
        <is>
          <t>Cast Iron, ASTM-A48, CL 30:Cast Iron, ASTM-A48, CL 35</t>
        </is>
      </c>
      <c r="I219" s="123" t="inlineStr">
        <is>
          <t>:C30:C35:</t>
        </is>
      </c>
      <c r="J219" t="inlineStr">
        <is>
          <t>Coating_Epoxy</t>
        </is>
      </c>
      <c r="K219" t="inlineStr">
        <is>
          <t>:MechSealType2B:</t>
        </is>
      </c>
      <c r="L219" t="inlineStr">
        <is>
          <t>Vertical</t>
        </is>
      </c>
      <c r="M219" t="inlineStr">
        <is>
          <t>:G:K:</t>
        </is>
      </c>
      <c r="N219" t="inlineStr">
        <is>
          <t>:284JP:286JP:324JP:326JP:364JPZ:365JPZ:404JPZ:405JPZ:</t>
        </is>
      </c>
      <c r="O219" s="6" t="inlineStr">
        <is>
          <t>Cast Iron, ASTM-A48, CL 30</t>
        </is>
      </c>
      <c r="P219" s="6" t="inlineStr">
        <is>
          <t>C30</t>
        </is>
      </c>
      <c r="Q219" s="123" t="inlineStr">
        <is>
          <t>125# ANSI Flange</t>
        </is>
      </c>
      <c r="R219" s="123" t="inlineStr">
        <is>
          <t>RTF</t>
        </is>
      </c>
      <c r="S219" s="6" t="n"/>
      <c r="T219" s="123" t="inlineStr">
        <is>
          <t>A100529</t>
        </is>
      </c>
      <c r="U219" s="123" t="n"/>
      <c r="V219" s="123" t="inlineStr">
        <is>
          <t>LT027</t>
        </is>
      </c>
      <c r="W219" s="13" t="n">
        <v>0</v>
      </c>
      <c r="X219" t="n">
        <v>0</v>
      </c>
    </row>
    <row r="220">
      <c r="B220" s="13">
        <f>IF(AND(J220="Coating_Standard"),"Y","N")</f>
        <v/>
      </c>
      <c r="C220" t="inlineStr">
        <is>
          <t>Price_BOM_VL_VLS_Insert_214</t>
        </is>
      </c>
      <c r="D220">
        <f>IF(B220="Y",C220,"")</f>
        <v/>
      </c>
      <c r="E220" t="inlineStr">
        <is>
          <t>:2512-1_VLS:3012-5_VLS:3012-3_VLS:4012-1_VLS:4012-9_VLS:4012-7_VLS:</t>
        </is>
      </c>
      <c r="F220" t="inlineStr">
        <is>
          <t>X3</t>
        </is>
      </c>
      <c r="G220" s="123" t="inlineStr">
        <is>
          <t>Opt_InsertProvided</t>
        </is>
      </c>
      <c r="H220" s="123" t="inlineStr">
        <is>
          <t>Cast Iron, ASTM-A48, CL 35</t>
        </is>
      </c>
      <c r="I220" s="123" t="inlineStr">
        <is>
          <t>:C30:C35:J:</t>
        </is>
      </c>
      <c r="J220" t="inlineStr">
        <is>
          <t>Coating_Standard</t>
        </is>
      </c>
      <c r="K220" t="inlineStr">
        <is>
          <t>:MechSealType21:MechSealType2:</t>
        </is>
      </c>
      <c r="L220" t="inlineStr">
        <is>
          <t>Vertical</t>
        </is>
      </c>
      <c r="M220" t="inlineStr">
        <is>
          <t>E</t>
        </is>
      </c>
      <c r="N220" t="inlineStr">
        <is>
          <t>:182TC:184TC:213TC:215TC:254TC:256TC:</t>
        </is>
      </c>
      <c r="O220" s="6" t="inlineStr">
        <is>
          <t>Cast Iron, ASTM-A48, CL 30</t>
        </is>
      </c>
      <c r="P220" s="6" t="inlineStr">
        <is>
          <t>C30</t>
        </is>
      </c>
      <c r="Q220" s="123" t="inlineStr">
        <is>
          <t>125# ANSI Flange</t>
        </is>
      </c>
      <c r="R220" s="123" t="n">
        <v>98269626</v>
      </c>
      <c r="S220" s="123" t="inlineStr">
        <is>
          <t>BRK B/M VLS X3,25/4012 182/256 TC MTR</t>
        </is>
      </c>
      <c r="T220" s="123" t="inlineStr">
        <is>
          <t>A300167</t>
        </is>
      </c>
      <c r="U220" s="123" t="n"/>
      <c r="V220" s="65" t="inlineStr">
        <is>
          <t>LT027</t>
        </is>
      </c>
      <c r="W220" s="13" t="n">
        <v>0</v>
      </c>
      <c r="X220" t="n">
        <v>142</v>
      </c>
    </row>
    <row r="221">
      <c r="B221" s="13">
        <f>IF(AND(J221="Coating_Standard"),"Y","N")</f>
        <v/>
      </c>
      <c r="C221" t="inlineStr">
        <is>
          <t>Price_BOM_VL_VLS_Insert_215</t>
        </is>
      </c>
      <c r="D221">
        <f>IF(B221="Y",C221,"")</f>
        <v/>
      </c>
      <c r="E221" t="inlineStr">
        <is>
          <t>:2512-1_VLS:3012-5_VLS:3012-3_VLS:4012-1_VLS:4012-9_VLS:4012-7_VLS:</t>
        </is>
      </c>
      <c r="F221" t="inlineStr">
        <is>
          <t>X3</t>
        </is>
      </c>
      <c r="G221" s="123" t="inlineStr">
        <is>
          <t>Opt_InsertProvided</t>
        </is>
      </c>
      <c r="H221" t="inlineStr">
        <is>
          <t>:Cast Iron, ASTM-A48, CL 35:CaseMatl_Ductile_Iron_ASTM-A536-65</t>
        </is>
      </c>
      <c r="I221" s="123" t="inlineStr">
        <is>
          <t>:C30:C35:J:</t>
        </is>
      </c>
      <c r="J221" t="inlineStr">
        <is>
          <t>Coating_Standard</t>
        </is>
      </c>
      <c r="K221" t="inlineStr">
        <is>
          <t>:MechSealType2:</t>
        </is>
      </c>
      <c r="L221" t="inlineStr">
        <is>
          <t>Vertical</t>
        </is>
      </c>
      <c r="M221" t="inlineStr">
        <is>
          <t>E</t>
        </is>
      </c>
      <c r="N221" t="inlineStr">
        <is>
          <t>:182TC:184TC:213TC:215TC:254TC:256TC:</t>
        </is>
      </c>
      <c r="O221" s="6" t="inlineStr">
        <is>
          <t>Cast Iron, ASTM-A48, CL 30</t>
        </is>
      </c>
      <c r="P221" s="6" t="inlineStr">
        <is>
          <t>C30</t>
        </is>
      </c>
      <c r="Q221" s="123" t="inlineStr">
        <is>
          <t>250# ANSI Flange</t>
        </is>
      </c>
      <c r="R221" s="123" t="inlineStr">
        <is>
          <t>RTF</t>
        </is>
      </c>
      <c r="S221" s="1" t="n"/>
      <c r="T221" s="86" t="inlineStr">
        <is>
          <t>A300167</t>
        </is>
      </c>
      <c r="U221" s="86">
        <f>VLOOKUP(T221,Sheet2!A$25:B$51,2,FALSE)</f>
        <v/>
      </c>
      <c r="V221" s="65" t="inlineStr">
        <is>
          <t>LT116</t>
        </is>
      </c>
      <c r="W221" s="13" t="n">
        <v>16</v>
      </c>
      <c r="X221" t="n">
        <v>142</v>
      </c>
    </row>
    <row r="222">
      <c r="B222" s="13">
        <f>IF(AND(J222="Coating_Standard"),"Y","N")</f>
        <v/>
      </c>
      <c r="C222" t="inlineStr">
        <is>
          <t>Price_BOM_VL_VLS_Insert_216</t>
        </is>
      </c>
      <c r="D222">
        <f>IF(B222="Y",C222,"")</f>
        <v/>
      </c>
      <c r="E222" t="inlineStr">
        <is>
          <t>:2512-1_VLS:3012-5_VLS:3012-3_VLS:4012-1_VLS:4012-9_VLS:4012-7_VLS:</t>
        </is>
      </c>
      <c r="F222" t="inlineStr">
        <is>
          <t>X3</t>
        </is>
      </c>
      <c r="G222" s="123" t="inlineStr">
        <is>
          <t>Opt_InsertProvided</t>
        </is>
      </c>
      <c r="H222" s="123" t="inlineStr">
        <is>
          <t>Cast Iron, ASTM-A48, CL 35</t>
        </is>
      </c>
      <c r="I222" s="123" t="inlineStr">
        <is>
          <t>:C30:C35:J:</t>
        </is>
      </c>
      <c r="J222" t="inlineStr">
        <is>
          <t>Coating_Scotchkote134_interior_exterior</t>
        </is>
      </c>
      <c r="K222" t="inlineStr">
        <is>
          <t>:MechSealType21:MechSealType2:</t>
        </is>
      </c>
      <c r="L222" t="inlineStr">
        <is>
          <t>Vertical</t>
        </is>
      </c>
      <c r="M222" t="inlineStr">
        <is>
          <t>E</t>
        </is>
      </c>
      <c r="N222" t="inlineStr">
        <is>
          <t>:182TC:184TC:213TC:215TC:254TC:256TC:</t>
        </is>
      </c>
      <c r="O222" s="6" t="inlineStr">
        <is>
          <t>Cast Iron, ASTM-A48, CL 30</t>
        </is>
      </c>
      <c r="P222" s="6" t="inlineStr">
        <is>
          <t>C30</t>
        </is>
      </c>
      <c r="Q222" s="123" t="inlineStr">
        <is>
          <t>125# ANSI Flange</t>
        </is>
      </c>
      <c r="R222" s="123" t="inlineStr">
        <is>
          <t>RTF</t>
        </is>
      </c>
      <c r="S222" s="1" t="n"/>
      <c r="T222" s="123" t="inlineStr">
        <is>
          <t>A300167</t>
        </is>
      </c>
      <c r="U222" s="123" t="n"/>
      <c r="V222" s="65" t="inlineStr">
        <is>
          <t>LT116</t>
        </is>
      </c>
      <c r="W222" s="13" t="n">
        <v>16</v>
      </c>
      <c r="X222" t="n">
        <v>142</v>
      </c>
    </row>
    <row r="223">
      <c r="B223" s="13">
        <f>IF(AND(J223="Coating_Standard"),"Y","N")</f>
        <v/>
      </c>
      <c r="C223" t="inlineStr">
        <is>
          <t>Price_BOM_VL_VLS_Insert_217</t>
        </is>
      </c>
      <c r="D223">
        <f>IF(B223="Y",C223,"")</f>
        <v/>
      </c>
      <c r="E223" t="inlineStr">
        <is>
          <t>:2512-1_VLS:3012-5_VLS:3012-3_VLS:4012-1_VLS:4012-9_VLS:4012-7_VLS:</t>
        </is>
      </c>
      <c r="F223" t="inlineStr">
        <is>
          <t>X3</t>
        </is>
      </c>
      <c r="G223" s="123" t="inlineStr">
        <is>
          <t>Opt_InsertProvided</t>
        </is>
      </c>
      <c r="H223" t="inlineStr">
        <is>
          <t>:Cast Iron, ASTM-A48, CL 35:CaseMatl_Ductile_Iron_ASTM-A536-65</t>
        </is>
      </c>
      <c r="I223" s="123" t="inlineStr">
        <is>
          <t>:C30:C35:J:</t>
        </is>
      </c>
      <c r="J223" t="inlineStr">
        <is>
          <t>Coating_Scotchkote134_interior_exterior</t>
        </is>
      </c>
      <c r="K223" t="inlineStr">
        <is>
          <t>:MechSealType2:</t>
        </is>
      </c>
      <c r="L223" t="inlineStr">
        <is>
          <t>Vertical</t>
        </is>
      </c>
      <c r="M223" t="inlineStr">
        <is>
          <t>E</t>
        </is>
      </c>
      <c r="N223" t="inlineStr">
        <is>
          <t>:182TC:184TC:213TC:215TC:254TC:256TC:</t>
        </is>
      </c>
      <c r="O223" s="6" t="inlineStr">
        <is>
          <t>Cast Iron, ASTM-A48, CL 30</t>
        </is>
      </c>
      <c r="P223" s="6" t="inlineStr">
        <is>
          <t>C30</t>
        </is>
      </c>
      <c r="Q223" s="123" t="inlineStr">
        <is>
          <t>250# ANSI Flange</t>
        </is>
      </c>
      <c r="R223" s="123" t="inlineStr">
        <is>
          <t>RTF</t>
        </is>
      </c>
      <c r="S223" s="1" t="n"/>
      <c r="T223" s="86" t="inlineStr">
        <is>
          <t>A300167</t>
        </is>
      </c>
      <c r="U223" s="86">
        <f>VLOOKUP(T223,Sheet2!A$25:B$51,2,FALSE)</f>
        <v/>
      </c>
      <c r="V223" s="65" t="inlineStr">
        <is>
          <t>LT116</t>
        </is>
      </c>
      <c r="W223" s="13" t="n">
        <v>16</v>
      </c>
      <c r="X223" t="n">
        <v>142</v>
      </c>
    </row>
    <row r="224">
      <c r="B224" s="13">
        <f>IF(AND(J224="Coating_Standard"),"Y","N")</f>
        <v/>
      </c>
      <c r="C224" t="inlineStr">
        <is>
          <t>Price_BOM_VL_VLS_Insert_218</t>
        </is>
      </c>
      <c r="D224">
        <f>IF(B224="Y",C224,"")</f>
        <v/>
      </c>
      <c r="E224" t="inlineStr">
        <is>
          <t xml:space="preserve">:2512-1_VLS:3012-5_VLS:3012-3_VLS:4095-9_VLS:4095-7_VLS:4012-1_VLS:4012-9_VLS:4012-7_VLS:5095-9_VLS:5012-9_VLS:5012-C_VLS:5012-A_VLS:6012-5_VLS:8095-1_VLS:8012-3_VLS:4015-9_VLS:4015-7_VLS:5015-7_VLS: </t>
        </is>
      </c>
      <c r="F224" t="inlineStr">
        <is>
          <t>XA</t>
        </is>
      </c>
      <c r="G224" s="123" t="inlineStr">
        <is>
          <t>Opt_InsertProvided</t>
        </is>
      </c>
      <c r="H224" t="inlineStr">
        <is>
          <t>Cast Iron, ASTM-A48, CL 30:Cast Iron, ASTM-A48, CL 35:CaseMatl_Ductile_Iron_ASTM-A536-65</t>
        </is>
      </c>
      <c r="I224" s="123" t="inlineStr">
        <is>
          <t>:C30:C35:J:</t>
        </is>
      </c>
      <c r="J224" t="inlineStr">
        <is>
          <t>Coating_Standard</t>
        </is>
      </c>
      <c r="K224" t="inlineStr">
        <is>
          <t>:MechSealType21:MechSealType2:</t>
        </is>
      </c>
      <c r="L224" t="inlineStr">
        <is>
          <t>Vertical</t>
        </is>
      </c>
      <c r="M224" t="inlineStr">
        <is>
          <t>H</t>
        </is>
      </c>
      <c r="N224" t="inlineStr">
        <is>
          <t>:213HP:215HP:254HP:256HP:284HP:286HP:213VP:215VP:254VP:256VP:284VP:286VP:</t>
        </is>
      </c>
      <c r="O224" s="6" t="inlineStr">
        <is>
          <t>Cast Iron, ASTM-A48, CL 30</t>
        </is>
      </c>
      <c r="P224" s="6" t="inlineStr">
        <is>
          <t>C30</t>
        </is>
      </c>
      <c r="Q224" s="123" t="inlineStr">
        <is>
          <t>125# ANSI Flange</t>
        </is>
      </c>
      <c r="R224" s="123" t="n">
        <v>96772220</v>
      </c>
      <c r="S224" s="6" t="inlineStr">
        <is>
          <t>BRACKET,VLS,XA,213-286,CI</t>
        </is>
      </c>
      <c r="T224" s="6" t="inlineStr">
        <is>
          <t>A300094</t>
        </is>
      </c>
      <c r="U224" s="6" t="n"/>
      <c r="V224" s="123" t="inlineStr">
        <is>
          <t>LT027</t>
        </is>
      </c>
      <c r="W224" s="13" t="n">
        <v>0</v>
      </c>
      <c r="X224" t="n">
        <v>45</v>
      </c>
    </row>
    <row r="225">
      <c r="B225" s="13">
        <f>IF(AND(J225="Coating_Standard"),"Y","N")</f>
        <v/>
      </c>
      <c r="C225" t="inlineStr">
        <is>
          <t>Price_BOM_VL_VLS_Insert_219</t>
        </is>
      </c>
      <c r="D225">
        <f>IF(B225="Y",C225,"")</f>
        <v/>
      </c>
      <c r="E225" t="inlineStr">
        <is>
          <t xml:space="preserve">:2512-1_VLS:3012-5_VLS:3012-3_VLS:4095-9_VLS:4095-7_VLS:4012-1_VLS:4012-9_VLS:4012-7_VLS:5095-9_VLS:5012-9_VLS:5012-C_VLS:5012-A_VLS:6012-5_VLS:8095-1_VLS:8012-3_VLS:4015-9_VLS:4015-7_VLS:5015-7_VLS: </t>
        </is>
      </c>
      <c r="F225" t="inlineStr">
        <is>
          <t>XA</t>
        </is>
      </c>
      <c r="G225" s="123" t="inlineStr">
        <is>
          <t>Opt_InsertProvided</t>
        </is>
      </c>
      <c r="H225" t="inlineStr">
        <is>
          <t>Cast Iron, ASTM-A48, CL 30:Cast Iron, ASTM-A48, CL 35:CaseMatl_Ductile_Iron_ASTM-A536-65</t>
        </is>
      </c>
      <c r="I225" s="123" t="inlineStr">
        <is>
          <t>:C30:C35:J:</t>
        </is>
      </c>
      <c r="J225" t="inlineStr">
        <is>
          <t>Coating_Standard</t>
        </is>
      </c>
      <c r="K225" t="inlineStr">
        <is>
          <t>:MechSealType21:MechSealType2:</t>
        </is>
      </c>
      <c r="L225" t="inlineStr">
        <is>
          <t>Vertical</t>
        </is>
      </c>
      <c r="M225" t="inlineStr">
        <is>
          <t>H</t>
        </is>
      </c>
      <c r="N225" t="inlineStr">
        <is>
          <t>:324HP:326HP:324VP:326VP:364HP:365HP:404HP:405HP:</t>
        </is>
      </c>
      <c r="O225" s="6" t="inlineStr">
        <is>
          <t>Cast Iron, ASTM-A48, CL 30</t>
        </is>
      </c>
      <c r="P225" s="6" t="inlineStr">
        <is>
          <t>C30</t>
        </is>
      </c>
      <c r="Q225" s="123" t="inlineStr">
        <is>
          <t>125# ANSI Flange</t>
        </is>
      </c>
      <c r="R225" s="123" t="n">
        <v>96772221</v>
      </c>
      <c r="S225" s="6" t="inlineStr">
        <is>
          <t>BRACKET,VLS,XA,324-326,CI</t>
        </is>
      </c>
      <c r="T225" s="6" t="inlineStr">
        <is>
          <t>A300095</t>
        </is>
      </c>
      <c r="U225" s="6" t="n"/>
      <c r="V225" s="123" t="inlineStr">
        <is>
          <t>LT027</t>
        </is>
      </c>
      <c r="W225" s="13" t="n">
        <v>0</v>
      </c>
      <c r="X225" t="n">
        <v>93</v>
      </c>
    </row>
    <row r="226">
      <c r="B226" s="13">
        <f>IF(AND(J226="Coating_Standard"),"Y","N")</f>
        <v/>
      </c>
      <c r="C226" t="inlineStr">
        <is>
          <t>Price_BOM_VL_VLS_Insert_220</t>
        </is>
      </c>
      <c r="D226">
        <f>IF(B226="Y",C226,"")</f>
        <v/>
      </c>
      <c r="E226" t="inlineStr">
        <is>
          <t xml:space="preserve">:2512-1_VLS:3012-5_VLS:3012-3_VLS:4095-9_VLS:4095-7_VLS:4012-1_VLS:4012-9_VLS:4012-7_VLS:5095-9_VLS:5012-9_VLS:5012-C_VLS:5012-A_VLS:6012-5_VLS:8095-1_VLS:8012-3_VLS:4015-9_VLS:4015-7_VLS:5015-7_VLS: </t>
        </is>
      </c>
      <c r="F226" t="inlineStr">
        <is>
          <t>XA</t>
        </is>
      </c>
      <c r="G226" s="123" t="inlineStr">
        <is>
          <t>Opt_InsertProvided</t>
        </is>
      </c>
      <c r="H226" t="inlineStr">
        <is>
          <t>Cast Iron, ASTM-A48, CL 30:Cast Iron, ASTM-A48, CL 35:CaseMatl_Ductile_Iron_ASTM-A536-65</t>
        </is>
      </c>
      <c r="I226" s="123" t="inlineStr">
        <is>
          <t>:C30:C35:J:</t>
        </is>
      </c>
      <c r="J226" t="inlineStr">
        <is>
          <t>Coating_Scotchkote134_interior</t>
        </is>
      </c>
      <c r="K226" t="inlineStr">
        <is>
          <t>:MechSealType21:MechSealType2:</t>
        </is>
      </c>
      <c r="L226" t="inlineStr">
        <is>
          <t>Vertical</t>
        </is>
      </c>
      <c r="M226" t="inlineStr">
        <is>
          <t>H</t>
        </is>
      </c>
      <c r="N226" t="inlineStr">
        <is>
          <t>:213HP:215HP:254HP:256HP:284HP:286HP:213VP:215VP:254VP:256VP:284VP:286VP:</t>
        </is>
      </c>
      <c r="O226" s="6" t="inlineStr">
        <is>
          <t>Cast Iron, ASTM-A48, CL 30</t>
        </is>
      </c>
      <c r="P226" s="6" t="inlineStr">
        <is>
          <t>C30</t>
        </is>
      </c>
      <c r="Q226" s="123" t="inlineStr">
        <is>
          <t>125# ANSI Flange</t>
        </is>
      </c>
      <c r="R226" s="123" t="inlineStr">
        <is>
          <t>RTF</t>
        </is>
      </c>
      <c r="S226" s="6" t="n"/>
      <c r="T226" s="6" t="inlineStr">
        <is>
          <t>A300094</t>
        </is>
      </c>
      <c r="U226" s="6" t="n"/>
      <c r="V226" s="123" t="inlineStr">
        <is>
          <t>LT027</t>
        </is>
      </c>
      <c r="W226" s="13" t="n">
        <v>0</v>
      </c>
      <c r="X226" t="n">
        <v>45</v>
      </c>
    </row>
    <row r="227">
      <c r="B227" s="13">
        <f>IF(AND(J227="Coating_Standard"),"Y","N")</f>
        <v/>
      </c>
      <c r="C227" t="inlineStr">
        <is>
          <t>Price_BOM_VL_VLS_Insert_221</t>
        </is>
      </c>
      <c r="D227">
        <f>IF(B227="Y",C227,"")</f>
        <v/>
      </c>
      <c r="E227" t="inlineStr">
        <is>
          <t xml:space="preserve">:2512-1_VLS:3012-5_VLS:3012-3_VLS:4095-9_VLS:4095-7_VLS:4012-1_VLS:4012-9_VLS:4012-7_VLS:5095-9_VLS:5012-9_VLS:5012-C_VLS:5012-A_VLS:6012-5_VLS:8095-1_VLS:8012-3_VLS:4015-9_VLS:4015-7_VLS:5015-7_VLS: </t>
        </is>
      </c>
      <c r="F227" t="inlineStr">
        <is>
          <t>XA</t>
        </is>
      </c>
      <c r="G227" s="123" t="inlineStr">
        <is>
          <t>Opt_InsertProvided</t>
        </is>
      </c>
      <c r="H227" t="inlineStr">
        <is>
          <t>Cast Iron, ASTM-A48, CL 30:Cast Iron, ASTM-A48, CL 35:CaseMatl_Ductile_Iron_ASTM-A536-65</t>
        </is>
      </c>
      <c r="I227" s="123" t="inlineStr">
        <is>
          <t>:C30:C35:J:</t>
        </is>
      </c>
      <c r="J227" t="inlineStr">
        <is>
          <t>Coating_Scotchkote134_interior</t>
        </is>
      </c>
      <c r="K227" t="inlineStr">
        <is>
          <t>:MechSealType21:MechSealType2:</t>
        </is>
      </c>
      <c r="L227" t="inlineStr">
        <is>
          <t>Vertical</t>
        </is>
      </c>
      <c r="M227" t="inlineStr">
        <is>
          <t>H</t>
        </is>
      </c>
      <c r="N227" t="inlineStr">
        <is>
          <t>:324HP:326HP:324VP:326VP:364HP:365HP:404HP:405HP:</t>
        </is>
      </c>
      <c r="O227" s="6" t="inlineStr">
        <is>
          <t>Cast Iron, ASTM-A48, CL 30</t>
        </is>
      </c>
      <c r="P227" s="6" t="inlineStr">
        <is>
          <t>C30</t>
        </is>
      </c>
      <c r="Q227" s="123" t="inlineStr">
        <is>
          <t>125# ANSI Flange</t>
        </is>
      </c>
      <c r="R227" s="123" t="inlineStr">
        <is>
          <t>RTF</t>
        </is>
      </c>
      <c r="S227" s="6" t="n"/>
      <c r="T227" s="6" t="inlineStr">
        <is>
          <t>A300095</t>
        </is>
      </c>
      <c r="U227" s="6" t="n"/>
      <c r="V227" s="123" t="inlineStr">
        <is>
          <t>LT027</t>
        </is>
      </c>
      <c r="W227" s="13" t="n">
        <v>0</v>
      </c>
      <c r="X227" t="n">
        <v>93</v>
      </c>
    </row>
    <row r="228">
      <c r="B228" s="13">
        <f>IF(AND(J228="Coating_Standard"),"Y","N")</f>
        <v/>
      </c>
      <c r="C228" t="inlineStr">
        <is>
          <t>Price_BOM_VL_VLS_Insert_222</t>
        </is>
      </c>
      <c r="D228">
        <f>IF(B228="Y",C228,"")</f>
        <v/>
      </c>
      <c r="E228" t="inlineStr">
        <is>
          <t xml:space="preserve">:2512-1_VLS:3012-5_VLS:3012-3_VLS:4095-9_VLS:4095-7_VLS:4012-1_VLS:4012-9_VLS:4012-7_VLS:5095-9_VLS:5012-9_VLS:5012-C_VLS:5012-A_VLS:6012-5_VLS:8095-1_VLS:8012-3_VLS:4015-9_VLS:4015-7_VLS:5015-7_VLS: </t>
        </is>
      </c>
      <c r="F228" t="inlineStr">
        <is>
          <t>XA</t>
        </is>
      </c>
      <c r="G228" s="123" t="inlineStr">
        <is>
          <t>Opt_InsertProvided</t>
        </is>
      </c>
      <c r="H228" t="inlineStr">
        <is>
          <t>Cast Iron, ASTM-A48, CL 30:Cast Iron, ASTM-A48, CL 35:CaseMatl_Ductile_Iron_ASTM-A536-65</t>
        </is>
      </c>
      <c r="I228" s="123" t="inlineStr">
        <is>
          <t>:C30:C35:J:</t>
        </is>
      </c>
      <c r="J228" t="inlineStr">
        <is>
          <t>Coating_Scotchkote134_interior_exterior</t>
        </is>
      </c>
      <c r="K228" t="inlineStr">
        <is>
          <t>:MechSealType21:MechSealType2:</t>
        </is>
      </c>
      <c r="L228" t="inlineStr">
        <is>
          <t>Vertical</t>
        </is>
      </c>
      <c r="M228" t="inlineStr">
        <is>
          <t>H</t>
        </is>
      </c>
      <c r="N228" t="inlineStr">
        <is>
          <t>:213HP:215HP:254HP:256HP:284HP:286HP:213VP:215VP:254VP:256VP:284VP:286VP:</t>
        </is>
      </c>
      <c r="O228" s="6" t="inlineStr">
        <is>
          <t>Cast Iron, ASTM-A48, CL 30</t>
        </is>
      </c>
      <c r="P228" s="6" t="inlineStr">
        <is>
          <t>C30</t>
        </is>
      </c>
      <c r="Q228" s="123" t="inlineStr">
        <is>
          <t>125# ANSI Flange</t>
        </is>
      </c>
      <c r="R228" s="123" t="inlineStr">
        <is>
          <t>RTF</t>
        </is>
      </c>
      <c r="S228" s="6" t="n"/>
      <c r="T228" s="6" t="inlineStr">
        <is>
          <t>A300094</t>
        </is>
      </c>
      <c r="U228" s="6" t="n"/>
      <c r="V228" s="123" t="inlineStr">
        <is>
          <t>LT027</t>
        </is>
      </c>
      <c r="W228" s="13" t="n">
        <v>0</v>
      </c>
      <c r="X228" t="n">
        <v>45</v>
      </c>
    </row>
    <row r="229">
      <c r="B229" s="13">
        <f>IF(AND(J229="Coating_Standard"),"Y","N")</f>
        <v/>
      </c>
      <c r="C229" t="inlineStr">
        <is>
          <t>Price_BOM_VL_VLS_Insert_223</t>
        </is>
      </c>
      <c r="D229">
        <f>IF(B229="Y",C229,"")</f>
        <v/>
      </c>
      <c r="E229" t="inlineStr">
        <is>
          <t xml:space="preserve">:2512-1_VLS:3012-5_VLS:3012-3_VLS:4095-9_VLS:4095-7_VLS:4012-1_VLS:4012-9_VLS:4012-7_VLS:5095-9_VLS:5012-9_VLS:5012-C_VLS:5012-A_VLS:6012-5_VLS:8095-1_VLS:8012-3_VLS:4015-9_VLS:4015-7_VLS:5015-7_VLS: </t>
        </is>
      </c>
      <c r="F229" t="inlineStr">
        <is>
          <t>XA</t>
        </is>
      </c>
      <c r="G229" s="123" t="inlineStr">
        <is>
          <t>Opt_InsertProvided</t>
        </is>
      </c>
      <c r="H229" t="inlineStr">
        <is>
          <t>Cast Iron, ASTM-A48, CL 30:Cast Iron, ASTM-A48, CL 35:CaseMatl_Ductile_Iron_ASTM-A536-65</t>
        </is>
      </c>
      <c r="I229" s="123" t="inlineStr">
        <is>
          <t>:C30:C35:J:</t>
        </is>
      </c>
      <c r="J229" t="inlineStr">
        <is>
          <t>Coating_Scotchkote134_interior_exterior</t>
        </is>
      </c>
      <c r="K229" t="inlineStr">
        <is>
          <t>:MechSealType21:MechSealType2:</t>
        </is>
      </c>
      <c r="L229" t="inlineStr">
        <is>
          <t>Vertical</t>
        </is>
      </c>
      <c r="M229" t="inlineStr">
        <is>
          <t>H</t>
        </is>
      </c>
      <c r="N229" t="inlineStr">
        <is>
          <t>:324HP:326HP:324VP:326VP:364HP:365HP:404HP:405HP:</t>
        </is>
      </c>
      <c r="O229" s="6" t="inlineStr">
        <is>
          <t>Cast Iron, ASTM-A48, CL 30</t>
        </is>
      </c>
      <c r="P229" s="6" t="inlineStr">
        <is>
          <t>C30</t>
        </is>
      </c>
      <c r="Q229" s="123" t="inlineStr">
        <is>
          <t>125# ANSI Flange</t>
        </is>
      </c>
      <c r="R229" s="123" t="inlineStr">
        <is>
          <t>RTF</t>
        </is>
      </c>
      <c r="S229" s="6" t="n"/>
      <c r="T229" s="6" t="inlineStr">
        <is>
          <t>A300095</t>
        </is>
      </c>
      <c r="U229" s="6" t="n"/>
      <c r="V229" s="123" t="inlineStr">
        <is>
          <t>LT027</t>
        </is>
      </c>
      <c r="W229" s="13" t="n">
        <v>0</v>
      </c>
      <c r="X229" t="n">
        <v>93</v>
      </c>
    </row>
    <row r="230">
      <c r="B230" s="13">
        <f>IF(AND(J230="Coating_Standard"),"Y","N")</f>
        <v/>
      </c>
      <c r="C230" t="inlineStr">
        <is>
          <t>Price_BOM_VL_VLS_Insert_224</t>
        </is>
      </c>
      <c r="D230">
        <f>IF(B230="Y",C230,"")</f>
        <v/>
      </c>
      <c r="E230" t="inlineStr">
        <is>
          <t xml:space="preserve">:2512-1_VLS:3012-5_VLS:3012-3_VLS:4095-9_VLS:4095-7_VLS:4012-1_VLS:4012-9_VLS:4012-7_VLS:5095-9_VLS:5012-9_VLS:5012-C_VLS:5012-A_VLS:6012-5_VLS:8095-1_VLS:8012-3_VLS:4015-9_VLS:4015-7_VLS:5015-7_VLS: </t>
        </is>
      </c>
      <c r="F230" t="inlineStr">
        <is>
          <t>XA</t>
        </is>
      </c>
      <c r="G230" s="123" t="inlineStr">
        <is>
          <t>Opt_InsertProvided</t>
        </is>
      </c>
      <c r="H230" t="inlineStr">
        <is>
          <t>Cast Iron, ASTM-A48, CL 30:Cast Iron, ASTM-A48, CL 35:CaseMatl_Ductile_Iron_ASTM-A536-65</t>
        </is>
      </c>
      <c r="I230" s="123" t="inlineStr">
        <is>
          <t>:C30:C35:J:</t>
        </is>
      </c>
      <c r="J230" t="inlineStr">
        <is>
          <t>Coating_Scotchkote134_interior_exterior_IncludeImpeller</t>
        </is>
      </c>
      <c r="K230" t="inlineStr">
        <is>
          <t>:MechSealType21:MechSealType2:</t>
        </is>
      </c>
      <c r="L230" t="inlineStr">
        <is>
          <t>Vertical</t>
        </is>
      </c>
      <c r="M230" t="inlineStr">
        <is>
          <t>H</t>
        </is>
      </c>
      <c r="N230" t="inlineStr">
        <is>
          <t>:213HP:215HP:254HP:256HP:284HP:286HP:213VP:215VP:254VP:256VP:284VP:286VP:</t>
        </is>
      </c>
      <c r="O230" s="6" t="inlineStr">
        <is>
          <t>Cast Iron, ASTM-A48, CL 30</t>
        </is>
      </c>
      <c r="P230" s="6" t="inlineStr">
        <is>
          <t>C30</t>
        </is>
      </c>
      <c r="Q230" s="123" t="inlineStr">
        <is>
          <t>125# ANSI Flange</t>
        </is>
      </c>
      <c r="R230" s="123" t="inlineStr">
        <is>
          <t>RTF</t>
        </is>
      </c>
      <c r="S230" s="6" t="n"/>
      <c r="T230" s="6" t="inlineStr">
        <is>
          <t>A300094</t>
        </is>
      </c>
      <c r="U230" s="6" t="n"/>
      <c r="V230" s="123" t="inlineStr">
        <is>
          <t>LT027</t>
        </is>
      </c>
      <c r="W230" s="13" t="n">
        <v>0</v>
      </c>
      <c r="X230" t="n">
        <v>45</v>
      </c>
    </row>
    <row r="231">
      <c r="B231" s="13">
        <f>IF(AND(J231="Coating_Standard"),"Y","N")</f>
        <v/>
      </c>
      <c r="C231" t="inlineStr">
        <is>
          <t>Price_BOM_VL_VLS_Insert_225</t>
        </is>
      </c>
      <c r="D231">
        <f>IF(B231="Y",C231,"")</f>
        <v/>
      </c>
      <c r="E231" t="inlineStr">
        <is>
          <t xml:space="preserve">:2512-1_VLS:3012-5_VLS:3012-3_VLS:4095-9_VLS:4095-7_VLS:4012-1_VLS:4012-9_VLS:4012-7_VLS:5095-9_VLS:5012-9_VLS:5012-C_VLS:5012-A_VLS:6012-5_VLS:8095-1_VLS:8012-3_VLS:4015-9_VLS:4015-7_VLS:5015-7_VLS: </t>
        </is>
      </c>
      <c r="F231" t="inlineStr">
        <is>
          <t>XA</t>
        </is>
      </c>
      <c r="G231" s="123" t="inlineStr">
        <is>
          <t>Opt_InsertProvided</t>
        </is>
      </c>
      <c r="H231" t="inlineStr">
        <is>
          <t>Cast Iron, ASTM-A48, CL 30:Cast Iron, ASTM-A48, CL 35:CaseMatl_Ductile_Iron_ASTM-A536-65</t>
        </is>
      </c>
      <c r="I231" s="123" t="inlineStr">
        <is>
          <t>:C30:C35:J:</t>
        </is>
      </c>
      <c r="J231" t="inlineStr">
        <is>
          <t>Coating_Scotchkote134_interior_exterior_IncludeImpeller</t>
        </is>
      </c>
      <c r="K231" t="inlineStr">
        <is>
          <t>:MechSealType21:MechSealType2:</t>
        </is>
      </c>
      <c r="L231" t="inlineStr">
        <is>
          <t>Vertical</t>
        </is>
      </c>
      <c r="M231" t="inlineStr">
        <is>
          <t>H</t>
        </is>
      </c>
      <c r="N231" t="inlineStr">
        <is>
          <t>:324HP:326HP:324VP:326VP:364HP:365HP:404HP:405HP:</t>
        </is>
      </c>
      <c r="O231" s="6" t="inlineStr">
        <is>
          <t>Cast Iron, ASTM-A48, CL 30</t>
        </is>
      </c>
      <c r="P231" s="6" t="inlineStr">
        <is>
          <t>C30</t>
        </is>
      </c>
      <c r="Q231" s="123" t="inlineStr">
        <is>
          <t>125# ANSI Flange</t>
        </is>
      </c>
      <c r="R231" s="123" t="inlineStr">
        <is>
          <t>RTF</t>
        </is>
      </c>
      <c r="S231" s="6" t="n"/>
      <c r="T231" s="6" t="inlineStr">
        <is>
          <t>A300095</t>
        </is>
      </c>
      <c r="U231" s="6" t="n"/>
      <c r="V231" s="123" t="inlineStr">
        <is>
          <t>LT027</t>
        </is>
      </c>
      <c r="W231" s="13" t="n">
        <v>0</v>
      </c>
      <c r="X231" t="n">
        <v>93</v>
      </c>
    </row>
    <row r="232">
      <c r="B232" s="13">
        <f>IF(AND(J232="Coating_Standard"),"Y","N")</f>
        <v/>
      </c>
      <c r="C232" s="6" t="inlineStr">
        <is>
          <t>Price_BOM_VL_VLS_Insert_226</t>
        </is>
      </c>
      <c r="D232">
        <f>IF(B232="Y",C232,"")</f>
        <v/>
      </c>
      <c r="E232" t="inlineStr">
        <is>
          <t xml:space="preserve">:2512-1_VLS:3012-5_VLS:3012-3_VLS:4095-9_VLS:4095-7_VLS:4012-1_VLS:4012-9_VLS:4012-7_VLS:5095-9_VLS:5012-9_VLS:5012-C_VLS:5012-A_VLS:6012-5_VLS:8095-1_VLS:8012-3_VLS:4015-9_VLS:4015-7_VLS:5015-7_VLS: </t>
        </is>
      </c>
      <c r="F232" t="inlineStr">
        <is>
          <t>XA</t>
        </is>
      </c>
      <c r="G232" s="123" t="inlineStr">
        <is>
          <t>Opt_InsertProvided</t>
        </is>
      </c>
      <c r="H232" t="inlineStr">
        <is>
          <t>Cast Iron, ASTM-A48, CL 30:Cast Iron, ASTM-A48, CL 35:CaseMatl_Ductile_Iron_ASTM-A536-65</t>
        </is>
      </c>
      <c r="I232" s="123" t="inlineStr">
        <is>
          <t>:C30:C35:J:</t>
        </is>
      </c>
      <c r="J232" t="inlineStr">
        <is>
          <t>Coating_Scotchkote134_interior_IncludeImpeller</t>
        </is>
      </c>
      <c r="K232" t="inlineStr">
        <is>
          <t>:MechSealType21:MechSealType2:</t>
        </is>
      </c>
      <c r="L232" t="inlineStr">
        <is>
          <t>Vertical</t>
        </is>
      </c>
      <c r="M232" t="inlineStr">
        <is>
          <t>H</t>
        </is>
      </c>
      <c r="N232" t="inlineStr">
        <is>
          <t>:213HP:215HP:254HP:256HP:284HP:286HP:213VP:215VP:254VP:256VP:284VP:286VP:</t>
        </is>
      </c>
      <c r="O232" s="6" t="inlineStr">
        <is>
          <t>Cast Iron, ASTM-A48, CL 30</t>
        </is>
      </c>
      <c r="P232" s="6" t="inlineStr">
        <is>
          <t>C30</t>
        </is>
      </c>
      <c r="Q232" s="123" t="inlineStr">
        <is>
          <t>125# ANSI Flange</t>
        </is>
      </c>
      <c r="R232" s="123" t="inlineStr">
        <is>
          <t>RTF</t>
        </is>
      </c>
      <c r="S232" s="6" t="n"/>
      <c r="T232" s="6" t="inlineStr">
        <is>
          <t>A300094</t>
        </is>
      </c>
      <c r="U232" s="6" t="n"/>
      <c r="V232" s="123" t="inlineStr">
        <is>
          <t>LT027</t>
        </is>
      </c>
      <c r="W232" s="13" t="n">
        <v>0</v>
      </c>
      <c r="X232" t="n">
        <v>45</v>
      </c>
    </row>
    <row r="233">
      <c r="B233" s="13">
        <f>IF(AND(J233="Coating_Standard"),"Y","N")</f>
        <v/>
      </c>
      <c r="C233" t="inlineStr">
        <is>
          <t>Price_BOM_VL_VLS_Insert_227</t>
        </is>
      </c>
      <c r="D233">
        <f>IF(B233="Y",C233,"")</f>
        <v/>
      </c>
      <c r="E233" t="inlineStr">
        <is>
          <t xml:space="preserve">:2512-1_VLS:3012-5_VLS:3012-3_VLS:4095-9_VLS:4095-7_VLS:4012-1_VLS:4012-9_VLS:4012-7_VLS:5095-9_VLS:5012-9_VLS:5012-C_VLS:5012-A_VLS:6012-5_VLS:8095-1_VLS:8012-3_VLS:4015-9_VLS:4015-7_VLS:5015-7_VLS: </t>
        </is>
      </c>
      <c r="F233" t="inlineStr">
        <is>
          <t>XA</t>
        </is>
      </c>
      <c r="G233" s="123" t="inlineStr">
        <is>
          <t>Opt_InsertProvided</t>
        </is>
      </c>
      <c r="H233" t="inlineStr">
        <is>
          <t>Cast Iron, ASTM-A48, CL 30:Cast Iron, ASTM-A48, CL 35:CaseMatl_Ductile_Iron_ASTM-A536-65</t>
        </is>
      </c>
      <c r="I233" s="123" t="inlineStr">
        <is>
          <t>:C30:C35:J:</t>
        </is>
      </c>
      <c r="J233" t="inlineStr">
        <is>
          <t>Coating_Scotchkote134_interior_IncludeImpeller</t>
        </is>
      </c>
      <c r="K233" t="inlineStr">
        <is>
          <t>:MechSealType21:MechSealType2:</t>
        </is>
      </c>
      <c r="L233" t="inlineStr">
        <is>
          <t>Vertical</t>
        </is>
      </c>
      <c r="M233" t="inlineStr">
        <is>
          <t>H</t>
        </is>
      </c>
      <c r="N233" t="inlineStr">
        <is>
          <t>:324HP:326HP:324VP:326VP:364HP:365HP:404HP:405HP:</t>
        </is>
      </c>
      <c r="O233" s="6" t="inlineStr">
        <is>
          <t>Cast Iron, ASTM-A48, CL 30</t>
        </is>
      </c>
      <c r="P233" s="6" t="inlineStr">
        <is>
          <t>C30</t>
        </is>
      </c>
      <c r="Q233" s="123" t="inlineStr">
        <is>
          <t>125# ANSI Flange</t>
        </is>
      </c>
      <c r="R233" s="123" t="inlineStr">
        <is>
          <t>RTF</t>
        </is>
      </c>
      <c r="S233" s="6" t="n"/>
      <c r="T233" s="6" t="inlineStr">
        <is>
          <t>A300095</t>
        </is>
      </c>
      <c r="U233" s="6" t="n"/>
      <c r="V233" s="123" t="inlineStr">
        <is>
          <t>LT027</t>
        </is>
      </c>
      <c r="W233" s="13" t="n">
        <v>0</v>
      </c>
      <c r="X233" t="n">
        <v>93</v>
      </c>
    </row>
    <row r="234">
      <c r="B234" s="13">
        <f>IF(AND(J234="Coating_Standard"),"Y","N")</f>
        <v/>
      </c>
      <c r="C234" t="inlineStr">
        <is>
          <t>Price_BOM_VL_VLS_Insert_228</t>
        </is>
      </c>
      <c r="D234">
        <f>IF(B234="Y",C234,"")</f>
        <v/>
      </c>
      <c r="E234" t="inlineStr">
        <is>
          <t xml:space="preserve">:2512-1_VLS:3012-5_VLS:3012-3_VLS:4095-9_VLS:4095-7_VLS:4012-1_VLS:4012-9_VLS:4012-7_VLS:5095-9_VLS:5012-9_VLS:5012-C_VLS:5012-A_VLS:6012-5_VLS:8095-1_VLS:8012-3_VLS:4015-9_VLS:4015-7_VLS:5015-7_VLS: </t>
        </is>
      </c>
      <c r="F234" t="inlineStr">
        <is>
          <t>XA</t>
        </is>
      </c>
      <c r="G234" s="123" t="inlineStr">
        <is>
          <t>Opt_InsertProvided</t>
        </is>
      </c>
      <c r="H234" t="inlineStr">
        <is>
          <t>Cast Iron, ASTM-A48, CL 30:Cast Iron, ASTM-A48, CL 35:CaseMatl_Ductile_Iron_ASTM-A536-65</t>
        </is>
      </c>
      <c r="I234" s="123" t="inlineStr">
        <is>
          <t>:C30:C35:J:</t>
        </is>
      </c>
      <c r="J234" t="inlineStr">
        <is>
          <t>Coating_Special</t>
        </is>
      </c>
      <c r="K234" t="inlineStr">
        <is>
          <t>:MechSealType21:MechSealType2:</t>
        </is>
      </c>
      <c r="L234" t="inlineStr">
        <is>
          <t>Vertical</t>
        </is>
      </c>
      <c r="M234" t="inlineStr">
        <is>
          <t>H</t>
        </is>
      </c>
      <c r="N234" t="inlineStr">
        <is>
          <t>:213HP:215HP:254HP:256HP:284HP:286HP:213VP:215VP:254VP:256VP:284VP:286VP:</t>
        </is>
      </c>
      <c r="O234" s="6" t="inlineStr">
        <is>
          <t>Cast Iron, ASTM-A48, CL 30</t>
        </is>
      </c>
      <c r="P234" s="6" t="inlineStr">
        <is>
          <t>C30</t>
        </is>
      </c>
      <c r="Q234" s="123" t="inlineStr">
        <is>
          <t>125# ANSI Flange</t>
        </is>
      </c>
      <c r="R234" s="123" t="inlineStr">
        <is>
          <t>RTF</t>
        </is>
      </c>
      <c r="S234" s="6" t="n"/>
      <c r="T234" s="6" t="inlineStr">
        <is>
          <t>A300094</t>
        </is>
      </c>
      <c r="U234" s="6" t="n"/>
      <c r="V234" s="123" t="inlineStr">
        <is>
          <t>LT027</t>
        </is>
      </c>
      <c r="W234" s="13" t="n">
        <v>0</v>
      </c>
      <c r="X234" t="n">
        <v>45</v>
      </c>
    </row>
    <row r="235">
      <c r="B235" s="13">
        <f>IF(AND(J235="Coating_Standard"),"Y","N")</f>
        <v/>
      </c>
      <c r="C235" t="inlineStr">
        <is>
          <t>Price_BOM_VL_VLS_Insert_229</t>
        </is>
      </c>
      <c r="D235">
        <f>IF(B235="Y",C235,"")</f>
        <v/>
      </c>
      <c r="E235" t="inlineStr">
        <is>
          <t xml:space="preserve">:2512-1_VLS:3012-5_VLS:3012-3_VLS:4095-9_VLS:4095-7_VLS:4012-1_VLS:4012-9_VLS:4012-7_VLS:5095-9_VLS:5012-9_VLS:5012-C_VLS:5012-A_VLS:6012-5_VLS:8095-1_VLS:8012-3_VLS:4015-9_VLS:4015-7_VLS:5015-7_VLS: </t>
        </is>
      </c>
      <c r="F235" t="inlineStr">
        <is>
          <t>XA</t>
        </is>
      </c>
      <c r="G235" s="123" t="inlineStr">
        <is>
          <t>Opt_InsertProvided</t>
        </is>
      </c>
      <c r="H235" t="inlineStr">
        <is>
          <t>Cast Iron, ASTM-A48, CL 30:Cast Iron, ASTM-A48, CL 35:CaseMatl_Ductile_Iron_ASTM-A536-65</t>
        </is>
      </c>
      <c r="I235" s="123" t="inlineStr">
        <is>
          <t>:C30:C35:J:</t>
        </is>
      </c>
      <c r="J235" t="inlineStr">
        <is>
          <t>Coating_Special</t>
        </is>
      </c>
      <c r="K235" t="inlineStr">
        <is>
          <t>:MechSealType21:MechSealType2:</t>
        </is>
      </c>
      <c r="L235" t="inlineStr">
        <is>
          <t>Vertical</t>
        </is>
      </c>
      <c r="M235" t="inlineStr">
        <is>
          <t>H</t>
        </is>
      </c>
      <c r="N235" t="inlineStr">
        <is>
          <t>:324HP:326HP:324VP:326VP:364HP:365HP:404HP:405HP:</t>
        </is>
      </c>
      <c r="O235" s="6" t="inlineStr">
        <is>
          <t>Cast Iron, ASTM-A48, CL 30</t>
        </is>
      </c>
      <c r="P235" s="6" t="inlineStr">
        <is>
          <t>C30</t>
        </is>
      </c>
      <c r="Q235" s="123" t="inlineStr">
        <is>
          <t>125# ANSI Flange</t>
        </is>
      </c>
      <c r="R235" s="123" t="inlineStr">
        <is>
          <t>RTF</t>
        </is>
      </c>
      <c r="S235" s="6" t="n"/>
      <c r="T235" s="6" t="inlineStr">
        <is>
          <t>A300095</t>
        </is>
      </c>
      <c r="U235" s="6" t="n"/>
      <c r="V235" s="123" t="inlineStr">
        <is>
          <t>LT027</t>
        </is>
      </c>
      <c r="W235" s="13" t="n">
        <v>0</v>
      </c>
      <c r="X235" t="n">
        <v>93</v>
      </c>
    </row>
    <row r="236">
      <c r="B236" s="13">
        <f>IF(AND(J236="Coating_Standard"),"Y","N")</f>
        <v/>
      </c>
      <c r="C236" t="inlineStr">
        <is>
          <t>Price_BOM_VL_VLS_Insert_230</t>
        </is>
      </c>
      <c r="D236">
        <f>IF(B236="Y",C236,"")</f>
        <v/>
      </c>
      <c r="E236" t="inlineStr">
        <is>
          <t xml:space="preserve">:2512-1_VLS:3012-5_VLS:3012-3_VLS:4095-9_VLS:4095-7_VLS:4012-1_VLS:4012-9_VLS:4012-7_VLS:5095-9_VLS:5012-9_VLS:5012-C_VLS:5012-A_VLS:6012-5_VLS:8095-1_VLS:8012-3_VLS:4015-9_VLS:4015-7_VLS:5015-7_VLS: </t>
        </is>
      </c>
      <c r="F236" t="inlineStr">
        <is>
          <t>XA</t>
        </is>
      </c>
      <c r="G236" s="123" t="inlineStr">
        <is>
          <t>Opt_InsertProvided</t>
        </is>
      </c>
      <c r="H236" t="inlineStr">
        <is>
          <t>Cast Iron, ASTM-A48, CL 30:Cast Iron, ASTM-A48, CL 35:CaseMatl_Ductile_Iron_ASTM-A536-65</t>
        </is>
      </c>
      <c r="I236" s="123" t="inlineStr">
        <is>
          <t>:C30:C35:J:</t>
        </is>
      </c>
      <c r="J236" t="inlineStr">
        <is>
          <t>Coating_Epoxy</t>
        </is>
      </c>
      <c r="K236" t="inlineStr">
        <is>
          <t>:MechSealType21:MechSealType2:</t>
        </is>
      </c>
      <c r="L236" t="inlineStr">
        <is>
          <t>Vertical</t>
        </is>
      </c>
      <c r="M236" t="inlineStr">
        <is>
          <t>H</t>
        </is>
      </c>
      <c r="N236" t="inlineStr">
        <is>
          <t>:213HP:215HP:254HP:256HP:284HP:286HP:213VP:215VP:254VP:256VP:284VP:286VP:</t>
        </is>
      </c>
      <c r="O236" s="6" t="inlineStr">
        <is>
          <t>Cast Iron, ASTM-A48, CL 30</t>
        </is>
      </c>
      <c r="P236" s="6" t="inlineStr">
        <is>
          <t>C30</t>
        </is>
      </c>
      <c r="Q236" s="123" t="inlineStr">
        <is>
          <t>125# ANSI Flange</t>
        </is>
      </c>
      <c r="R236" s="123" t="inlineStr">
        <is>
          <t>RTF</t>
        </is>
      </c>
      <c r="S236" s="6" t="n"/>
      <c r="T236" s="6" t="inlineStr">
        <is>
          <t>A300094</t>
        </is>
      </c>
      <c r="U236" s="6" t="n"/>
      <c r="V236" s="123" t="inlineStr">
        <is>
          <t>LT027</t>
        </is>
      </c>
      <c r="W236" s="13" t="n">
        <v>0</v>
      </c>
      <c r="X236" t="n">
        <v>45</v>
      </c>
    </row>
    <row r="237">
      <c r="B237" s="13">
        <f>IF(AND(J237="Coating_Standard"),"Y","N")</f>
        <v/>
      </c>
      <c r="C237" t="inlineStr">
        <is>
          <t>Price_BOM_VL_VLS_Insert_231</t>
        </is>
      </c>
      <c r="D237">
        <f>IF(B237="Y",C237,"")</f>
        <v/>
      </c>
      <c r="E237" t="inlineStr">
        <is>
          <t xml:space="preserve">:2512-1_VLS:3012-5_VLS:3012-3_VLS:4095-9_VLS:4095-7_VLS:4012-1_VLS:4012-9_VLS:4012-7_VLS:5095-9_VLS:5012-9_VLS:5012-C_VLS:5012-A_VLS:6012-5_VLS:8095-1_VLS:8012-3_VLS:4015-9_VLS:4015-7_VLS:5015-7_VLS: </t>
        </is>
      </c>
      <c r="F237" t="inlineStr">
        <is>
          <t>XA</t>
        </is>
      </c>
      <c r="G237" s="123" t="inlineStr">
        <is>
          <t>Opt_InsertProvided</t>
        </is>
      </c>
      <c r="H237" t="inlineStr">
        <is>
          <t>Cast Iron, ASTM-A48, CL 30:Cast Iron, ASTM-A48, CL 35:CaseMatl_Ductile_Iron_ASTM-A536-65</t>
        </is>
      </c>
      <c r="I237" s="123" t="inlineStr">
        <is>
          <t>:C30:C35:J:</t>
        </is>
      </c>
      <c r="J237" t="inlineStr">
        <is>
          <t>Coating_Epoxy</t>
        </is>
      </c>
      <c r="K237" t="inlineStr">
        <is>
          <t>:MechSealType21:MechSealType2:</t>
        </is>
      </c>
      <c r="L237" t="inlineStr">
        <is>
          <t>Vertical</t>
        </is>
      </c>
      <c r="M237" t="inlineStr">
        <is>
          <t>H</t>
        </is>
      </c>
      <c r="N237" t="inlineStr">
        <is>
          <t>:324HP:326HP:324VP:326VP:364HP:365HP:404HP:405HP:</t>
        </is>
      </c>
      <c r="O237" s="6" t="inlineStr">
        <is>
          <t>Cast Iron, ASTM-A48, CL 30</t>
        </is>
      </c>
      <c r="P237" s="6" t="inlineStr">
        <is>
          <t>C30</t>
        </is>
      </c>
      <c r="Q237" s="123" t="inlineStr">
        <is>
          <t>125# ANSI Flange</t>
        </is>
      </c>
      <c r="R237" s="123" t="inlineStr">
        <is>
          <t>RTF</t>
        </is>
      </c>
      <c r="S237" s="6" t="n"/>
      <c r="T237" s="6" t="inlineStr">
        <is>
          <t>A300095</t>
        </is>
      </c>
      <c r="U237" s="6" t="n"/>
      <c r="V237" s="123" t="inlineStr">
        <is>
          <t>LT027</t>
        </is>
      </c>
      <c r="W237" s="13" t="n">
        <v>0</v>
      </c>
      <c r="X237" t="n">
        <v>93</v>
      </c>
    </row>
    <row r="238">
      <c r="B238" s="13">
        <f>IF(AND(J238="Coating_Standard"),"Y","N")</f>
        <v/>
      </c>
      <c r="C238" t="inlineStr">
        <is>
          <t>Price_BOM_VL_VLS_Insert_232</t>
        </is>
      </c>
      <c r="D238">
        <f>IF(B238="Y",C238,"")</f>
        <v/>
      </c>
      <c r="E238" t="inlineStr">
        <is>
          <t>:2570-9_VLS:3070-7_VLS:4070-7_VLS:</t>
        </is>
      </c>
      <c r="F238" t="inlineStr">
        <is>
          <t>X4</t>
        </is>
      </c>
      <c r="G238" s="123" t="inlineStr">
        <is>
          <t>Opt_InsertProvided</t>
        </is>
      </c>
      <c r="H238" t="inlineStr">
        <is>
          <t>:Cast Iron, ASTM-A48, CL 35:CaseMatl_Ductile_Iron_ASTM-A536-65</t>
        </is>
      </c>
      <c r="I238" s="123" t="inlineStr">
        <is>
          <t>:C30:C35:J:</t>
        </is>
      </c>
      <c r="J238" t="inlineStr">
        <is>
          <t>Coating_Standard</t>
        </is>
      </c>
      <c r="K238" t="inlineStr">
        <is>
          <t>:MechSealType21:MechSealType2:</t>
        </is>
      </c>
      <c r="L238" t="inlineStr">
        <is>
          <t>Vertical</t>
        </is>
      </c>
      <c r="M238" t="inlineStr">
        <is>
          <t>E</t>
        </is>
      </c>
      <c r="N238" t="inlineStr">
        <is>
          <t>:324TC:326TC:324TSC:326TSC:</t>
        </is>
      </c>
      <c r="O238" s="6" t="inlineStr">
        <is>
          <t>Cast Iron, ASTM-A48, CL 30</t>
        </is>
      </c>
      <c r="P238" s="6" t="inlineStr">
        <is>
          <t>C30</t>
        </is>
      </c>
      <c r="Q238" s="123" t="inlineStr">
        <is>
          <t>125# ANSI Flange</t>
        </is>
      </c>
      <c r="R238" s="123" t="n">
        <v>98273968</v>
      </c>
      <c r="S238" s="123" t="inlineStr">
        <is>
          <t>BRK B/M VLS X4,7" 324/365 TC MTR</t>
        </is>
      </c>
      <c r="T238" s="6" t="inlineStr">
        <is>
          <t>A300198</t>
        </is>
      </c>
      <c r="U238" s="6" t="n"/>
      <c r="V238" s="65" t="inlineStr">
        <is>
          <t>LT027</t>
        </is>
      </c>
      <c r="W238" s="13" t="n">
        <v>0</v>
      </c>
      <c r="X238" t="n">
        <v>123</v>
      </c>
    </row>
    <row r="239">
      <c r="B239" s="13">
        <f>IF(AND(J239="Coating_Standard"),"Y","N")</f>
        <v/>
      </c>
      <c r="C239" t="inlineStr">
        <is>
          <t>Price_BOM_VL_VLS_Insert_233</t>
        </is>
      </c>
      <c r="D239">
        <f>IF(B239="Y",C239,"")</f>
        <v/>
      </c>
      <c r="E239" t="inlineStr">
        <is>
          <t>:2570-9_VLS:3070-7_VLS:4070-7_VLS:</t>
        </is>
      </c>
      <c r="F239" t="inlineStr">
        <is>
          <t>X4</t>
        </is>
      </c>
      <c r="G239" s="123" t="inlineStr">
        <is>
          <t>Opt_InsertProvided</t>
        </is>
      </c>
      <c r="H239" t="inlineStr">
        <is>
          <t>:Cast Iron, ASTM-A48, CL 35:CaseMatl_Ductile_Iron_ASTM-A536-65</t>
        </is>
      </c>
      <c r="I239" s="123" t="inlineStr">
        <is>
          <t>:C30:C35:J:</t>
        </is>
      </c>
      <c r="J239" t="inlineStr">
        <is>
          <t>Coating_Standard</t>
        </is>
      </c>
      <c r="K239" t="inlineStr">
        <is>
          <t>:MechSealType2:</t>
        </is>
      </c>
      <c r="L239" t="inlineStr">
        <is>
          <t>Vertical</t>
        </is>
      </c>
      <c r="M239" t="inlineStr">
        <is>
          <t>E</t>
        </is>
      </c>
      <c r="N239" t="inlineStr">
        <is>
          <t>:324TC:326TC:324TSC:326TSC:</t>
        </is>
      </c>
      <c r="O239" s="6" t="inlineStr">
        <is>
          <t>Cast Iron, ASTM-A48, CL 30</t>
        </is>
      </c>
      <c r="P239" s="6" t="inlineStr">
        <is>
          <t>C30</t>
        </is>
      </c>
      <c r="Q239" s="123" t="inlineStr">
        <is>
          <t>250# ANSI Flange</t>
        </is>
      </c>
      <c r="R239" s="123" t="inlineStr">
        <is>
          <t>RTF</t>
        </is>
      </c>
      <c r="S239" s="123" t="inlineStr">
        <is>
          <t>BRK B/M VLS X4,7" 324/365 TC MTR</t>
        </is>
      </c>
      <c r="T239" s="67" t="inlineStr">
        <is>
          <t>A300198</t>
        </is>
      </c>
      <c r="U239" s="86">
        <f>VLOOKUP(T239,Sheet2!A$25:B$51,2,FALSE)</f>
        <v/>
      </c>
      <c r="V239" s="65" t="inlineStr">
        <is>
          <t>LT116</t>
        </is>
      </c>
      <c r="W239" s="13" t="n">
        <v>16</v>
      </c>
      <c r="X239" t="n">
        <v>123</v>
      </c>
    </row>
    <row r="240">
      <c r="B240" s="13">
        <f>IF(AND(J240="Coating_Standard"),"Y","N")</f>
        <v/>
      </c>
      <c r="C240" t="inlineStr">
        <is>
          <t>Price_BOM_VL_VLS_Insert_234</t>
        </is>
      </c>
      <c r="D240">
        <f>IF(B240="Y",C240,"")</f>
        <v/>
      </c>
      <c r="E240" t="inlineStr">
        <is>
          <t>:2570-9_VLS:3070-7_VLS:4070-7_VLS:</t>
        </is>
      </c>
      <c r="F240" t="inlineStr">
        <is>
          <t>X4</t>
        </is>
      </c>
      <c r="G240" s="123" t="inlineStr">
        <is>
          <t>Opt_InsertProvided</t>
        </is>
      </c>
      <c r="H240" t="inlineStr">
        <is>
          <t>:Cast Iron, ASTM-A48, CL 35:CaseMatl_Ductile_Iron_ASTM-A536-65</t>
        </is>
      </c>
      <c r="I240" s="123" t="inlineStr">
        <is>
          <t>:C30:C35:J:</t>
        </is>
      </c>
      <c r="J240" t="inlineStr">
        <is>
          <t>Coating_Scotchkote134_interior_exterior</t>
        </is>
      </c>
      <c r="K240" t="inlineStr">
        <is>
          <t>:MechSealType21:MechSealType2:</t>
        </is>
      </c>
      <c r="L240" t="inlineStr">
        <is>
          <t>Vertical</t>
        </is>
      </c>
      <c r="M240" t="inlineStr">
        <is>
          <t>E</t>
        </is>
      </c>
      <c r="N240" t="inlineStr">
        <is>
          <t>:324TC:326TC:324TSC:326TSC:</t>
        </is>
      </c>
      <c r="O240" s="6" t="inlineStr">
        <is>
          <t>Cast Iron, ASTM-A48, CL 30</t>
        </is>
      </c>
      <c r="P240" s="6" t="inlineStr">
        <is>
          <t>C30</t>
        </is>
      </c>
      <c r="Q240" s="123" t="inlineStr">
        <is>
          <t>125# ANSI Flange</t>
        </is>
      </c>
      <c r="R240" s="123" t="inlineStr">
        <is>
          <t>RTF</t>
        </is>
      </c>
      <c r="S240" s="1" t="n"/>
      <c r="T240" s="6" t="inlineStr">
        <is>
          <t>A300198</t>
        </is>
      </c>
      <c r="U240" s="6" t="n"/>
      <c r="V240" s="65" t="inlineStr">
        <is>
          <t>LT116</t>
        </is>
      </c>
      <c r="W240" s="13" t="n">
        <v>16</v>
      </c>
      <c r="X240" t="n">
        <v>123</v>
      </c>
    </row>
    <row r="241">
      <c r="B241" s="13">
        <f>IF(AND(J241="Coating_Standard"),"Y","N")</f>
        <v/>
      </c>
      <c r="C241" t="inlineStr">
        <is>
          <t>Price_BOM_VL_VLS_Insert_235</t>
        </is>
      </c>
      <c r="D241">
        <f>IF(B241="Y",C241,"")</f>
        <v/>
      </c>
      <c r="E241" t="inlineStr">
        <is>
          <t>:2570-9_VLS:3070-7_VLS:4070-7_VLS:</t>
        </is>
      </c>
      <c r="F241" t="inlineStr">
        <is>
          <t>X4</t>
        </is>
      </c>
      <c r="G241" s="123" t="inlineStr">
        <is>
          <t>Opt_InsertProvided</t>
        </is>
      </c>
      <c r="H241" t="inlineStr">
        <is>
          <t>:Cast Iron, ASTM-A48, CL 35:CaseMatl_Ductile_Iron_ASTM-A536-65</t>
        </is>
      </c>
      <c r="I241" s="123" t="inlineStr">
        <is>
          <t>:C30:C35:J:</t>
        </is>
      </c>
      <c r="J241" t="inlineStr">
        <is>
          <t>Coating_Scotchkote134_interior_exterior</t>
        </is>
      </c>
      <c r="K241" t="inlineStr">
        <is>
          <t>:MechSealType2:</t>
        </is>
      </c>
      <c r="L241" t="inlineStr">
        <is>
          <t>Vertical</t>
        </is>
      </c>
      <c r="M241" t="inlineStr">
        <is>
          <t>E</t>
        </is>
      </c>
      <c r="N241" t="inlineStr">
        <is>
          <t>:324TC:326TC:324TSC:326TSC:</t>
        </is>
      </c>
      <c r="O241" s="6" t="inlineStr">
        <is>
          <t>Cast Iron, ASTM-A48, CL 30</t>
        </is>
      </c>
      <c r="P241" s="6" t="inlineStr">
        <is>
          <t>C30</t>
        </is>
      </c>
      <c r="Q241" s="123" t="inlineStr">
        <is>
          <t>250# ANSI Flange</t>
        </is>
      </c>
      <c r="R241" s="123" t="inlineStr">
        <is>
          <t>RTF</t>
        </is>
      </c>
      <c r="S241" s="1" t="n"/>
      <c r="T241" s="67" t="inlineStr">
        <is>
          <t>A300198</t>
        </is>
      </c>
      <c r="U241" s="86">
        <f>VLOOKUP(T241,Sheet2!A$25:B$51,2,FALSE)</f>
        <v/>
      </c>
      <c r="V241" s="65" t="inlineStr">
        <is>
          <t>LT116</t>
        </is>
      </c>
      <c r="W241" s="13" t="n">
        <v>16</v>
      </c>
      <c r="X241" t="n">
        <v>123</v>
      </c>
    </row>
    <row r="242">
      <c r="B242" s="13">
        <f>IF(AND(J242="Coating_Standard"),"Y","N")</f>
        <v/>
      </c>
      <c r="C242" t="inlineStr">
        <is>
          <t>Price_BOM_VL_VLS_Insert_236</t>
        </is>
      </c>
      <c r="D242">
        <f>IF(B242="Y",C242,"")</f>
        <v/>
      </c>
      <c r="E242" t="inlineStr">
        <is>
          <t>:3012-5_VLS:3012-3_VLS:4012-1_VLS:4012-9_VLS:4012-7_VLS::5012-9_VLS:5012-C_VLS:5012-A_VLS:</t>
        </is>
      </c>
      <c r="F242" t="inlineStr">
        <is>
          <t>XA</t>
        </is>
      </c>
      <c r="G242" s="123" t="inlineStr">
        <is>
          <t>Opt_InsertProvided</t>
        </is>
      </c>
      <c r="H242" s="123" t="inlineStr">
        <is>
          <t>Cast Iron, ASTM-A48, CL 35</t>
        </is>
      </c>
      <c r="I242" s="123" t="inlineStr">
        <is>
          <t>:C30:C35:J:</t>
        </is>
      </c>
      <c r="J242" t="inlineStr">
        <is>
          <t>Coating_Standard</t>
        </is>
      </c>
      <c r="K242" t="inlineStr">
        <is>
          <t>:MechSealType21:MechSealType2:</t>
        </is>
      </c>
      <c r="L242" t="inlineStr">
        <is>
          <t>Vertical</t>
        </is>
      </c>
      <c r="M242" t="inlineStr">
        <is>
          <t>E</t>
        </is>
      </c>
      <c r="N242" t="inlineStr">
        <is>
          <t>:182TC:184TC:213TC:215TC:254TC:256TC:</t>
        </is>
      </c>
      <c r="O242" s="6" t="inlineStr">
        <is>
          <t>Cast Iron, ASTM-A48, CL 30</t>
        </is>
      </c>
      <c r="P242" s="6" t="inlineStr">
        <is>
          <t>C30</t>
        </is>
      </c>
      <c r="Q242" s="123" t="inlineStr">
        <is>
          <t>125# ANSI Flange</t>
        </is>
      </c>
      <c r="R242" s="123" t="n">
        <v>98273311</v>
      </c>
      <c r="S242" s="1" t="n"/>
      <c r="T242" s="123" t="inlineStr">
        <is>
          <t>A300168</t>
        </is>
      </c>
      <c r="U242" s="86">
        <f>VLOOKUP(T242,Sheet2!A$25:B$51,2,FALSE)</f>
        <v/>
      </c>
      <c r="V242" s="65" t="inlineStr">
        <is>
          <t>LT027</t>
        </is>
      </c>
      <c r="W242" s="13" t="n">
        <v>0</v>
      </c>
      <c r="X242" t="n">
        <v>143</v>
      </c>
    </row>
    <row r="243">
      <c r="B243" s="13">
        <f>IF(AND(J243="Coating_Standard"),"Y","N")</f>
        <v/>
      </c>
      <c r="C243" t="inlineStr">
        <is>
          <t>Price_BOM_VL_VLS_Insert_237</t>
        </is>
      </c>
      <c r="D243">
        <f>IF(B243="Y",C243,"")</f>
        <v/>
      </c>
      <c r="E243" t="inlineStr">
        <is>
          <t>:3012-5_VLS:3012-3_VLS:4012-1_VLS:4012-9_VLS:4012-7_VLS::5012-9_VLS:5012-C_VLS:5012-A_VLS:</t>
        </is>
      </c>
      <c r="F243" t="inlineStr">
        <is>
          <t>XA</t>
        </is>
      </c>
      <c r="G243" s="123" t="inlineStr">
        <is>
          <t>Opt_InsertProvided</t>
        </is>
      </c>
      <c r="H243" s="123" t="inlineStr">
        <is>
          <t>Cast Iron, ASTM-A48, CL 35</t>
        </is>
      </c>
      <c r="I243" s="123" t="inlineStr">
        <is>
          <t>:C30:C35:J:</t>
        </is>
      </c>
      <c r="J243" t="inlineStr">
        <is>
          <t>Coating_Standard</t>
        </is>
      </c>
      <c r="K243" t="inlineStr">
        <is>
          <t>:MechSealType21:MechSealType2:</t>
        </is>
      </c>
      <c r="L243" t="inlineStr">
        <is>
          <t>Vertical</t>
        </is>
      </c>
      <c r="M243" t="inlineStr">
        <is>
          <t>E</t>
        </is>
      </c>
      <c r="N243" t="inlineStr">
        <is>
          <t>:284TC:286TC:</t>
        </is>
      </c>
      <c r="O243" s="6" t="inlineStr">
        <is>
          <t>Cast Iron, ASTM-A48, CL 30</t>
        </is>
      </c>
      <c r="P243" s="6" t="inlineStr">
        <is>
          <t>C30</t>
        </is>
      </c>
      <c r="Q243" s="123" t="inlineStr">
        <is>
          <t>125# ANSI Flange</t>
        </is>
      </c>
      <c r="R243" s="123" t="n">
        <v>98273944</v>
      </c>
      <c r="S243" s="1" t="n"/>
      <c r="T243" s="123" t="inlineStr">
        <is>
          <t>A300169</t>
        </is>
      </c>
      <c r="U243" s="86">
        <f>VLOOKUP(T243,Sheet2!A$25:B$51,2,FALSE)</f>
        <v/>
      </c>
      <c r="V243" s="65" t="inlineStr">
        <is>
          <t>LT027</t>
        </is>
      </c>
      <c r="W243" s="13" t="n">
        <v>0</v>
      </c>
      <c r="X243" t="n">
        <v>143</v>
      </c>
    </row>
    <row r="244">
      <c r="B244" s="13">
        <f>IF(AND(J244="Coating_Standard"),"Y","N")</f>
        <v/>
      </c>
      <c r="C244" t="inlineStr">
        <is>
          <t>Price_BOM_VL_VLS_Insert_238</t>
        </is>
      </c>
      <c r="D244">
        <f>IF(B244="Y",C244,"")</f>
        <v/>
      </c>
      <c r="E244" t="inlineStr">
        <is>
          <t>:3012-5_VLS:3012-3_VLS:4012-1_VLS:4012-9_VLS:4012-7_VLS::5012-9_VLS:5012-C_VLS:5012-A_VLS:</t>
        </is>
      </c>
      <c r="F244" t="inlineStr">
        <is>
          <t>XA</t>
        </is>
      </c>
      <c r="G244" s="123" t="inlineStr">
        <is>
          <t>Opt_InsertProvided</t>
        </is>
      </c>
      <c r="H244" s="123" t="inlineStr">
        <is>
          <t>Cast Iron, ASTM-A48, CL 35</t>
        </is>
      </c>
      <c r="I244" s="123" t="inlineStr">
        <is>
          <t>:C30:C35:J:</t>
        </is>
      </c>
      <c r="J244" t="inlineStr">
        <is>
          <t>Coating_Standard</t>
        </is>
      </c>
      <c r="K244" t="inlineStr">
        <is>
          <t>:MechSealType21:MechSealType2:</t>
        </is>
      </c>
      <c r="L244" t="inlineStr">
        <is>
          <t>Vertical</t>
        </is>
      </c>
      <c r="M244" t="inlineStr">
        <is>
          <t>E</t>
        </is>
      </c>
      <c r="N244" t="inlineStr">
        <is>
          <t>:324TC:326TC:</t>
        </is>
      </c>
      <c r="O244" s="6" t="inlineStr">
        <is>
          <t>Cast Iron, ASTM-A48, CL 30</t>
        </is>
      </c>
      <c r="P244" s="6" t="inlineStr">
        <is>
          <t>C30</t>
        </is>
      </c>
      <c r="Q244" s="123" t="inlineStr">
        <is>
          <t>125# ANSI Flange</t>
        </is>
      </c>
      <c r="R244" s="123" t="n">
        <v>98273963</v>
      </c>
      <c r="S244" s="1" t="n"/>
      <c r="T244" s="123" t="inlineStr">
        <is>
          <t>A300170</t>
        </is>
      </c>
      <c r="U244" s="86">
        <f>VLOOKUP(T244,Sheet2!A$25:B$51,2,FALSE)</f>
        <v/>
      </c>
      <c r="V244" s="65" t="inlineStr">
        <is>
          <t>LT027</t>
        </is>
      </c>
      <c r="W244" s="13" t="n">
        <v>0</v>
      </c>
      <c r="X244" t="n">
        <v>143</v>
      </c>
    </row>
    <row r="245">
      <c r="B245" s="13">
        <f>IF(AND(J245="Coating_Standard"),"Y","N")</f>
        <v/>
      </c>
      <c r="C245" t="inlineStr">
        <is>
          <t>Price_BOM_VL_VLS_Insert_239</t>
        </is>
      </c>
      <c r="D245">
        <f>IF(B245="Y",C245,"")</f>
        <v/>
      </c>
      <c r="E245" t="inlineStr">
        <is>
          <t>:3012-5_VLS:3012-3_VLS:4012-1_VLS:4012-9_VLS:4012-7_VLS::5012-9_VLS:5012-C_VLS:5012-A_VLS:</t>
        </is>
      </c>
      <c r="F245" t="inlineStr">
        <is>
          <t>XA</t>
        </is>
      </c>
      <c r="G245" s="123" t="inlineStr">
        <is>
          <t>Opt_InsertProvided</t>
        </is>
      </c>
      <c r="H245" t="inlineStr">
        <is>
          <t>:Cast Iron, ASTM-A48, CL 35:CaseMatl_Ductile_Iron_ASTM-A536-65</t>
        </is>
      </c>
      <c r="I245" s="123" t="inlineStr">
        <is>
          <t>:C30:C35:J:</t>
        </is>
      </c>
      <c r="J245" t="inlineStr">
        <is>
          <t>Coating_Standard</t>
        </is>
      </c>
      <c r="K245" t="inlineStr">
        <is>
          <t>:MechSealType2:</t>
        </is>
      </c>
      <c r="L245" t="inlineStr">
        <is>
          <t>Vertical</t>
        </is>
      </c>
      <c r="M245" t="inlineStr">
        <is>
          <t>E</t>
        </is>
      </c>
      <c r="N245" t="inlineStr">
        <is>
          <t>:182TC:184TC:213TC:215TC:254TC:256TC:</t>
        </is>
      </c>
      <c r="O245" s="6" t="inlineStr">
        <is>
          <t>Cast Iron, ASTM-A48, CL 30</t>
        </is>
      </c>
      <c r="P245" s="6" t="inlineStr">
        <is>
          <t>C30</t>
        </is>
      </c>
      <c r="Q245" s="123" t="inlineStr">
        <is>
          <t>250# ANSI Flange</t>
        </is>
      </c>
      <c r="R245" s="123" t="inlineStr">
        <is>
          <t>RTF</t>
        </is>
      </c>
      <c r="S245" s="1" t="n"/>
      <c r="T245" s="86" t="inlineStr">
        <is>
          <t>A300168</t>
        </is>
      </c>
      <c r="U245" s="86">
        <f>VLOOKUP(T245,Sheet2!A$25:B$51,2,FALSE)</f>
        <v/>
      </c>
      <c r="V245" s="65" t="inlineStr">
        <is>
          <t>LT116</t>
        </is>
      </c>
      <c r="W245" s="13" t="n">
        <v>16</v>
      </c>
      <c r="X245" t="n">
        <v>143</v>
      </c>
    </row>
    <row r="246">
      <c r="B246" s="13">
        <f>IF(AND(J246="Coating_Standard"),"Y","N")</f>
        <v/>
      </c>
      <c r="C246" t="inlineStr">
        <is>
          <t>Price_BOM_VL_VLS_Insert_240</t>
        </is>
      </c>
      <c r="D246">
        <f>IF(B246="Y",C246,"")</f>
        <v/>
      </c>
      <c r="E246" t="inlineStr">
        <is>
          <t>:3012-5_VLS:3012-3_VLS:4012-1_VLS:4012-9_VLS:4012-7_VLS::5012-9_VLS:5012-C_VLS:5012-A_VLS:</t>
        </is>
      </c>
      <c r="F246" t="inlineStr">
        <is>
          <t>XA</t>
        </is>
      </c>
      <c r="G246" s="123" t="inlineStr">
        <is>
          <t>Opt_InsertProvided</t>
        </is>
      </c>
      <c r="H246" t="inlineStr">
        <is>
          <t>:Cast Iron, ASTM-A48, CL 35:CaseMatl_Ductile_Iron_ASTM-A536-65</t>
        </is>
      </c>
      <c r="I246" s="123" t="inlineStr">
        <is>
          <t>:C30:C35:J:</t>
        </is>
      </c>
      <c r="J246" t="inlineStr">
        <is>
          <t>Coating_Standard</t>
        </is>
      </c>
      <c r="K246" t="inlineStr">
        <is>
          <t>:MechSealType2:</t>
        </is>
      </c>
      <c r="L246" t="inlineStr">
        <is>
          <t>Vertical</t>
        </is>
      </c>
      <c r="M246" t="inlineStr">
        <is>
          <t>E</t>
        </is>
      </c>
      <c r="N246" t="inlineStr">
        <is>
          <t>:284TC:286TC:</t>
        </is>
      </c>
      <c r="O246" s="6" t="inlineStr">
        <is>
          <t>Cast Iron, ASTM-A48, CL 30</t>
        </is>
      </c>
      <c r="P246" s="6" t="inlineStr">
        <is>
          <t>C30</t>
        </is>
      </c>
      <c r="Q246" s="123" t="inlineStr">
        <is>
          <t>250# ANSI Flange</t>
        </is>
      </c>
      <c r="R246" s="123" t="inlineStr">
        <is>
          <t>RTF</t>
        </is>
      </c>
      <c r="S246" s="1" t="n"/>
      <c r="T246" s="86" t="inlineStr">
        <is>
          <t>A300169</t>
        </is>
      </c>
      <c r="U246" s="86">
        <f>VLOOKUP(T246,Sheet2!A$25:B$51,2,FALSE)</f>
        <v/>
      </c>
      <c r="V246" s="65" t="inlineStr">
        <is>
          <t>LT116</t>
        </is>
      </c>
      <c r="W246" s="13" t="n">
        <v>16</v>
      </c>
      <c r="X246" t="n">
        <v>143</v>
      </c>
    </row>
    <row r="247">
      <c r="B247" s="13">
        <f>IF(AND(J247="Coating_Standard"),"Y","N")</f>
        <v/>
      </c>
      <c r="C247" t="inlineStr">
        <is>
          <t>Price_BOM_VL_VLS_Insert_241</t>
        </is>
      </c>
      <c r="D247">
        <f>IF(B247="Y",C247,"")</f>
        <v/>
      </c>
      <c r="E247" t="inlineStr">
        <is>
          <t>:3012-5_VLS:3012-3_VLS:4012-1_VLS:4012-9_VLS:4012-7_VLS::5012-9_VLS:5012-C_VLS:5012-A_VLS:</t>
        </is>
      </c>
      <c r="F247" t="inlineStr">
        <is>
          <t>XA</t>
        </is>
      </c>
      <c r="G247" s="123" t="inlineStr">
        <is>
          <t>Opt_InsertProvided</t>
        </is>
      </c>
      <c r="H247" t="inlineStr">
        <is>
          <t>:Cast Iron, ASTM-A48, CL 35:CaseMatl_Ductile_Iron_ASTM-A536-65</t>
        </is>
      </c>
      <c r="I247" s="123" t="inlineStr">
        <is>
          <t>:C30:C35:J:</t>
        </is>
      </c>
      <c r="J247" t="inlineStr">
        <is>
          <t>Coating_Standard</t>
        </is>
      </c>
      <c r="K247" t="inlineStr">
        <is>
          <t>:MechSealType2:</t>
        </is>
      </c>
      <c r="L247" t="inlineStr">
        <is>
          <t>Vertical</t>
        </is>
      </c>
      <c r="M247" t="inlineStr">
        <is>
          <t>E</t>
        </is>
      </c>
      <c r="N247" t="inlineStr">
        <is>
          <t>:324TC:326TC:364TC:365TC:</t>
        </is>
      </c>
      <c r="O247" s="6" t="inlineStr">
        <is>
          <t>Cast Iron, ASTM-A48, CL 30</t>
        </is>
      </c>
      <c r="P247" s="6" t="inlineStr">
        <is>
          <t>C30</t>
        </is>
      </c>
      <c r="Q247" s="123" t="inlineStr">
        <is>
          <t>250# ANSI Flange</t>
        </is>
      </c>
      <c r="R247" s="123" t="inlineStr">
        <is>
          <t>RTF</t>
        </is>
      </c>
      <c r="S247" s="1" t="n"/>
      <c r="T247" s="86" t="inlineStr">
        <is>
          <t>A300170</t>
        </is>
      </c>
      <c r="U247" s="86">
        <f>VLOOKUP(T247,Sheet2!A$25:B$51,2,FALSE)</f>
        <v/>
      </c>
      <c r="V247" s="65" t="inlineStr">
        <is>
          <t>LT116</t>
        </is>
      </c>
      <c r="W247" s="13" t="n">
        <v>16</v>
      </c>
      <c r="X247" t="n">
        <v>143</v>
      </c>
    </row>
    <row r="248">
      <c r="B248" s="13">
        <f>IF(AND(J248="Coating_Standard"),"Y","N")</f>
        <v/>
      </c>
      <c r="C248" t="inlineStr">
        <is>
          <t>Price_BOM_VL_VLS_Insert_242</t>
        </is>
      </c>
      <c r="D248">
        <f>IF(B248="Y",C248,"")</f>
        <v/>
      </c>
      <c r="E248" t="inlineStr">
        <is>
          <t>:3012-5_VLS:3012-3_VLS:4012-1_VLS:4012-9_VLS:4012-7_VLS::5012-9_VLS:5012-C_VLS:5012-A_VLS:</t>
        </is>
      </c>
      <c r="F248" t="inlineStr">
        <is>
          <t>XA</t>
        </is>
      </c>
      <c r="G248" s="123" t="inlineStr">
        <is>
          <t>Opt_InsertProvided</t>
        </is>
      </c>
      <c r="H248" t="inlineStr">
        <is>
          <t>:Cast Iron, ASTM-A48, CL 35:CaseMatl_Ductile_Iron_ASTM-A536-65</t>
        </is>
      </c>
      <c r="I248" s="123" t="inlineStr">
        <is>
          <t>:C30:C35:J:</t>
        </is>
      </c>
      <c r="J248" t="inlineStr">
        <is>
          <t>Coating_Standard</t>
        </is>
      </c>
      <c r="K248" t="inlineStr">
        <is>
          <t>:MechSealType21:MechSealType2:</t>
        </is>
      </c>
      <c r="L248" t="inlineStr">
        <is>
          <t>Vertical</t>
        </is>
      </c>
      <c r="M248" t="inlineStr">
        <is>
          <t>E</t>
        </is>
      </c>
      <c r="N248" t="inlineStr">
        <is>
          <t>:364TC:365TC:</t>
        </is>
      </c>
      <c r="O248" s="6" t="inlineStr">
        <is>
          <t>Cast Iron, ASTM-A48, CL 30</t>
        </is>
      </c>
      <c r="P248" s="6" t="inlineStr">
        <is>
          <t>C30</t>
        </is>
      </c>
      <c r="Q248" s="123" t="inlineStr">
        <is>
          <t>125# ANSI Flange</t>
        </is>
      </c>
      <c r="R248" s="123" t="n">
        <v>98273963</v>
      </c>
      <c r="S248" s="6" t="n"/>
      <c r="T248" s="65" t="inlineStr">
        <is>
          <t>A300170</t>
        </is>
      </c>
      <c r="U248" s="86">
        <f>VLOOKUP(T248,Sheet2!A$25:B$51,2,FALSE)</f>
        <v/>
      </c>
      <c r="V248" s="65" t="inlineStr">
        <is>
          <t>LT027</t>
        </is>
      </c>
      <c r="W248" s="13" t="n">
        <v>0</v>
      </c>
      <c r="X248" t="n">
        <v>250</v>
      </c>
    </row>
    <row r="249">
      <c r="B249" s="13">
        <f>IF(AND(J249="Coating_Standard"),"Y","N")</f>
        <v/>
      </c>
      <c r="C249" t="inlineStr">
        <is>
          <t>Price_BOM_VL_VLS_Insert_243</t>
        </is>
      </c>
      <c r="D249">
        <f>IF(B249="Y",C249,"")</f>
        <v/>
      </c>
      <c r="E249" t="inlineStr">
        <is>
          <t>:3012-5_VLS:3012-3_VLS:4012-1_VLS:4012-9_VLS:4012-7_VLS::5012-9_VLS:5012-C_VLS:5012-A_VLS:</t>
        </is>
      </c>
      <c r="F249" t="inlineStr">
        <is>
          <t>XA</t>
        </is>
      </c>
      <c r="G249" s="123" t="inlineStr">
        <is>
          <t>Opt_InsertProvided</t>
        </is>
      </c>
      <c r="H249" s="123" t="inlineStr">
        <is>
          <t>Cast Iron, ASTM-A48, CL 35</t>
        </is>
      </c>
      <c r="I249" s="123" t="inlineStr">
        <is>
          <t>:C30:C35:J:</t>
        </is>
      </c>
      <c r="J249" t="inlineStr">
        <is>
          <t>Coating_Scotchkote134_interior_exterior</t>
        </is>
      </c>
      <c r="K249" t="inlineStr">
        <is>
          <t>:MechSealType21:MechSealType2:</t>
        </is>
      </c>
      <c r="L249" t="inlineStr">
        <is>
          <t>Vertical</t>
        </is>
      </c>
      <c r="M249" t="inlineStr">
        <is>
          <t>E</t>
        </is>
      </c>
      <c r="N249" t="inlineStr">
        <is>
          <t>:182TC:184TC:213TC:215TC:254TC:256TC:</t>
        </is>
      </c>
      <c r="O249" s="6" t="inlineStr">
        <is>
          <t>Cast Iron, ASTM-A48, CL 30</t>
        </is>
      </c>
      <c r="P249" s="6" t="inlineStr">
        <is>
          <t>C30</t>
        </is>
      </c>
      <c r="Q249" s="123" t="inlineStr">
        <is>
          <t>125# ANSI Flange</t>
        </is>
      </c>
      <c r="R249" s="123" t="inlineStr">
        <is>
          <t>RTF</t>
        </is>
      </c>
      <c r="S249" s="1" t="n"/>
      <c r="T249" s="123" t="inlineStr">
        <is>
          <t>A300168</t>
        </is>
      </c>
      <c r="U249" s="86">
        <f>VLOOKUP(T249,Sheet2!A$25:B$51,2,FALSE)</f>
        <v/>
      </c>
      <c r="V249" s="65" t="inlineStr">
        <is>
          <t>LT116</t>
        </is>
      </c>
      <c r="W249" s="13" t="n">
        <v>16</v>
      </c>
      <c r="X249" t="n">
        <v>143</v>
      </c>
    </row>
    <row r="250">
      <c r="B250" s="13">
        <f>IF(AND(J250="Coating_Standard"),"Y","N")</f>
        <v/>
      </c>
      <c r="C250" t="inlineStr">
        <is>
          <t>Price_BOM_VL_VLS_Insert_244</t>
        </is>
      </c>
      <c r="D250">
        <f>IF(B250="Y",C250,"")</f>
        <v/>
      </c>
      <c r="E250" t="inlineStr">
        <is>
          <t>:3012-5_VLS:3012-3_VLS:4012-1_VLS:4012-9_VLS:4012-7_VLS::5012-9_VLS:5012-C_VLS:5012-A_VLS:</t>
        </is>
      </c>
      <c r="F250" t="inlineStr">
        <is>
          <t>XA</t>
        </is>
      </c>
      <c r="G250" s="123" t="inlineStr">
        <is>
          <t>Opt_InsertProvided</t>
        </is>
      </c>
      <c r="H250" s="123" t="inlineStr">
        <is>
          <t>Cast Iron, ASTM-A48, CL 35</t>
        </is>
      </c>
      <c r="I250" s="123" t="inlineStr">
        <is>
          <t>:C30:C35:J:</t>
        </is>
      </c>
      <c r="J250" t="inlineStr">
        <is>
          <t>Coating_Scotchkote134_interior_exterior</t>
        </is>
      </c>
      <c r="K250" t="inlineStr">
        <is>
          <t>:MechSealType21:MechSealType2:</t>
        </is>
      </c>
      <c r="L250" t="inlineStr">
        <is>
          <t>Vertical</t>
        </is>
      </c>
      <c r="M250" t="inlineStr">
        <is>
          <t>E</t>
        </is>
      </c>
      <c r="N250" t="inlineStr">
        <is>
          <t>:284TC:286TC:</t>
        </is>
      </c>
      <c r="O250" s="6" t="inlineStr">
        <is>
          <t>Cast Iron, ASTM-A48, CL 30</t>
        </is>
      </c>
      <c r="P250" s="6" t="inlineStr">
        <is>
          <t>C30</t>
        </is>
      </c>
      <c r="Q250" s="123" t="inlineStr">
        <is>
          <t>125# ANSI Flange</t>
        </is>
      </c>
      <c r="R250" s="123" t="inlineStr">
        <is>
          <t>RTF</t>
        </is>
      </c>
      <c r="S250" s="1" t="n"/>
      <c r="T250" s="123" t="inlineStr">
        <is>
          <t>A300169</t>
        </is>
      </c>
      <c r="U250" s="86">
        <f>VLOOKUP(T250,Sheet2!A$25:B$51,2,FALSE)</f>
        <v/>
      </c>
      <c r="V250" s="65" t="inlineStr">
        <is>
          <t>LT116</t>
        </is>
      </c>
      <c r="W250" s="13" t="n">
        <v>16</v>
      </c>
      <c r="X250" t="n">
        <v>143</v>
      </c>
    </row>
    <row r="251">
      <c r="B251" s="13">
        <f>IF(AND(J251="Coating_Standard"),"Y","N")</f>
        <v/>
      </c>
      <c r="C251" t="inlineStr">
        <is>
          <t>Price_BOM_VL_VLS_Insert_245</t>
        </is>
      </c>
      <c r="D251">
        <f>IF(B251="Y",C251,"")</f>
        <v/>
      </c>
      <c r="E251" t="inlineStr">
        <is>
          <t>:3012-5_VLS:3012-3_VLS:4012-1_VLS:4012-9_VLS:4012-7_VLS::5012-9_VLS:5012-C_VLS:5012-A_VLS:</t>
        </is>
      </c>
      <c r="F251" t="inlineStr">
        <is>
          <t>XA</t>
        </is>
      </c>
      <c r="G251" s="123" t="inlineStr">
        <is>
          <t>Opt_InsertProvided</t>
        </is>
      </c>
      <c r="H251" s="123" t="inlineStr">
        <is>
          <t>Cast Iron, ASTM-A48, CL 35</t>
        </is>
      </c>
      <c r="I251" s="123" t="inlineStr">
        <is>
          <t>:C30:C35:J:</t>
        </is>
      </c>
      <c r="J251" t="inlineStr">
        <is>
          <t>Coating_Scotchkote134_interior_exterior</t>
        </is>
      </c>
      <c r="K251" t="inlineStr">
        <is>
          <t>:MechSealType21:MechSealType2:</t>
        </is>
      </c>
      <c r="L251" t="inlineStr">
        <is>
          <t>Vertical</t>
        </is>
      </c>
      <c r="M251" t="inlineStr">
        <is>
          <t>E</t>
        </is>
      </c>
      <c r="N251" t="inlineStr">
        <is>
          <t>:324TC:326TC:</t>
        </is>
      </c>
      <c r="O251" s="6" t="inlineStr">
        <is>
          <t>Cast Iron, ASTM-A48, CL 30</t>
        </is>
      </c>
      <c r="P251" s="6" t="inlineStr">
        <is>
          <t>C30</t>
        </is>
      </c>
      <c r="Q251" s="123" t="inlineStr">
        <is>
          <t>125# ANSI Flange</t>
        </is>
      </c>
      <c r="R251" s="123" t="inlineStr">
        <is>
          <t>RTF</t>
        </is>
      </c>
      <c r="S251" s="1" t="n"/>
      <c r="T251" s="123" t="inlineStr">
        <is>
          <t>A300170</t>
        </is>
      </c>
      <c r="U251" s="86">
        <f>VLOOKUP(T251,Sheet2!A$25:B$51,2,FALSE)</f>
        <v/>
      </c>
      <c r="V251" s="65" t="inlineStr">
        <is>
          <t>LT116</t>
        </is>
      </c>
      <c r="W251" s="13" t="n">
        <v>16</v>
      </c>
      <c r="X251" t="n">
        <v>143</v>
      </c>
    </row>
    <row r="252">
      <c r="B252" s="13">
        <f>IF(AND(J252="Coating_Standard"),"Y","N")</f>
        <v/>
      </c>
      <c r="C252" t="inlineStr">
        <is>
          <t>Price_BOM_VL_VLS_Insert_246</t>
        </is>
      </c>
      <c r="D252">
        <f>IF(B252="Y",C252,"")</f>
        <v/>
      </c>
      <c r="E252" t="inlineStr">
        <is>
          <t>:3012-5_VLS:3012-3_VLS:4012-1_VLS:4012-9_VLS:4012-7_VLS::5012-9_VLS:5012-C_VLS:5012-A_VLS:</t>
        </is>
      </c>
      <c r="F252" t="inlineStr">
        <is>
          <t>XA</t>
        </is>
      </c>
      <c r="G252" s="123" t="inlineStr">
        <is>
          <t>Opt_InsertProvided</t>
        </is>
      </c>
      <c r="H252" t="inlineStr">
        <is>
          <t>:Cast Iron, ASTM-A48, CL 35:CaseMatl_Ductile_Iron_ASTM-A536-65</t>
        </is>
      </c>
      <c r="I252" s="123" t="inlineStr">
        <is>
          <t>:C30:C35:J:</t>
        </is>
      </c>
      <c r="J252" t="inlineStr">
        <is>
          <t>Coating_Scotchkote134_interior_exterior</t>
        </is>
      </c>
      <c r="K252" t="inlineStr">
        <is>
          <t>:MechSealType2:</t>
        </is>
      </c>
      <c r="L252" t="inlineStr">
        <is>
          <t>Vertical</t>
        </is>
      </c>
      <c r="M252" t="inlineStr">
        <is>
          <t>E</t>
        </is>
      </c>
      <c r="N252" t="inlineStr">
        <is>
          <t>:182TC:184TC:213TC:215TC:254TC:256TC:</t>
        </is>
      </c>
      <c r="O252" s="6" t="inlineStr">
        <is>
          <t>Cast Iron, ASTM-A48, CL 30</t>
        </is>
      </c>
      <c r="P252" s="6" t="inlineStr">
        <is>
          <t>C30</t>
        </is>
      </c>
      <c r="Q252" s="123" t="inlineStr">
        <is>
          <t>250# ANSI Flange</t>
        </is>
      </c>
      <c r="R252" s="123" t="inlineStr">
        <is>
          <t>RTF</t>
        </is>
      </c>
      <c r="S252" s="1" t="n"/>
      <c r="T252" s="86" t="inlineStr">
        <is>
          <t>A300168</t>
        </is>
      </c>
      <c r="U252" s="86">
        <f>VLOOKUP(T252,Sheet2!A$25:B$51,2,FALSE)</f>
        <v/>
      </c>
      <c r="V252" s="65" t="inlineStr">
        <is>
          <t>LT116</t>
        </is>
      </c>
      <c r="W252" s="13" t="n">
        <v>16</v>
      </c>
      <c r="X252" t="n">
        <v>143</v>
      </c>
    </row>
    <row r="253">
      <c r="B253" s="13">
        <f>IF(AND(J253="Coating_Standard"),"Y","N")</f>
        <v/>
      </c>
      <c r="C253" t="inlineStr">
        <is>
          <t>Price_BOM_VL_VLS_Insert_247</t>
        </is>
      </c>
      <c r="D253">
        <f>IF(B253="Y",C253,"")</f>
        <v/>
      </c>
      <c r="E253" t="inlineStr">
        <is>
          <t>:3012-5_VLS:3012-3_VLS:4012-1_VLS:4012-9_VLS:4012-7_VLS::5012-9_VLS:5012-C_VLS:5012-A_VLS:</t>
        </is>
      </c>
      <c r="F253" t="inlineStr">
        <is>
          <t>XA</t>
        </is>
      </c>
      <c r="G253" s="123" t="inlineStr">
        <is>
          <t>Opt_InsertProvided</t>
        </is>
      </c>
      <c r="H253" t="inlineStr">
        <is>
          <t>:Cast Iron, ASTM-A48, CL 35:CaseMatl_Ductile_Iron_ASTM-A536-65</t>
        </is>
      </c>
      <c r="I253" s="123" t="inlineStr">
        <is>
          <t>:C30:C35:J:</t>
        </is>
      </c>
      <c r="J253" t="inlineStr">
        <is>
          <t>Coating_Scotchkote134_interior_exterior</t>
        </is>
      </c>
      <c r="K253" t="inlineStr">
        <is>
          <t>:MechSealType2:</t>
        </is>
      </c>
      <c r="L253" t="inlineStr">
        <is>
          <t>Vertical</t>
        </is>
      </c>
      <c r="M253" t="inlineStr">
        <is>
          <t>E</t>
        </is>
      </c>
      <c r="N253" t="inlineStr">
        <is>
          <t>:284TC:286TC:</t>
        </is>
      </c>
      <c r="O253" s="6" t="inlineStr">
        <is>
          <t>Cast Iron, ASTM-A48, CL 30</t>
        </is>
      </c>
      <c r="P253" s="6" t="inlineStr">
        <is>
          <t>C30</t>
        </is>
      </c>
      <c r="Q253" s="123" t="inlineStr">
        <is>
          <t>250# ANSI Flange</t>
        </is>
      </c>
      <c r="R253" s="123" t="inlineStr">
        <is>
          <t>RTF</t>
        </is>
      </c>
      <c r="S253" s="1" t="n"/>
      <c r="T253" s="86" t="inlineStr">
        <is>
          <t>A300169</t>
        </is>
      </c>
      <c r="U253" s="86">
        <f>VLOOKUP(T253,Sheet2!A$25:B$51,2,FALSE)</f>
        <v/>
      </c>
      <c r="V253" s="65" t="inlineStr">
        <is>
          <t>LT116</t>
        </is>
      </c>
      <c r="W253" s="13" t="n">
        <v>16</v>
      </c>
      <c r="X253" t="n">
        <v>143</v>
      </c>
    </row>
    <row r="254">
      <c r="B254" s="13">
        <f>IF(AND(J254="Coating_Standard"),"Y","N")</f>
        <v/>
      </c>
      <c r="C254" t="inlineStr">
        <is>
          <t>Price_BOM_VL_VLS_Insert_248</t>
        </is>
      </c>
      <c r="D254">
        <f>IF(B254="Y",C254,"")</f>
        <v/>
      </c>
      <c r="E254" t="inlineStr">
        <is>
          <t>:3012-5_VLS:3012-3_VLS:4012-1_VLS:4012-9_VLS:4012-7_VLS::5012-9_VLS:5012-C_VLS:5012-A_VLS:</t>
        </is>
      </c>
      <c r="F254" t="inlineStr">
        <is>
          <t>XA</t>
        </is>
      </c>
      <c r="G254" s="123" t="inlineStr">
        <is>
          <t>Opt_InsertProvided</t>
        </is>
      </c>
      <c r="H254" t="inlineStr">
        <is>
          <t>:Cast Iron, ASTM-A48, CL 35:CaseMatl_Ductile_Iron_ASTM-A536-65</t>
        </is>
      </c>
      <c r="I254" s="123" t="inlineStr">
        <is>
          <t>:C30:C35:J:</t>
        </is>
      </c>
      <c r="J254" t="inlineStr">
        <is>
          <t>Coating_Scotchkote134_interior_exterior</t>
        </is>
      </c>
      <c r="K254" t="inlineStr">
        <is>
          <t>:MechSealType2:</t>
        </is>
      </c>
      <c r="L254" t="inlineStr">
        <is>
          <t>Vertical</t>
        </is>
      </c>
      <c r="M254" t="inlineStr">
        <is>
          <t>E</t>
        </is>
      </c>
      <c r="N254" t="inlineStr">
        <is>
          <t>:324TC:326TC:364TC:365TC:</t>
        </is>
      </c>
      <c r="O254" s="6" t="inlineStr">
        <is>
          <t>Cast Iron, ASTM-A48, CL 30</t>
        </is>
      </c>
      <c r="P254" s="6" t="inlineStr">
        <is>
          <t>C30</t>
        </is>
      </c>
      <c r="Q254" s="123" t="inlineStr">
        <is>
          <t>250# ANSI Flange</t>
        </is>
      </c>
      <c r="R254" s="123" t="inlineStr">
        <is>
          <t>RTF</t>
        </is>
      </c>
      <c r="S254" s="1" t="n"/>
      <c r="T254" s="86" t="inlineStr">
        <is>
          <t>A300170</t>
        </is>
      </c>
      <c r="U254" s="86">
        <f>VLOOKUP(T254,Sheet2!A$25:B$51,2,FALSE)</f>
        <v/>
      </c>
      <c r="V254" s="65" t="inlineStr">
        <is>
          <t>LT116</t>
        </is>
      </c>
      <c r="W254" s="13" t="n">
        <v>16</v>
      </c>
      <c r="X254" t="n">
        <v>143</v>
      </c>
    </row>
    <row r="255">
      <c r="B255" s="13">
        <f>IF(AND(J255="Coating_Standard"),"Y","N")</f>
        <v/>
      </c>
      <c r="C255" t="inlineStr">
        <is>
          <t>Price_BOM_VL_VLS_Insert_249</t>
        </is>
      </c>
      <c r="D255">
        <f>IF(B255="Y",C255,"")</f>
        <v/>
      </c>
      <c r="E255" t="inlineStr">
        <is>
          <t>:3012-5_VLS:3012-3_VLS:4012-1_VLS:4012-9_VLS:4012-7_VLS::5012-9_VLS:5012-C_VLS:5012-A_VLS:</t>
        </is>
      </c>
      <c r="F255" t="inlineStr">
        <is>
          <t>XA</t>
        </is>
      </c>
      <c r="G255" s="123" t="inlineStr">
        <is>
          <t>Opt_InsertProvided</t>
        </is>
      </c>
      <c r="H255" t="inlineStr">
        <is>
          <t>:Cast Iron, ASTM-A48, CL 35:CaseMatl_Ductile_Iron_ASTM-A536-65</t>
        </is>
      </c>
      <c r="I255" s="123" t="inlineStr">
        <is>
          <t>:C30:C35:J:</t>
        </is>
      </c>
      <c r="J255" t="inlineStr">
        <is>
          <t>Coating_Scotchkote134_interior_exterior</t>
        </is>
      </c>
      <c r="K255" t="inlineStr">
        <is>
          <t>:MechSealType21:MechSealType2:</t>
        </is>
      </c>
      <c r="L255" t="inlineStr">
        <is>
          <t>Vertical</t>
        </is>
      </c>
      <c r="M255" t="inlineStr">
        <is>
          <t>E</t>
        </is>
      </c>
      <c r="N255" t="inlineStr">
        <is>
          <t>:364TC:365TC:</t>
        </is>
      </c>
      <c r="O255" s="6" t="inlineStr">
        <is>
          <t>Cast Iron, ASTM-A48, CL 30</t>
        </is>
      </c>
      <c r="P255" s="6" t="inlineStr">
        <is>
          <t>C30</t>
        </is>
      </c>
      <c r="Q255" s="123" t="inlineStr">
        <is>
          <t>125# ANSI Flange</t>
        </is>
      </c>
      <c r="R255" s="123" t="inlineStr">
        <is>
          <t>RTF</t>
        </is>
      </c>
      <c r="S255" s="1" t="n"/>
      <c r="T255" s="65" t="inlineStr">
        <is>
          <t>A300170</t>
        </is>
      </c>
      <c r="U255" s="86">
        <f>VLOOKUP(T255,Sheet2!A$25:B$51,2,FALSE)</f>
        <v/>
      </c>
      <c r="V255" s="123" t="inlineStr">
        <is>
          <t>LT108</t>
        </is>
      </c>
      <c r="W255" s="13" t="n">
        <v>6</v>
      </c>
      <c r="X255" t="n">
        <v>250</v>
      </c>
    </row>
    <row r="256">
      <c r="B256" s="13">
        <f>IF(AND(J256="Coating_Standard"),"Y","N")</f>
        <v/>
      </c>
      <c r="C256" t="inlineStr">
        <is>
          <t>Price_BOM_VL_VLS_Insert_250</t>
        </is>
      </c>
      <c r="D256">
        <f>IF(B256="Y",C256,"")</f>
        <v/>
      </c>
      <c r="E256" t="inlineStr">
        <is>
          <t>:3070-7_VLS:4070-7_VLS:</t>
        </is>
      </c>
      <c r="F256" t="inlineStr">
        <is>
          <t>X4</t>
        </is>
      </c>
      <c r="G256" s="123" t="inlineStr">
        <is>
          <t>Opt_InsertProvided</t>
        </is>
      </c>
      <c r="H256" s="123" t="inlineStr">
        <is>
          <t>Cast Iron, ASTM-A48, CL 35</t>
        </is>
      </c>
      <c r="I256" s="123" t="inlineStr">
        <is>
          <t>:C30:C35:J:</t>
        </is>
      </c>
      <c r="J256" t="inlineStr">
        <is>
          <t>Coating_Standard</t>
        </is>
      </c>
      <c r="K256" t="inlineStr">
        <is>
          <t>:MechSealType21:MechSealType2:</t>
        </is>
      </c>
      <c r="L256" t="inlineStr">
        <is>
          <t>Vertical</t>
        </is>
      </c>
      <c r="M256" t="inlineStr">
        <is>
          <t>E</t>
        </is>
      </c>
      <c r="N256" t="inlineStr">
        <is>
          <t>:284TC:286TC:284TSC:286TSC:</t>
        </is>
      </c>
      <c r="O256" s="6" t="inlineStr">
        <is>
          <t>Cast Iron, ASTM-A48, CL 30</t>
        </is>
      </c>
      <c r="P256" s="6" t="inlineStr">
        <is>
          <t>C30</t>
        </is>
      </c>
      <c r="Q256" s="123" t="inlineStr">
        <is>
          <t>125# ANSI Flange</t>
        </is>
      </c>
      <c r="R256" s="123" t="n">
        <v>98269622</v>
      </c>
      <c r="S256" s="1" t="n"/>
      <c r="T256" s="123" t="inlineStr">
        <is>
          <t>A300166</t>
        </is>
      </c>
      <c r="U256" s="86">
        <f>VLOOKUP(T256,Sheet2!A$25:B$51,2,FALSE)</f>
        <v/>
      </c>
      <c r="V256" s="65" t="inlineStr">
        <is>
          <t>LT027</t>
        </is>
      </c>
      <c r="W256" s="13" t="n">
        <v>0</v>
      </c>
      <c r="X256" t="n">
        <v>115</v>
      </c>
    </row>
    <row r="257">
      <c r="B257" s="13">
        <f>IF(AND(J257="Coating_Standard"),"Y","N")</f>
        <v/>
      </c>
      <c r="C257" t="inlineStr">
        <is>
          <t>Price_BOM_VL_VLS_Insert_251</t>
        </is>
      </c>
      <c r="D257">
        <f>IF(B257="Y",C257,"")</f>
        <v/>
      </c>
      <c r="E257" t="inlineStr">
        <is>
          <t>:3070-7_VLS:4070-7_VLS:</t>
        </is>
      </c>
      <c r="F257" t="inlineStr">
        <is>
          <t>X4</t>
        </is>
      </c>
      <c r="G257" s="123" t="inlineStr">
        <is>
          <t>Opt_InsertProvided</t>
        </is>
      </c>
      <c r="H257" t="inlineStr">
        <is>
          <t>:Cast Iron, ASTM-A48, CL 35:CaseMatl_Ductile_Iron_ASTM-A536-65</t>
        </is>
      </c>
      <c r="I257" s="123" t="inlineStr">
        <is>
          <t>:C30:C35:J:</t>
        </is>
      </c>
      <c r="J257" t="inlineStr">
        <is>
          <t>Coating_Standard</t>
        </is>
      </c>
      <c r="K257" t="inlineStr">
        <is>
          <t>:MechSealType2:</t>
        </is>
      </c>
      <c r="L257" t="inlineStr">
        <is>
          <t>Vertical</t>
        </is>
      </c>
      <c r="M257" t="inlineStr">
        <is>
          <t>E</t>
        </is>
      </c>
      <c r="N257" t="inlineStr">
        <is>
          <t>:284TC:286TC:284TSC:286TSC:</t>
        </is>
      </c>
      <c r="O257" s="6" t="inlineStr">
        <is>
          <t>Cast Iron, ASTM-A48, CL 30</t>
        </is>
      </c>
      <c r="P257" s="6" t="inlineStr">
        <is>
          <t>C30</t>
        </is>
      </c>
      <c r="Q257" s="123" t="inlineStr">
        <is>
          <t>250# ANSI Flange</t>
        </is>
      </c>
      <c r="R257" s="123" t="inlineStr">
        <is>
          <t>RTF</t>
        </is>
      </c>
      <c r="S257" s="1" t="n"/>
      <c r="T257" s="86" t="inlineStr">
        <is>
          <t>A300166</t>
        </is>
      </c>
      <c r="U257" s="86">
        <f>VLOOKUP(T257,Sheet2!A$25:B$51,2,FALSE)</f>
        <v/>
      </c>
      <c r="V257" s="65" t="inlineStr">
        <is>
          <t>LT116</t>
        </is>
      </c>
      <c r="W257" s="13" t="n">
        <v>16</v>
      </c>
      <c r="X257" t="n">
        <v>115</v>
      </c>
    </row>
    <row r="258">
      <c r="B258" s="13">
        <f>IF(AND(J258="Coating_Standard"),"Y","N")</f>
        <v/>
      </c>
      <c r="C258" t="inlineStr">
        <is>
          <t>Price_BOM_VL_VLS_Insert_252</t>
        </is>
      </c>
      <c r="D258">
        <f>IF(B258="Y",C258,"")</f>
        <v/>
      </c>
      <c r="E258" t="inlineStr">
        <is>
          <t>:3070-7_VLS:4070-7_VLS:</t>
        </is>
      </c>
      <c r="F258" t="inlineStr">
        <is>
          <t>X4</t>
        </is>
      </c>
      <c r="G258" s="123" t="inlineStr">
        <is>
          <t>Opt_InsertProvided</t>
        </is>
      </c>
      <c r="H258" s="123" t="inlineStr">
        <is>
          <t>Cast Iron, ASTM-A48, CL 35</t>
        </is>
      </c>
      <c r="I258" s="123" t="inlineStr">
        <is>
          <t>:C30:C35:J:</t>
        </is>
      </c>
      <c r="J258" t="inlineStr">
        <is>
          <t>Coating_Scotchkote134_interior_exterior</t>
        </is>
      </c>
      <c r="K258" t="inlineStr">
        <is>
          <t>:MechSealType21:MechSealType2:</t>
        </is>
      </c>
      <c r="L258" t="inlineStr">
        <is>
          <t>Vertical</t>
        </is>
      </c>
      <c r="M258" t="inlineStr">
        <is>
          <t>E</t>
        </is>
      </c>
      <c r="N258" t="inlineStr">
        <is>
          <t>:284TC:286TC:284TSC:286TSC:</t>
        </is>
      </c>
      <c r="O258" s="6" t="inlineStr">
        <is>
          <t>Cast Iron, ASTM-A48, CL 30</t>
        </is>
      </c>
      <c r="P258" s="6" t="inlineStr">
        <is>
          <t>C30</t>
        </is>
      </c>
      <c r="Q258" s="123" t="inlineStr">
        <is>
          <t>125# ANSI Flange</t>
        </is>
      </c>
      <c r="R258" s="123" t="inlineStr">
        <is>
          <t>RTF</t>
        </is>
      </c>
      <c r="S258" s="1" t="n"/>
      <c r="T258" s="123" t="inlineStr">
        <is>
          <t>A300166</t>
        </is>
      </c>
      <c r="U258" s="86">
        <f>VLOOKUP(T258,Sheet2!A$25:B$51,2,FALSE)</f>
        <v/>
      </c>
      <c r="V258" s="65" t="inlineStr">
        <is>
          <t>LT116</t>
        </is>
      </c>
      <c r="W258" s="13" t="n">
        <v>16</v>
      </c>
      <c r="X258" t="n">
        <v>115</v>
      </c>
    </row>
    <row r="259">
      <c r="B259" s="13">
        <f>IF(AND(J259="Coating_Standard"),"Y","N")</f>
        <v/>
      </c>
      <c r="C259" t="inlineStr">
        <is>
          <t>Price_BOM_VL_VLS_Insert_253</t>
        </is>
      </c>
      <c r="D259">
        <f>IF(B259="Y",C259,"")</f>
        <v/>
      </c>
      <c r="E259" t="inlineStr">
        <is>
          <t>:3070-7_VLS:4070-7_VLS:</t>
        </is>
      </c>
      <c r="F259" t="inlineStr">
        <is>
          <t>X4</t>
        </is>
      </c>
      <c r="G259" s="123" t="inlineStr">
        <is>
          <t>Opt_InsertProvided</t>
        </is>
      </c>
      <c r="H259" t="inlineStr">
        <is>
          <t>:Cast Iron, ASTM-A48, CL 35:CaseMatl_Ductile_Iron_ASTM-A536-65</t>
        </is>
      </c>
      <c r="I259" s="123" t="inlineStr">
        <is>
          <t>:C30:C35:J:</t>
        </is>
      </c>
      <c r="J259" t="inlineStr">
        <is>
          <t>Coating_Scotchkote134_interior_exterior</t>
        </is>
      </c>
      <c r="K259" t="inlineStr">
        <is>
          <t>:MechSealType2:</t>
        </is>
      </c>
      <c r="L259" t="inlineStr">
        <is>
          <t>Vertical</t>
        </is>
      </c>
      <c r="M259" t="inlineStr">
        <is>
          <t>E</t>
        </is>
      </c>
      <c r="N259" t="inlineStr">
        <is>
          <t>:284TC:286TC:284TSC:286TSC:</t>
        </is>
      </c>
      <c r="O259" s="6" t="inlineStr">
        <is>
          <t>Cast Iron, ASTM-A48, CL 30</t>
        </is>
      </c>
      <c r="P259" s="6" t="inlineStr">
        <is>
          <t>C30</t>
        </is>
      </c>
      <c r="Q259" s="123" t="inlineStr">
        <is>
          <t>250# ANSI Flange</t>
        </is>
      </c>
      <c r="R259" s="123" t="inlineStr">
        <is>
          <t>RTF</t>
        </is>
      </c>
      <c r="S259" s="1" t="n"/>
      <c r="T259" s="86" t="inlineStr">
        <is>
          <t>A300166</t>
        </is>
      </c>
      <c r="U259" s="86">
        <f>VLOOKUP(T259,Sheet2!A$25:B$51,2,FALSE)</f>
        <v/>
      </c>
      <c r="V259" s="65" t="inlineStr">
        <is>
          <t>LT116</t>
        </is>
      </c>
      <c r="W259" s="13" t="n">
        <v>16</v>
      </c>
      <c r="X259" t="n">
        <v>115</v>
      </c>
    </row>
    <row r="260">
      <c r="B260" s="13">
        <f>IF(AND(J260="Coating_Standard"),"Y","N")</f>
        <v/>
      </c>
      <c r="C260" t="inlineStr">
        <is>
          <t>Price_BOM_VL_VLS_Insert_254</t>
        </is>
      </c>
      <c r="D260">
        <f>IF(B260="Y",C260,"")</f>
        <v/>
      </c>
      <c r="E260" t="inlineStr">
        <is>
          <t>:4015-9_VLS:4015-7_VLS:</t>
        </is>
      </c>
      <c r="F260" t="inlineStr">
        <is>
          <t>XA</t>
        </is>
      </c>
      <c r="G260" s="123" t="inlineStr">
        <is>
          <t>Opt_InsertProvided</t>
        </is>
      </c>
      <c r="H260" s="123" t="inlineStr">
        <is>
          <t>Cast Iron, ASTM-A48, CL 35</t>
        </is>
      </c>
      <c r="I260" s="123" t="inlineStr">
        <is>
          <t>:C30:C35:J:</t>
        </is>
      </c>
      <c r="J260" t="inlineStr">
        <is>
          <t>Coating_Standard</t>
        </is>
      </c>
      <c r="K260" t="inlineStr">
        <is>
          <t>:MechSealType21:MechSealType2:</t>
        </is>
      </c>
      <c r="L260" t="inlineStr">
        <is>
          <t>Vertical</t>
        </is>
      </c>
      <c r="M260" t="inlineStr">
        <is>
          <t>E</t>
        </is>
      </c>
      <c r="N260" t="inlineStr">
        <is>
          <t>:324TC:326TC:364TC:365TC:</t>
        </is>
      </c>
      <c r="O260" s="6" t="inlineStr">
        <is>
          <t>Cast Iron, ASTM-A48, CL 30</t>
        </is>
      </c>
      <c r="P260" s="6" t="inlineStr">
        <is>
          <t>C30</t>
        </is>
      </c>
      <c r="Q260" s="123" t="inlineStr">
        <is>
          <t>125# ANSI Flange</t>
        </is>
      </c>
      <c r="R260" s="123" t="n">
        <v>98269624</v>
      </c>
      <c r="S260" s="123" t="n"/>
      <c r="T260" s="123" t="inlineStr">
        <is>
          <t>A300196</t>
        </is>
      </c>
      <c r="U260" s="86">
        <f>VLOOKUP(T260,Sheet2!A$25:B$51,2,FALSE)</f>
        <v/>
      </c>
      <c r="V260" s="123" t="inlineStr">
        <is>
          <t>LT108</t>
        </is>
      </c>
      <c r="W260" s="13" t="n">
        <v>6</v>
      </c>
      <c r="X260" t="n">
        <v>123</v>
      </c>
    </row>
    <row r="261">
      <c r="B261" s="13">
        <f>IF(AND(J261="Coating_Standard"),"Y","N")</f>
        <v/>
      </c>
      <c r="C261" t="inlineStr">
        <is>
          <t>Price_BOM_VL_VLS_Insert_255</t>
        </is>
      </c>
      <c r="D261">
        <f>IF(B261="Y",C261,"")</f>
        <v/>
      </c>
      <c r="E261" t="inlineStr">
        <is>
          <t>:4015-9_VLS:4015-7_VLS:</t>
        </is>
      </c>
      <c r="F261" t="inlineStr">
        <is>
          <t>XA</t>
        </is>
      </c>
      <c r="G261" s="123" t="inlineStr">
        <is>
          <t>Opt_InsertProvided</t>
        </is>
      </c>
      <c r="H261" t="inlineStr">
        <is>
          <t>:Cast Iron, ASTM-A48, CL 35:CaseMatl_Ductile_Iron_ASTM-A536-65</t>
        </is>
      </c>
      <c r="I261" s="123" t="inlineStr">
        <is>
          <t>:C30:C35:J:</t>
        </is>
      </c>
      <c r="J261" t="inlineStr">
        <is>
          <t>Coating_Standard</t>
        </is>
      </c>
      <c r="K261" t="inlineStr">
        <is>
          <t>:MechSealType2:</t>
        </is>
      </c>
      <c r="L261" t="inlineStr">
        <is>
          <t>Vertical</t>
        </is>
      </c>
      <c r="M261" t="inlineStr">
        <is>
          <t>E</t>
        </is>
      </c>
      <c r="N261" t="inlineStr">
        <is>
          <t>:324TC:326TC:364TC:365TC:</t>
        </is>
      </c>
      <c r="O261" s="6" t="inlineStr">
        <is>
          <t>Cast Iron, ASTM-A48, CL 30</t>
        </is>
      </c>
      <c r="P261" s="6" t="inlineStr">
        <is>
          <t>C30</t>
        </is>
      </c>
      <c r="Q261" s="123" t="inlineStr">
        <is>
          <t>250# ANSI Flange</t>
        </is>
      </c>
      <c r="R261" s="123" t="n">
        <v>98834533</v>
      </c>
      <c r="S261" s="123" t="n"/>
      <c r="T261" s="86" t="inlineStr">
        <is>
          <t>A300196</t>
        </is>
      </c>
      <c r="U261" s="86">
        <f>VLOOKUP(T261,Sheet2!A$25:B$51,2,FALSE)</f>
        <v/>
      </c>
      <c r="V261" s="65" t="inlineStr">
        <is>
          <t>LT116</t>
        </is>
      </c>
      <c r="W261" s="13" t="n">
        <v>16</v>
      </c>
      <c r="X261" t="n">
        <v>123</v>
      </c>
    </row>
    <row r="262">
      <c r="B262" s="13">
        <f>IF(AND(J262="Coating_Standard"),"Y","N")</f>
        <v/>
      </c>
      <c r="C262" t="inlineStr">
        <is>
          <t>Price_BOM_VL_VLS_Insert_256</t>
        </is>
      </c>
      <c r="D262">
        <f>IF(B262="Y",C262,"")</f>
        <v/>
      </c>
      <c r="E262" t="inlineStr">
        <is>
          <t>:4015-9_VLS:4015-7_VLS:</t>
        </is>
      </c>
      <c r="F262" t="inlineStr">
        <is>
          <t>XA</t>
        </is>
      </c>
      <c r="G262" s="123" t="inlineStr">
        <is>
          <t>Opt_InsertProvided</t>
        </is>
      </c>
      <c r="H262" s="123" t="inlineStr">
        <is>
          <t>Cast Iron, ASTM-A48, CL 35</t>
        </is>
      </c>
      <c r="I262" s="123" t="inlineStr">
        <is>
          <t>:C30:C35:J:</t>
        </is>
      </c>
      <c r="J262" t="inlineStr">
        <is>
          <t>Coating_Scotchkote134_interior_exterior</t>
        </is>
      </c>
      <c r="K262" s="6" t="inlineStr">
        <is>
          <t>:MechSealType21:MechSealType2:</t>
        </is>
      </c>
      <c r="L262" t="inlineStr">
        <is>
          <t>Vertical</t>
        </is>
      </c>
      <c r="M262" t="inlineStr">
        <is>
          <t>E</t>
        </is>
      </c>
      <c r="N262" t="inlineStr">
        <is>
          <t>:324TC:326TC:364TC:365TC:</t>
        </is>
      </c>
      <c r="O262" s="6" t="inlineStr">
        <is>
          <t>Cast Iron, ASTM-A48, CL 30</t>
        </is>
      </c>
      <c r="P262" s="6" t="inlineStr">
        <is>
          <t>C30</t>
        </is>
      </c>
      <c r="Q262" s="123" t="inlineStr">
        <is>
          <t>125# ANSI Flange</t>
        </is>
      </c>
      <c r="R262" s="123" t="inlineStr">
        <is>
          <t>RTF</t>
        </is>
      </c>
      <c r="S262" s="1" t="n"/>
      <c r="T262" s="123" t="inlineStr">
        <is>
          <t>A300196</t>
        </is>
      </c>
      <c r="U262" s="86">
        <f>VLOOKUP(T262,Sheet2!A$25:B$51,2,FALSE)</f>
        <v/>
      </c>
      <c r="V262" s="65" t="inlineStr">
        <is>
          <t>LT116</t>
        </is>
      </c>
      <c r="W262" s="13" t="n">
        <v>16</v>
      </c>
      <c r="X262" t="n">
        <v>123</v>
      </c>
    </row>
    <row r="263">
      <c r="B263" s="13">
        <f>IF(AND(J263="Coating_Standard"),"Y","N")</f>
        <v/>
      </c>
      <c r="C263" t="inlineStr">
        <is>
          <t>Price_BOM_VL_VLS_Insert_257</t>
        </is>
      </c>
      <c r="D263">
        <f>IF(B263="Y",C263,"")</f>
        <v/>
      </c>
      <c r="E263" t="inlineStr">
        <is>
          <t>:4015-9_VLS:4015-7_VLS:</t>
        </is>
      </c>
      <c r="F263" t="inlineStr">
        <is>
          <t>XA</t>
        </is>
      </c>
      <c r="G263" s="123" t="inlineStr">
        <is>
          <t>Opt_InsertProvided</t>
        </is>
      </c>
      <c r="H263" t="inlineStr">
        <is>
          <t>:Cast Iron, ASTM-A48, CL 35:CaseMatl_Ductile_Iron_ASTM-A536-65</t>
        </is>
      </c>
      <c r="I263" s="123" t="inlineStr">
        <is>
          <t>:C30:C35:J:</t>
        </is>
      </c>
      <c r="J263" t="inlineStr">
        <is>
          <t>Coating_Scotchkote134_interior_exterior</t>
        </is>
      </c>
      <c r="K263" t="inlineStr">
        <is>
          <t>:MechSealType2:</t>
        </is>
      </c>
      <c r="L263" t="inlineStr">
        <is>
          <t>Vertical</t>
        </is>
      </c>
      <c r="M263" t="inlineStr">
        <is>
          <t>E</t>
        </is>
      </c>
      <c r="N263" t="inlineStr">
        <is>
          <t>:324TC:326TC:364TC:365TC:</t>
        </is>
      </c>
      <c r="O263" s="6" t="inlineStr">
        <is>
          <t>Cast Iron, ASTM-A48, CL 30</t>
        </is>
      </c>
      <c r="P263" s="6" t="inlineStr">
        <is>
          <t>C30</t>
        </is>
      </c>
      <c r="Q263" s="123" t="inlineStr">
        <is>
          <t>250# ANSI Flange</t>
        </is>
      </c>
      <c r="R263" s="123" t="inlineStr">
        <is>
          <t>RTF</t>
        </is>
      </c>
      <c r="S263" s="1" t="n"/>
      <c r="T263" s="86" t="inlineStr">
        <is>
          <t>A300196</t>
        </is>
      </c>
      <c r="U263" s="86">
        <f>VLOOKUP(T263,Sheet2!A$25:B$51,2,FALSE)</f>
        <v/>
      </c>
      <c r="V263" s="65" t="inlineStr">
        <is>
          <t>LT116</t>
        </is>
      </c>
      <c r="W263" s="13" t="n">
        <v>16</v>
      </c>
      <c r="X263" t="n">
        <v>123</v>
      </c>
    </row>
    <row r="264">
      <c r="B264" s="13">
        <f>IF(AND(J264="Coating_Standard"),"Y","N")</f>
        <v/>
      </c>
      <c r="C264" t="inlineStr">
        <is>
          <t>Price_BOM_VL_VLS_Insert_258</t>
        </is>
      </c>
      <c r="D264">
        <f>IF(B264="Y",C264,"")</f>
        <v/>
      </c>
      <c r="E264" t="inlineStr">
        <is>
          <t>:4070-7_VLS:</t>
        </is>
      </c>
      <c r="F264" t="inlineStr">
        <is>
          <t>X4</t>
        </is>
      </c>
      <c r="G264" s="123" t="inlineStr">
        <is>
          <t>Opt_InsertProvided</t>
        </is>
      </c>
      <c r="H264" s="123" t="inlineStr">
        <is>
          <t>Cast Iron, ASTM-A48, CL 35</t>
        </is>
      </c>
      <c r="I264" s="123" t="inlineStr">
        <is>
          <t>:C30:C35:J:</t>
        </is>
      </c>
      <c r="J264" t="inlineStr">
        <is>
          <t>Coating_Standard</t>
        </is>
      </c>
      <c r="K264" t="inlineStr">
        <is>
          <t>:MechSealType21:MechSealType2:</t>
        </is>
      </c>
      <c r="L264" t="inlineStr">
        <is>
          <t>Vertical</t>
        </is>
      </c>
      <c r="M264" t="inlineStr">
        <is>
          <t>E</t>
        </is>
      </c>
      <c r="N264" s="6" t="inlineStr">
        <is>
          <t>:324TSC:326TSC:324TC:326TC:364TSC:365TSC:364TC:365TC:404TSC:405TSC:404TC:405TC:</t>
        </is>
      </c>
      <c r="O264" s="6" t="inlineStr">
        <is>
          <t>Cast Iron, ASTM-A48, CL 30</t>
        </is>
      </c>
      <c r="P264" s="6" t="inlineStr">
        <is>
          <t>C30</t>
        </is>
      </c>
      <c r="Q264" s="123" t="inlineStr">
        <is>
          <t>125# ANSI Flange</t>
        </is>
      </c>
      <c r="R264" s="123" t="n">
        <v>98273968</v>
      </c>
      <c r="S264" s="1" t="n"/>
      <c r="T264" s="123" t="inlineStr">
        <is>
          <t>A300171</t>
        </is>
      </c>
      <c r="U264" s="86" t="n"/>
      <c r="V264" s="65" t="inlineStr">
        <is>
          <t>LT027</t>
        </is>
      </c>
      <c r="W264" s="13" t="n">
        <v>0</v>
      </c>
      <c r="X264" t="n">
        <v>216</v>
      </c>
    </row>
    <row r="265">
      <c r="B265" s="13">
        <f>IF(AND(J265="Coating_Standard"),"Y","N")</f>
        <v/>
      </c>
      <c r="C265" t="inlineStr">
        <is>
          <t>Price_BOM_VL_VLS_Insert_259</t>
        </is>
      </c>
      <c r="D265">
        <f>IF(B265="Y",C265,"")</f>
        <v/>
      </c>
      <c r="E265" t="inlineStr">
        <is>
          <t>:4070-7_VLS:</t>
        </is>
      </c>
      <c r="F265" t="inlineStr">
        <is>
          <t>X4</t>
        </is>
      </c>
      <c r="G265" s="123" t="inlineStr">
        <is>
          <t>Opt_InsertProvided</t>
        </is>
      </c>
      <c r="H265" s="123" t="inlineStr">
        <is>
          <t>Cast Iron, ASTM-A48, CL 35</t>
        </is>
      </c>
      <c r="I265" s="123" t="inlineStr">
        <is>
          <t>:C30:C35:J:</t>
        </is>
      </c>
      <c r="J265" t="inlineStr">
        <is>
          <t>Coating_Standard</t>
        </is>
      </c>
      <c r="K265" t="inlineStr">
        <is>
          <t>:MechSealType21:MechSealType2:</t>
        </is>
      </c>
      <c r="L265" t="inlineStr">
        <is>
          <t>Vertical</t>
        </is>
      </c>
      <c r="M265" t="inlineStr">
        <is>
          <t>E</t>
        </is>
      </c>
      <c r="N265" t="inlineStr">
        <is>
          <t>:324TC:326TC:324TSC:324TSC:</t>
        </is>
      </c>
      <c r="O265" s="6" t="inlineStr">
        <is>
          <t>Cast Iron, ASTM-A48, CL 30</t>
        </is>
      </c>
      <c r="P265" s="6" t="inlineStr">
        <is>
          <t>C30</t>
        </is>
      </c>
      <c r="Q265" s="123" t="inlineStr">
        <is>
          <t>125# ANSI Flange</t>
        </is>
      </c>
      <c r="R265" s="123" t="n">
        <v>98273968</v>
      </c>
      <c r="S265" s="123" t="inlineStr">
        <is>
          <t>BRK B/M VLS X4,7" 324/365 TC MTR</t>
        </is>
      </c>
      <c r="T265" s="123" t="inlineStr">
        <is>
          <t>A300193</t>
        </is>
      </c>
      <c r="U265" s="86" t="n"/>
      <c r="V265" s="65" t="inlineStr">
        <is>
          <t>LT027</t>
        </is>
      </c>
      <c r="W265" s="13" t="n">
        <v>0</v>
      </c>
      <c r="X265" t="n">
        <v>115</v>
      </c>
    </row>
    <row r="266">
      <c r="B266" s="13">
        <f>IF(AND(J266="Coating_Standard"),"Y","N")</f>
        <v/>
      </c>
      <c r="C266" t="inlineStr">
        <is>
          <t>Price_BOM_VL_VLS_Insert_260</t>
        </is>
      </c>
      <c r="D266">
        <f>IF(B266="Y",C266,"")</f>
        <v/>
      </c>
      <c r="E266" t="inlineStr">
        <is>
          <t>:4070-7_VLS:</t>
        </is>
      </c>
      <c r="F266" t="inlineStr">
        <is>
          <t>X4</t>
        </is>
      </c>
      <c r="G266" s="123" t="inlineStr">
        <is>
          <t>Opt_InsertProvided</t>
        </is>
      </c>
      <c r="H266" s="123" t="inlineStr">
        <is>
          <t>Cast Iron, ASTM-A48, CL 35</t>
        </is>
      </c>
      <c r="I266" s="123" t="inlineStr">
        <is>
          <t>:C30:C35:J:</t>
        </is>
      </c>
      <c r="J266" t="inlineStr">
        <is>
          <t>Coating_Scotchkote134_interior_exterior</t>
        </is>
      </c>
      <c r="K266" t="inlineStr">
        <is>
          <t>:MechSealType21:MechSealType2:</t>
        </is>
      </c>
      <c r="L266" t="inlineStr">
        <is>
          <t>Vertical</t>
        </is>
      </c>
      <c r="M266" t="inlineStr">
        <is>
          <t>E</t>
        </is>
      </c>
      <c r="N266" s="6" t="inlineStr">
        <is>
          <t>:324TSC:326TSC:324TC:326TC:364TSC:365TSC:364TC:365TC:404TSC:405TSC:404TC:405TC:</t>
        </is>
      </c>
      <c r="O266" s="6" t="inlineStr">
        <is>
          <t>Cast Iron, ASTM-A48, CL 30</t>
        </is>
      </c>
      <c r="P266" s="6" t="inlineStr">
        <is>
          <t>C30</t>
        </is>
      </c>
      <c r="Q266" s="123" t="inlineStr">
        <is>
          <t>125# ANSI Flange</t>
        </is>
      </c>
      <c r="R266" s="123" t="inlineStr">
        <is>
          <t>RTF</t>
        </is>
      </c>
      <c r="S266" s="1" t="n"/>
      <c r="T266" s="123" t="inlineStr">
        <is>
          <t>A300171</t>
        </is>
      </c>
      <c r="U266" s="86" t="n"/>
      <c r="V266" s="65" t="inlineStr">
        <is>
          <t>LT116</t>
        </is>
      </c>
      <c r="W266" s="13" t="n">
        <v>16</v>
      </c>
      <c r="X266" t="n">
        <v>216</v>
      </c>
    </row>
    <row r="267">
      <c r="B267" s="13">
        <f>IF(AND(J267="Coating_Standard"),"Y","N")</f>
        <v/>
      </c>
      <c r="C267" t="inlineStr">
        <is>
          <t>Price_BOM_VL_VLS_Insert_261</t>
        </is>
      </c>
      <c r="D267">
        <f>IF(B267="Y",C267,"")</f>
        <v/>
      </c>
      <c r="E267" t="inlineStr">
        <is>
          <t>:4070-7_VLS:</t>
        </is>
      </c>
      <c r="F267" t="inlineStr">
        <is>
          <t>X4</t>
        </is>
      </c>
      <c r="G267" s="123" t="inlineStr">
        <is>
          <t>Opt_InsertProvided</t>
        </is>
      </c>
      <c r="H267" s="123" t="inlineStr">
        <is>
          <t>Cast Iron, ASTM-A48, CL 35</t>
        </is>
      </c>
      <c r="I267" s="123" t="inlineStr">
        <is>
          <t>:C30:C35:J:</t>
        </is>
      </c>
      <c r="J267" t="inlineStr">
        <is>
          <t>Coating_Scotchkote134_interior_exterior</t>
        </is>
      </c>
      <c r="K267" t="inlineStr">
        <is>
          <t>:MechSealType21:MechSealType2:</t>
        </is>
      </c>
      <c r="L267" t="inlineStr">
        <is>
          <t>Vertical</t>
        </is>
      </c>
      <c r="M267" t="inlineStr">
        <is>
          <t>E</t>
        </is>
      </c>
      <c r="N267" t="inlineStr">
        <is>
          <t>:324TC:326TC:324TSC:324TSC:</t>
        </is>
      </c>
      <c r="O267" s="6" t="inlineStr">
        <is>
          <t>Cast Iron, ASTM-A48, CL 30</t>
        </is>
      </c>
      <c r="P267" s="6" t="inlineStr">
        <is>
          <t>C30</t>
        </is>
      </c>
      <c r="Q267" s="123" t="inlineStr">
        <is>
          <t>125# ANSI Flange</t>
        </is>
      </c>
      <c r="R267" s="123" t="inlineStr">
        <is>
          <t>RTF</t>
        </is>
      </c>
      <c r="S267" s="1" t="n"/>
      <c r="T267" s="123" t="inlineStr">
        <is>
          <t>A300193</t>
        </is>
      </c>
      <c r="U267" s="86" t="n"/>
      <c r="V267" s="65" t="inlineStr">
        <is>
          <t>LT116</t>
        </is>
      </c>
      <c r="W267" s="13" t="n">
        <v>16</v>
      </c>
      <c r="X267" t="n">
        <v>115</v>
      </c>
    </row>
    <row r="268">
      <c r="B268" s="13">
        <f>IF(AND(J268="Coating_Standard"),"Y","N")</f>
        <v/>
      </c>
      <c r="C268" t="inlineStr">
        <is>
          <t>Price_BOM_VL_VLS_Insert_262</t>
        </is>
      </c>
      <c r="D268">
        <f>IF(B268="Y",C268,"")</f>
        <v/>
      </c>
      <c r="E268" t="inlineStr">
        <is>
          <t>:4095-9_VLS:4095-7_VLS:5095-9_VLS:8095-1_VLS:</t>
        </is>
      </c>
      <c r="F268" t="inlineStr">
        <is>
          <t>XA</t>
        </is>
      </c>
      <c r="G268" s="123" t="inlineStr">
        <is>
          <t>Opt_InsertProvided</t>
        </is>
      </c>
      <c r="H268" s="123" t="inlineStr">
        <is>
          <t>Cast Iron, ASTM-A48, CL 35</t>
        </is>
      </c>
      <c r="I268" s="123" t="inlineStr">
        <is>
          <t>:C30:C35:J:</t>
        </is>
      </c>
      <c r="J268" t="inlineStr">
        <is>
          <t>Coating_Standard</t>
        </is>
      </c>
      <c r="K268" t="inlineStr">
        <is>
          <t>:MechSealType21:MechSealType2:</t>
        </is>
      </c>
      <c r="L268" t="inlineStr">
        <is>
          <t>Vertical</t>
        </is>
      </c>
      <c r="M268" t="inlineStr">
        <is>
          <t>E</t>
        </is>
      </c>
      <c r="N268" t="inlineStr">
        <is>
          <t>:284TC:286TC:284TSC:286TSC:</t>
        </is>
      </c>
      <c r="O268" s="6" t="inlineStr">
        <is>
          <t>Cast Iron, ASTM-A48, CL 30</t>
        </is>
      </c>
      <c r="P268" s="6" t="inlineStr">
        <is>
          <t>C30</t>
        </is>
      </c>
      <c r="Q268" s="123" t="inlineStr">
        <is>
          <t>125# ANSI Flange</t>
        </is>
      </c>
      <c r="R268" s="123" t="n">
        <v>98356293</v>
      </c>
      <c r="S268" s="123" t="inlineStr">
        <is>
          <t>BRK B/M VLS X4,9.5" 284/286 TC MTR</t>
        </is>
      </c>
      <c r="T268" s="123" t="inlineStr">
        <is>
          <t>A300165</t>
        </is>
      </c>
      <c r="U268" s="86">
        <f>VLOOKUP(T268,Sheet2!A$25:B$51,2,FALSE)</f>
        <v/>
      </c>
      <c r="V268" s="65" t="inlineStr">
        <is>
          <t>LT027</t>
        </is>
      </c>
      <c r="W268" s="13" t="n">
        <v>0</v>
      </c>
      <c r="X268" t="n">
        <v>300</v>
      </c>
    </row>
    <row r="269">
      <c r="B269" s="13">
        <f>IF(AND(J269="Coating_Standard"),"Y","N")</f>
        <v/>
      </c>
      <c r="C269" t="inlineStr">
        <is>
          <t>Price_BOM_VL_VLS_Insert_263</t>
        </is>
      </c>
      <c r="D269">
        <f>IF(B269="Y",C269,"")</f>
        <v/>
      </c>
      <c r="E269" t="inlineStr">
        <is>
          <t>:4095-9_VLS:4095-7_VLS:5095-9_VLS:8095-1_VLS:</t>
        </is>
      </c>
      <c r="F269" t="inlineStr">
        <is>
          <t>XA</t>
        </is>
      </c>
      <c r="G269" s="123" t="inlineStr">
        <is>
          <t>Opt_InsertProvided</t>
        </is>
      </c>
      <c r="H269" s="123" t="inlineStr">
        <is>
          <t>Cast Iron, ASTM-A48, CL 35</t>
        </is>
      </c>
      <c r="I269" s="123" t="inlineStr">
        <is>
          <t>:C30:C35:J:</t>
        </is>
      </c>
      <c r="J269" t="inlineStr">
        <is>
          <t>Coating_Standard</t>
        </is>
      </c>
      <c r="K269" t="inlineStr">
        <is>
          <t>:MechSealType21:MechSealType2:</t>
        </is>
      </c>
      <c r="L269" t="inlineStr">
        <is>
          <t>Vertical</t>
        </is>
      </c>
      <c r="M269" t="inlineStr">
        <is>
          <t>E</t>
        </is>
      </c>
      <c r="N269" s="6" t="inlineStr">
        <is>
          <t>:324TSC:326TSC:324TC:326TC:364TSC:365TSC:364TC:365TC:404TSC:405TSC:404TC:405TC:</t>
        </is>
      </c>
      <c r="O269" s="6" t="inlineStr">
        <is>
          <t>Cast Iron, ASTM-A48, CL 30</t>
        </is>
      </c>
      <c r="P269" s="6" t="inlineStr">
        <is>
          <t>C30</t>
        </is>
      </c>
      <c r="Q269" s="123" t="inlineStr">
        <is>
          <t>125# ANSI Flange</t>
        </is>
      </c>
      <c r="R269" s="65" t="n">
        <v>98454087</v>
      </c>
      <c r="S269" s="123" t="n"/>
      <c r="T269" t="inlineStr">
        <is>
          <t>A100418</t>
        </is>
      </c>
      <c r="U269" s="86">
        <f>VLOOKUP(T269,Sheet2!A$25:B$51,2,FALSE)</f>
        <v/>
      </c>
      <c r="V269" s="65" t="inlineStr">
        <is>
          <t>LT027</t>
        </is>
      </c>
      <c r="W269" s="13" t="n">
        <v>0</v>
      </c>
      <c r="X269" t="n">
        <v>300</v>
      </c>
    </row>
    <row r="270">
      <c r="B270" s="13">
        <f>IF(AND(J270="Coating_Standard"),"Y","N")</f>
        <v/>
      </c>
      <c r="C270" t="inlineStr">
        <is>
          <t>Price_BOM_VL_VLS_Insert_264</t>
        </is>
      </c>
      <c r="D270">
        <f>IF(B270="Y",C270,"")</f>
        <v/>
      </c>
      <c r="E270" t="inlineStr">
        <is>
          <t>:4095-9_VLS:4095-7_VLS:5095-9_VLS:8095-1_VLS:</t>
        </is>
      </c>
      <c r="F270" t="inlineStr">
        <is>
          <t>XA</t>
        </is>
      </c>
      <c r="G270" s="123" t="inlineStr">
        <is>
          <t>Opt_InsertProvided</t>
        </is>
      </c>
      <c r="H270" t="inlineStr">
        <is>
          <t>:Cast Iron, ASTM-A48, CL 35:CaseMatl_Ductile_Iron_ASTM-A536-65</t>
        </is>
      </c>
      <c r="I270" s="123" t="inlineStr">
        <is>
          <t>:C30:C35:J:</t>
        </is>
      </c>
      <c r="J270" t="inlineStr">
        <is>
          <t>Coating_Standard</t>
        </is>
      </c>
      <c r="K270" t="inlineStr">
        <is>
          <t>:MechSealType2:</t>
        </is>
      </c>
      <c r="L270" t="inlineStr">
        <is>
          <t>Vertical</t>
        </is>
      </c>
      <c r="M270" t="inlineStr">
        <is>
          <t>E</t>
        </is>
      </c>
      <c r="N270" t="inlineStr">
        <is>
          <t>:284TC:286TC:284TSC:286TSC:</t>
        </is>
      </c>
      <c r="O270" s="6" t="inlineStr">
        <is>
          <t>Cast Iron, ASTM-A48, CL 30</t>
        </is>
      </c>
      <c r="P270" s="6" t="inlineStr">
        <is>
          <t>C30</t>
        </is>
      </c>
      <c r="Q270" s="123" t="inlineStr">
        <is>
          <t>250# ANSI Flange</t>
        </is>
      </c>
      <c r="R270" s="123" t="inlineStr">
        <is>
          <t>RTF</t>
        </is>
      </c>
      <c r="S270" s="123" t="inlineStr">
        <is>
          <t>BRK B/M VLS X4,9.5" 284/286 TC MTR</t>
        </is>
      </c>
      <c r="T270" s="86" t="inlineStr">
        <is>
          <t>A300165</t>
        </is>
      </c>
      <c r="U270" s="86">
        <f>VLOOKUP(T270,Sheet2!A$25:B$51,2,FALSE)</f>
        <v/>
      </c>
      <c r="V270" s="65" t="inlineStr">
        <is>
          <t>LT116</t>
        </is>
      </c>
      <c r="W270" s="13" t="n">
        <v>16</v>
      </c>
      <c r="X270" t="n">
        <v>300</v>
      </c>
    </row>
    <row r="271">
      <c r="B271" s="13">
        <f>IF(AND(J271="Coating_Standard"),"Y","N")</f>
        <v/>
      </c>
      <c r="C271" t="inlineStr">
        <is>
          <t>Price_BOM_VL_VLS_Insert_265</t>
        </is>
      </c>
      <c r="D271">
        <f>IF(B271="Y",C271,"")</f>
        <v/>
      </c>
      <c r="E271" t="inlineStr">
        <is>
          <t>:4095-9_VLS:4095-7_VLS:5095-9_VLS:8095-1_VLS:</t>
        </is>
      </c>
      <c r="F271" t="inlineStr">
        <is>
          <t>XA</t>
        </is>
      </c>
      <c r="G271" s="123" t="inlineStr">
        <is>
          <t>Opt_InsertProvided</t>
        </is>
      </c>
      <c r="H271" t="inlineStr">
        <is>
          <t>:Cast Iron, ASTM-A48, CL 35:CaseMatl_Ductile_Iron_ASTM-A536-65</t>
        </is>
      </c>
      <c r="I271" s="123" t="inlineStr">
        <is>
          <t>:C30:C35:J:</t>
        </is>
      </c>
      <c r="J271" t="inlineStr">
        <is>
          <t>Coating_Standard</t>
        </is>
      </c>
      <c r="K271" t="inlineStr">
        <is>
          <t>:MechSealType2:</t>
        </is>
      </c>
      <c r="L271" t="inlineStr">
        <is>
          <t>Vertical</t>
        </is>
      </c>
      <c r="M271" t="inlineStr">
        <is>
          <t>E</t>
        </is>
      </c>
      <c r="N271" s="6" t="inlineStr">
        <is>
          <t>:324TSC:326TSC:324TC:326TC:364TSC:365TSC:364TC:365TC:404TSC:405TSC:404TC:405TC:</t>
        </is>
      </c>
      <c r="O271" s="6" t="inlineStr">
        <is>
          <t>Cast Iron, ASTM-A48, CL 30</t>
        </is>
      </c>
      <c r="P271" s="6" t="inlineStr">
        <is>
          <t>C30</t>
        </is>
      </c>
      <c r="Q271" s="123" t="inlineStr">
        <is>
          <t>250# ANSI Flange</t>
        </is>
      </c>
      <c r="R271" s="123" t="inlineStr">
        <is>
          <t>RTF</t>
        </is>
      </c>
      <c r="S271" s="123" t="n"/>
      <c r="T271" s="67" t="inlineStr">
        <is>
          <t>A100418</t>
        </is>
      </c>
      <c r="U271" s="86">
        <f>VLOOKUP(T271,Sheet2!A$25:B$51,2,FALSE)</f>
        <v/>
      </c>
      <c r="V271" s="65" t="inlineStr">
        <is>
          <t>LT116</t>
        </is>
      </c>
      <c r="W271" s="13" t="n">
        <v>16</v>
      </c>
      <c r="X271" t="n">
        <v>300</v>
      </c>
    </row>
    <row r="272">
      <c r="B272" s="13">
        <f>IF(AND(J272="Coating_Standard"),"Y","N")</f>
        <v/>
      </c>
      <c r="C272" t="inlineStr">
        <is>
          <t>Price_BOM_VL_VLS_Insert_266</t>
        </is>
      </c>
      <c r="D272">
        <f>IF(B272="Y",C272,"")</f>
        <v/>
      </c>
      <c r="E272" t="inlineStr">
        <is>
          <t>:4095-9_VLS:4095-7_VLS:5095-9_VLS:8095-1_VLS:</t>
        </is>
      </c>
      <c r="F272" t="inlineStr">
        <is>
          <t>XA</t>
        </is>
      </c>
      <c r="G272" s="123" t="inlineStr">
        <is>
          <t>Opt_InsertProvided</t>
        </is>
      </c>
      <c r="H272" s="123" t="inlineStr">
        <is>
          <t>Cast Iron, ASTM-A48, CL 35</t>
        </is>
      </c>
      <c r="I272" s="123" t="inlineStr">
        <is>
          <t>:C30:C35:J:</t>
        </is>
      </c>
      <c r="J272" t="inlineStr">
        <is>
          <t>Coating_Standard</t>
        </is>
      </c>
      <c r="K272" t="inlineStr">
        <is>
          <t>:MechSealType21:MechSealType2:</t>
        </is>
      </c>
      <c r="L272" t="inlineStr">
        <is>
          <t>Vertical</t>
        </is>
      </c>
      <c r="M272" t="inlineStr">
        <is>
          <t>E</t>
        </is>
      </c>
      <c r="N272" t="inlineStr">
        <is>
          <t>:213TC:215TC:254TC:256TC:</t>
        </is>
      </c>
      <c r="O272" s="6" t="inlineStr">
        <is>
          <t>Cast Iron, ASTM-A48, CL 30</t>
        </is>
      </c>
      <c r="P272" s="6" t="inlineStr">
        <is>
          <t>C30</t>
        </is>
      </c>
      <c r="Q272" s="123" t="inlineStr">
        <is>
          <t>125# ANSI Flange</t>
        </is>
      </c>
      <c r="R272" s="65" t="n">
        <v>98274030</v>
      </c>
      <c r="S272" s="6" t="n"/>
      <c r="T272" s="123" t="inlineStr">
        <is>
          <t>A300194</t>
        </is>
      </c>
      <c r="U272" s="86">
        <f>VLOOKUP(T272,Sheet2!A$25:B$51,2,FALSE)</f>
        <v/>
      </c>
      <c r="V272" s="65" t="inlineStr">
        <is>
          <t>LT027</t>
        </is>
      </c>
      <c r="W272" s="13" t="n">
        <v>0</v>
      </c>
      <c r="X272" t="n">
        <v>250</v>
      </c>
    </row>
    <row r="273">
      <c r="B273" s="13">
        <f>IF(AND(J273="Coating_Standard"),"Y","N")</f>
        <v/>
      </c>
      <c r="C273" t="inlineStr">
        <is>
          <t>Price_BOM_VL_VLS_Insert_267</t>
        </is>
      </c>
      <c r="D273">
        <f>IF(B273="Y",C273,"")</f>
        <v/>
      </c>
      <c r="E273" t="inlineStr">
        <is>
          <t>:4095-9_VLS:4095-7_VLS:5095-9_VLS:8095-1_VLS:</t>
        </is>
      </c>
      <c r="F273" t="inlineStr">
        <is>
          <t>XA</t>
        </is>
      </c>
      <c r="G273" s="123" t="inlineStr">
        <is>
          <t>Opt_InsertProvided</t>
        </is>
      </c>
      <c r="H273" t="inlineStr">
        <is>
          <t>:Cast Iron, ASTM-A48, CL 35:CaseMatl_Ductile_Iron_ASTM-A536-65</t>
        </is>
      </c>
      <c r="I273" s="123" t="inlineStr">
        <is>
          <t>:C30:C35:J:</t>
        </is>
      </c>
      <c r="J273" t="inlineStr">
        <is>
          <t>Coating_Standard</t>
        </is>
      </c>
      <c r="K273" t="inlineStr">
        <is>
          <t>:MechSealType2:</t>
        </is>
      </c>
      <c r="L273" t="inlineStr">
        <is>
          <t>Vertical</t>
        </is>
      </c>
      <c r="M273" t="inlineStr">
        <is>
          <t>E</t>
        </is>
      </c>
      <c r="N273" t="inlineStr">
        <is>
          <t>:254TC:256TC:</t>
        </is>
      </c>
      <c r="O273" s="6" t="inlineStr">
        <is>
          <t>Cast Iron, ASTM-A48, CL 30</t>
        </is>
      </c>
      <c r="P273" s="6" t="inlineStr">
        <is>
          <t>C30</t>
        </is>
      </c>
      <c r="Q273" s="123" t="inlineStr">
        <is>
          <t>250# ANSI Flange</t>
        </is>
      </c>
      <c r="R273" s="6" t="inlineStr">
        <is>
          <t>RTF</t>
        </is>
      </c>
      <c r="S273" s="6" t="n"/>
      <c r="T273" s="86" t="inlineStr">
        <is>
          <t>A300194</t>
        </is>
      </c>
      <c r="U273" s="86">
        <f>VLOOKUP(T273,Sheet2!A$25:B$51,2,FALSE)</f>
        <v/>
      </c>
      <c r="V273" s="65" t="inlineStr">
        <is>
          <t>LT116</t>
        </is>
      </c>
      <c r="W273" s="13" t="n">
        <v>16</v>
      </c>
      <c r="X273" t="n">
        <v>250</v>
      </c>
    </row>
    <row r="274">
      <c r="B274" s="13">
        <f>IF(AND(J274="Coating_Standard"),"Y","N")</f>
        <v/>
      </c>
      <c r="C274" t="inlineStr">
        <is>
          <t>Price_BOM_VL_VLS_Insert_268</t>
        </is>
      </c>
      <c r="D274">
        <f>IF(B274="Y",C274,"")</f>
        <v/>
      </c>
      <c r="E274" t="inlineStr">
        <is>
          <t>:4095-9_VLS:4095-7_VLS:5095-9_VLS:8095-1_VLS:</t>
        </is>
      </c>
      <c r="F274" t="inlineStr">
        <is>
          <t>XA</t>
        </is>
      </c>
      <c r="G274" s="123" t="inlineStr">
        <is>
          <t>Opt_InsertProvided</t>
        </is>
      </c>
      <c r="H274" s="123" t="inlineStr">
        <is>
          <t>Cast Iron, ASTM-A48, CL 35</t>
        </is>
      </c>
      <c r="I274" s="123" t="inlineStr">
        <is>
          <t>:C30:C35:J:</t>
        </is>
      </c>
      <c r="J274" t="inlineStr">
        <is>
          <t>Coating_Scotchkote134_interior_exterior</t>
        </is>
      </c>
      <c r="K274" t="inlineStr">
        <is>
          <t>:MechSealType21:MechSealType2:</t>
        </is>
      </c>
      <c r="L274" t="inlineStr">
        <is>
          <t>Vertical</t>
        </is>
      </c>
      <c r="M274" t="inlineStr">
        <is>
          <t>E</t>
        </is>
      </c>
      <c r="N274" t="inlineStr">
        <is>
          <t>:284TC:286TC:284TSC:286TSC:</t>
        </is>
      </c>
      <c r="O274" s="6" t="inlineStr">
        <is>
          <t>Cast Iron, ASTM-A48, CL 30</t>
        </is>
      </c>
      <c r="P274" s="6" t="inlineStr">
        <is>
          <t>C30</t>
        </is>
      </c>
      <c r="Q274" s="123" t="inlineStr">
        <is>
          <t>125# ANSI Flange</t>
        </is>
      </c>
      <c r="R274" s="123" t="inlineStr">
        <is>
          <t>RTF</t>
        </is>
      </c>
      <c r="S274" s="1" t="n"/>
      <c r="T274" s="123" t="inlineStr">
        <is>
          <t>A300165</t>
        </is>
      </c>
      <c r="U274" s="86">
        <f>VLOOKUP(T274,Sheet2!A$25:B$51,2,FALSE)</f>
        <v/>
      </c>
      <c r="V274" s="65" t="inlineStr">
        <is>
          <t>LT116</t>
        </is>
      </c>
      <c r="W274" s="13" t="n">
        <v>16</v>
      </c>
      <c r="X274" t="n">
        <v>300</v>
      </c>
    </row>
    <row r="275">
      <c r="B275" s="13">
        <f>IF(AND(J275="Coating_Standard"),"Y","N")</f>
        <v/>
      </c>
      <c r="C275" t="inlineStr">
        <is>
          <t>Price_BOM_VL_VLS_Insert_269</t>
        </is>
      </c>
      <c r="D275">
        <f>IF(B275="Y",C275,"")</f>
        <v/>
      </c>
      <c r="E275" t="inlineStr">
        <is>
          <t>:4095-9_VLS:4095-7_VLS:5095-9_VLS:8095-1_VLS:</t>
        </is>
      </c>
      <c r="F275" t="inlineStr">
        <is>
          <t>XA</t>
        </is>
      </c>
      <c r="G275" s="123" t="inlineStr">
        <is>
          <t>Opt_InsertProvided</t>
        </is>
      </c>
      <c r="H275" s="123" t="inlineStr">
        <is>
          <t>Cast Iron, ASTM-A48, CL 35</t>
        </is>
      </c>
      <c r="I275" s="123" t="inlineStr">
        <is>
          <t>:C30:C35:J:</t>
        </is>
      </c>
      <c r="J275" t="inlineStr">
        <is>
          <t>Coating_Scotchkote134_interior_exterior</t>
        </is>
      </c>
      <c r="K275" t="inlineStr">
        <is>
          <t>:MechSealType21:MechSealType2:</t>
        </is>
      </c>
      <c r="L275" t="inlineStr">
        <is>
          <t>Vertical</t>
        </is>
      </c>
      <c r="M275" t="inlineStr">
        <is>
          <t>E</t>
        </is>
      </c>
      <c r="N275" s="6" t="inlineStr">
        <is>
          <t>:324TSC:326TSC:324TC:326TC:364TSC:365TSC:364TC:365TC:404TSC:405TSC:404TC:405TC:</t>
        </is>
      </c>
      <c r="O275" s="6" t="inlineStr">
        <is>
          <t>Cast Iron, ASTM-A48, CL 30</t>
        </is>
      </c>
      <c r="P275" s="6" t="inlineStr">
        <is>
          <t>C30</t>
        </is>
      </c>
      <c r="Q275" s="123" t="inlineStr">
        <is>
          <t>125# ANSI Flange</t>
        </is>
      </c>
      <c r="R275" s="123" t="inlineStr">
        <is>
          <t>RTF</t>
        </is>
      </c>
      <c r="S275" s="1" t="n"/>
      <c r="T275" t="inlineStr">
        <is>
          <t>A100418</t>
        </is>
      </c>
      <c r="U275" s="86">
        <f>VLOOKUP(T275,Sheet2!A$25:B$51,2,FALSE)</f>
        <v/>
      </c>
      <c r="V275" s="65" t="inlineStr">
        <is>
          <t>LT116</t>
        </is>
      </c>
      <c r="W275" s="13" t="n">
        <v>16</v>
      </c>
      <c r="X275" t="n">
        <v>300</v>
      </c>
    </row>
    <row r="276">
      <c r="B276" s="13">
        <f>IF(AND(J276="Coating_Standard"),"Y","N")</f>
        <v/>
      </c>
      <c r="C276" t="inlineStr">
        <is>
          <t>Price_BOM_VL_VLS_Insert_270</t>
        </is>
      </c>
      <c r="D276">
        <f>IF(B276="Y",C276,"")</f>
        <v/>
      </c>
      <c r="E276" t="inlineStr">
        <is>
          <t>:4095-9_VLS:4095-7_VLS:5095-9_VLS:8095-1_VLS:</t>
        </is>
      </c>
      <c r="F276" t="inlineStr">
        <is>
          <t>XA</t>
        </is>
      </c>
      <c r="G276" s="123" t="inlineStr">
        <is>
          <t>Opt_InsertProvided</t>
        </is>
      </c>
      <c r="H276" t="inlineStr">
        <is>
          <t>:Cast Iron, ASTM-A48, CL 35:CaseMatl_Ductile_Iron_ASTM-A536-65</t>
        </is>
      </c>
      <c r="I276" s="123" t="inlineStr">
        <is>
          <t>:C30:C35:J:</t>
        </is>
      </c>
      <c r="J276" t="inlineStr">
        <is>
          <t>Coating_Scotchkote134_interior_exterior</t>
        </is>
      </c>
      <c r="K276" t="inlineStr">
        <is>
          <t>:MechSealType2:</t>
        </is>
      </c>
      <c r="L276" t="inlineStr">
        <is>
          <t>Vertical</t>
        </is>
      </c>
      <c r="M276" t="inlineStr">
        <is>
          <t>E</t>
        </is>
      </c>
      <c r="N276" t="inlineStr">
        <is>
          <t>:284TC:286TC:284TSC:286TSC:</t>
        </is>
      </c>
      <c r="O276" s="6" t="inlineStr">
        <is>
          <t>Cast Iron, ASTM-A48, CL 30</t>
        </is>
      </c>
      <c r="P276" s="6" t="inlineStr">
        <is>
          <t>C30</t>
        </is>
      </c>
      <c r="Q276" s="123" t="inlineStr">
        <is>
          <t>250# ANSI Flange</t>
        </is>
      </c>
      <c r="R276" s="123" t="inlineStr">
        <is>
          <t>RTF</t>
        </is>
      </c>
      <c r="S276" s="1" t="n"/>
      <c r="T276" s="86" t="inlineStr">
        <is>
          <t>A300165</t>
        </is>
      </c>
      <c r="U276" s="86">
        <f>VLOOKUP(T276,Sheet2!A$25:B$51,2,FALSE)</f>
        <v/>
      </c>
      <c r="V276" s="65" t="inlineStr">
        <is>
          <t>LT116</t>
        </is>
      </c>
      <c r="W276" s="13" t="n">
        <v>16</v>
      </c>
      <c r="X276" t="n">
        <v>300</v>
      </c>
    </row>
    <row r="277">
      <c r="B277" s="13">
        <f>IF(AND(J277="Coating_Standard"),"Y","N")</f>
        <v/>
      </c>
      <c r="C277" t="inlineStr">
        <is>
          <t>Price_BOM_VL_VLS_Insert_271</t>
        </is>
      </c>
      <c r="D277">
        <f>IF(B277="Y",C277,"")</f>
        <v/>
      </c>
      <c r="E277" t="inlineStr">
        <is>
          <t>:4095-9_VLS:4095-7_VLS:5095-9_VLS:8095-1_VLS:</t>
        </is>
      </c>
      <c r="F277" t="inlineStr">
        <is>
          <t>XA</t>
        </is>
      </c>
      <c r="G277" s="123" t="inlineStr">
        <is>
          <t>Opt_InsertProvided</t>
        </is>
      </c>
      <c r="H277" t="inlineStr">
        <is>
          <t>:Cast Iron, ASTM-A48, CL 35:CaseMatl_Ductile_Iron_ASTM-A536-65</t>
        </is>
      </c>
      <c r="I277" s="123" t="inlineStr">
        <is>
          <t>:C30:C35:J:</t>
        </is>
      </c>
      <c r="J277" t="inlineStr">
        <is>
          <t>Coating_Scotchkote134_interior_exterior</t>
        </is>
      </c>
      <c r="K277" t="inlineStr">
        <is>
          <t>:MechSealType2:</t>
        </is>
      </c>
      <c r="L277" t="inlineStr">
        <is>
          <t>Vertical</t>
        </is>
      </c>
      <c r="M277" t="inlineStr">
        <is>
          <t>E</t>
        </is>
      </c>
      <c r="N277" s="6" t="inlineStr">
        <is>
          <t>:324TSC:326TSC:324TC:326TC:364TSC:365TSC:364TC:365TC:404TSC:405TSC:404TC:405TC:</t>
        </is>
      </c>
      <c r="O277" s="6" t="inlineStr">
        <is>
          <t>Cast Iron, ASTM-A48, CL 30</t>
        </is>
      </c>
      <c r="P277" s="6" t="inlineStr">
        <is>
          <t>C30</t>
        </is>
      </c>
      <c r="Q277" s="123" t="inlineStr">
        <is>
          <t>250# ANSI Flange</t>
        </is>
      </c>
      <c r="R277" s="123" t="inlineStr">
        <is>
          <t>RTF</t>
        </is>
      </c>
      <c r="S277" s="1" t="n"/>
      <c r="T277" s="67" t="inlineStr">
        <is>
          <t>A100418</t>
        </is>
      </c>
      <c r="U277" s="86">
        <f>VLOOKUP(T277,Sheet2!A$25:B$51,2,FALSE)</f>
        <v/>
      </c>
      <c r="V277" s="65" t="inlineStr">
        <is>
          <t>LT116</t>
        </is>
      </c>
      <c r="W277" s="13" t="n">
        <v>16</v>
      </c>
      <c r="X277" t="n">
        <v>300</v>
      </c>
    </row>
    <row r="278">
      <c r="B278" s="13">
        <f>IF(AND(J278="Coating_Standard"),"Y","N")</f>
        <v/>
      </c>
      <c r="C278" t="inlineStr">
        <is>
          <t>Price_BOM_VL_VLS_Insert_272</t>
        </is>
      </c>
      <c r="D278">
        <f>IF(B278="Y",C278,"")</f>
        <v/>
      </c>
      <c r="E278" t="inlineStr">
        <is>
          <t>:4095-9_VLS:4095-7_VLS:5095-9_VLS:8095-1_VLS:</t>
        </is>
      </c>
      <c r="F278" t="inlineStr">
        <is>
          <t>XA</t>
        </is>
      </c>
      <c r="G278" s="123" t="inlineStr">
        <is>
          <t>Opt_InsertProvided</t>
        </is>
      </c>
      <c r="H278" s="123" t="inlineStr">
        <is>
          <t>Cast Iron, ASTM-A48, CL 35</t>
        </is>
      </c>
      <c r="I278" s="123" t="inlineStr">
        <is>
          <t>:C30:C35:J:</t>
        </is>
      </c>
      <c r="J278" t="inlineStr">
        <is>
          <t>Coating_Scotchkote134_interior_exterior</t>
        </is>
      </c>
      <c r="K278" t="inlineStr">
        <is>
          <t>:MechSealType21:MechSealType2:</t>
        </is>
      </c>
      <c r="L278" t="inlineStr">
        <is>
          <t>Vertical</t>
        </is>
      </c>
      <c r="M278" t="inlineStr">
        <is>
          <t>E</t>
        </is>
      </c>
      <c r="N278" t="inlineStr">
        <is>
          <t>:213TC:215TC:254TC:256TC:</t>
        </is>
      </c>
      <c r="O278" s="6" t="inlineStr">
        <is>
          <t>Cast Iron, ASTM-A48, CL 30</t>
        </is>
      </c>
      <c r="P278" s="6" t="inlineStr">
        <is>
          <t>C30</t>
        </is>
      </c>
      <c r="Q278" s="123" t="inlineStr">
        <is>
          <t>125# ANSI Flange</t>
        </is>
      </c>
      <c r="R278" s="123" t="inlineStr">
        <is>
          <t>RTF</t>
        </is>
      </c>
      <c r="S278" s="1" t="n"/>
      <c r="T278" s="123" t="inlineStr">
        <is>
          <t>A300194</t>
        </is>
      </c>
      <c r="U278" s="86">
        <f>VLOOKUP(T278,Sheet2!A$25:B$51,2,FALSE)</f>
        <v/>
      </c>
      <c r="V278" s="123" t="inlineStr">
        <is>
          <t>LT108</t>
        </is>
      </c>
      <c r="W278" s="13" t="n">
        <v>6</v>
      </c>
      <c r="X278" t="n">
        <v>250</v>
      </c>
    </row>
    <row r="279">
      <c r="B279" s="13">
        <f>IF(AND(J279="Coating_Standard"),"Y","N")</f>
        <v/>
      </c>
      <c r="C279" t="inlineStr">
        <is>
          <t>Price_BOM_VL_VLS_Insert_273</t>
        </is>
      </c>
      <c r="D279">
        <f>IF(B279="Y",C279,"")</f>
        <v/>
      </c>
      <c r="E279" t="inlineStr">
        <is>
          <t>:4095-9_VLS:4095-7_VLS:5095-9_VLS:8095-1_VLS:</t>
        </is>
      </c>
      <c r="F279" t="inlineStr">
        <is>
          <t>XA</t>
        </is>
      </c>
      <c r="G279" s="123" t="inlineStr">
        <is>
          <t>Opt_InsertProvided</t>
        </is>
      </c>
      <c r="H279" t="inlineStr">
        <is>
          <t>:Cast Iron, ASTM-A48, CL 35:CaseMatl_Ductile_Iron_ASTM-A536-65</t>
        </is>
      </c>
      <c r="I279" s="123" t="inlineStr">
        <is>
          <t>:C30:C35:J:</t>
        </is>
      </c>
      <c r="J279" t="inlineStr">
        <is>
          <t>Coating_Scotchkote134_interior_exterior</t>
        </is>
      </c>
      <c r="K279" t="inlineStr">
        <is>
          <t>:MechSealType2:</t>
        </is>
      </c>
      <c r="L279" t="inlineStr">
        <is>
          <t>Vertical</t>
        </is>
      </c>
      <c r="M279" t="inlineStr">
        <is>
          <t>E</t>
        </is>
      </c>
      <c r="N279" t="inlineStr">
        <is>
          <t>:254TC:256TC:</t>
        </is>
      </c>
      <c r="O279" s="6" t="inlineStr">
        <is>
          <t>Cast Iron, ASTM-A48, CL 30</t>
        </is>
      </c>
      <c r="P279" s="6" t="inlineStr">
        <is>
          <t>C30</t>
        </is>
      </c>
      <c r="Q279" s="123" t="inlineStr">
        <is>
          <t>250# ANSI Flange</t>
        </is>
      </c>
      <c r="R279" s="123" t="inlineStr">
        <is>
          <t>RTF</t>
        </is>
      </c>
      <c r="S279" s="1" t="n"/>
      <c r="T279" s="86" t="inlineStr">
        <is>
          <t>A300194</t>
        </is>
      </c>
      <c r="U279" s="86">
        <f>VLOOKUP(T279,Sheet2!A$25:B$51,2,FALSE)</f>
        <v/>
      </c>
      <c r="V279" s="65" t="inlineStr">
        <is>
          <t>LT116</t>
        </is>
      </c>
      <c r="W279" s="13" t="n">
        <v>16</v>
      </c>
      <c r="X279" t="n">
        <v>250</v>
      </c>
    </row>
    <row r="280">
      <c r="B280" s="13" t="inlineStr">
        <is>
          <t>N</t>
        </is>
      </c>
      <c r="C280" t="inlineStr">
        <is>
          <t>Price_BOM_VL_VLS_Insert_274</t>
        </is>
      </c>
      <c r="D280">
        <f>IF(B280="Y",C280,"")</f>
        <v/>
      </c>
      <c r="E280" t="inlineStr">
        <is>
          <t>:5015-7_VL:6015-7_VL:8015-7_VL:</t>
        </is>
      </c>
      <c r="F280" s="123" t="inlineStr">
        <is>
          <t>X5</t>
        </is>
      </c>
      <c r="G280" s="123" t="inlineStr">
        <is>
          <t>Opt_InsertProvided</t>
        </is>
      </c>
      <c r="H280" s="123" t="inlineStr">
        <is>
          <t>Ductile Iron, ASTM-A536-65</t>
        </is>
      </c>
      <c r="I280" s="123" t="inlineStr">
        <is>
          <t>:J:</t>
        </is>
      </c>
      <c r="J280" t="inlineStr">
        <is>
          <t>Coating_Scotchkote134_interior</t>
        </is>
      </c>
      <c r="K280" t="inlineStr">
        <is>
          <t>:MechSealType21S:MechSealType1Unbal:</t>
        </is>
      </c>
      <c r="L280" t="inlineStr">
        <is>
          <t>Vertical</t>
        </is>
      </c>
      <c r="M280" t="inlineStr">
        <is>
          <t>L</t>
        </is>
      </c>
      <c r="N280" t="inlineStr">
        <is>
          <t>:213TCZ:215TCZ:254TCZ:256TCZ:</t>
        </is>
      </c>
      <c r="O280" s="6" t="inlineStr">
        <is>
          <t>Cast Iron, ASTM-A48, CL 30</t>
        </is>
      </c>
      <c r="P280" s="6" t="inlineStr">
        <is>
          <t>C30</t>
        </is>
      </c>
      <c r="Q280" s="123" t="inlineStr">
        <is>
          <t>125# ANSI Flange</t>
        </is>
      </c>
      <c r="R280" s="123" t="inlineStr">
        <is>
          <t>RTF</t>
        </is>
      </c>
      <c r="S280" s="6" t="n"/>
      <c r="T280" s="86" t="inlineStr">
        <is>
          <t>A300176</t>
        </is>
      </c>
      <c r="U280" s="86">
        <f>VLOOKUP(T280,Sheet2!A$25:B$51,2,FALSE)</f>
        <v/>
      </c>
      <c r="V280" s="123" t="inlineStr">
        <is>
          <t>LT027</t>
        </is>
      </c>
      <c r="W280" s="13" t="n">
        <v>0</v>
      </c>
      <c r="X280" t="n">
        <v>0</v>
      </c>
    </row>
    <row r="281">
      <c r="B281" s="13" t="inlineStr">
        <is>
          <t>N</t>
        </is>
      </c>
      <c r="C281" t="inlineStr">
        <is>
          <t>Price_BOM_VL_VLS_Insert_275</t>
        </is>
      </c>
      <c r="D281">
        <f>IF(B281="Y",C281,"")</f>
        <v/>
      </c>
      <c r="E281" t="inlineStr">
        <is>
          <t>:5015-7_VL:6015-7_VL:8015-7_VL:</t>
        </is>
      </c>
      <c r="F281" s="123" t="inlineStr">
        <is>
          <t>X5</t>
        </is>
      </c>
      <c r="G281" s="123" t="inlineStr">
        <is>
          <t>Opt_InsertProvided</t>
        </is>
      </c>
      <c r="H281" s="123" t="inlineStr">
        <is>
          <t>Ductile Iron, ASTM-A536-65</t>
        </is>
      </c>
      <c r="I281" s="123" t="inlineStr">
        <is>
          <t>:J:</t>
        </is>
      </c>
      <c r="J281" t="inlineStr">
        <is>
          <t>Coating_Scotchkote134_interior</t>
        </is>
      </c>
      <c r="K281" t="inlineStr">
        <is>
          <t>:MechSealType21S:MechSealType1Unbal:</t>
        </is>
      </c>
      <c r="L281" t="inlineStr">
        <is>
          <t>Vertical</t>
        </is>
      </c>
      <c r="M281" t="inlineStr">
        <is>
          <t>L</t>
        </is>
      </c>
      <c r="N281" t="inlineStr">
        <is>
          <t>:284TCZ:286TCZ:</t>
        </is>
      </c>
      <c r="O281" s="6" t="inlineStr">
        <is>
          <t>Cast Iron, ASTM-A48, CL 30</t>
        </is>
      </c>
      <c r="P281" s="6" t="inlineStr">
        <is>
          <t>C30</t>
        </is>
      </c>
      <c r="Q281" s="123" t="inlineStr">
        <is>
          <t>125# ANSI Flange</t>
        </is>
      </c>
      <c r="R281" s="123" t="inlineStr">
        <is>
          <t>RTF</t>
        </is>
      </c>
      <c r="S281" s="6" t="n"/>
      <c r="T281" s="123" t="inlineStr">
        <is>
          <t>A100527</t>
        </is>
      </c>
      <c r="U281" s="123" t="n"/>
      <c r="V281" s="123" t="inlineStr">
        <is>
          <t>LT027</t>
        </is>
      </c>
      <c r="W281" s="13" t="n">
        <v>0</v>
      </c>
      <c r="X281" t="n">
        <v>0</v>
      </c>
    </row>
    <row r="282">
      <c r="B282" s="13" t="inlineStr">
        <is>
          <t>N</t>
        </is>
      </c>
      <c r="C282" t="inlineStr">
        <is>
          <t>Price_BOM_VL_VLS_Insert_276</t>
        </is>
      </c>
      <c r="D282">
        <f>IF(B282="Y",C282,"")</f>
        <v/>
      </c>
      <c r="E282" t="inlineStr">
        <is>
          <t>:5015-7_VL:6015-7_VL:8015-7_VL:</t>
        </is>
      </c>
      <c r="F282" s="123" t="inlineStr">
        <is>
          <t>X5</t>
        </is>
      </c>
      <c r="G282" s="123" t="inlineStr">
        <is>
          <t>Opt_InsertProvided</t>
        </is>
      </c>
      <c r="H282" s="123" t="inlineStr">
        <is>
          <t>Ductile Iron, ASTM-A536-65</t>
        </is>
      </c>
      <c r="I282" s="123" t="inlineStr">
        <is>
          <t>:J:</t>
        </is>
      </c>
      <c r="J282" t="inlineStr">
        <is>
          <t>Coating_Scotchkote134_interior</t>
        </is>
      </c>
      <c r="K282" t="inlineStr">
        <is>
          <t>:MechSealType21S:MechSealType1Unbal:</t>
        </is>
      </c>
      <c r="L282" t="inlineStr">
        <is>
          <t>Vertical</t>
        </is>
      </c>
      <c r="M282" t="inlineStr">
        <is>
          <t>L</t>
        </is>
      </c>
      <c r="N282" t="inlineStr">
        <is>
          <t>:324TCZ:326TCZ:364TCZ:365TCZ:404TCZ:405TCZ:</t>
        </is>
      </c>
      <c r="O282" s="6" t="inlineStr">
        <is>
          <t>Cast Iron, ASTM-A48, CL 30</t>
        </is>
      </c>
      <c r="P282" s="6" t="inlineStr">
        <is>
          <t>C30</t>
        </is>
      </c>
      <c r="Q282" s="123" t="inlineStr">
        <is>
          <t>125# ANSI Flange</t>
        </is>
      </c>
      <c r="R282" s="123" t="inlineStr">
        <is>
          <t>RTF</t>
        </is>
      </c>
      <c r="S282" s="6" t="n"/>
      <c r="T282" s="123" t="inlineStr">
        <is>
          <t>A100527</t>
        </is>
      </c>
      <c r="U282" s="123" t="n"/>
      <c r="V282" s="123" t="inlineStr">
        <is>
          <t>LT027</t>
        </is>
      </c>
      <c r="W282" s="13" t="n">
        <v>0</v>
      </c>
      <c r="X282" t="n">
        <v>0</v>
      </c>
    </row>
    <row r="283">
      <c r="B283" s="13" t="inlineStr">
        <is>
          <t>N</t>
        </is>
      </c>
      <c r="C283" t="inlineStr">
        <is>
          <t>Price_BOM_VL_VLS_Insert_277</t>
        </is>
      </c>
      <c r="D283">
        <f>IF(B283="Y",C283,"")</f>
        <v/>
      </c>
      <c r="E283" t="inlineStr">
        <is>
          <t>:5015-7_VL:6015-7_VL:8015-7_VL:</t>
        </is>
      </c>
      <c r="F283" s="123" t="inlineStr">
        <is>
          <t>X5</t>
        </is>
      </c>
      <c r="G283" s="123" t="inlineStr">
        <is>
          <t>Opt_InsertProvided</t>
        </is>
      </c>
      <c r="H283" s="123" t="inlineStr">
        <is>
          <t>Ductile Iron, ASTM-A536-65</t>
        </is>
      </c>
      <c r="I283" s="123" t="inlineStr">
        <is>
          <t>:J:</t>
        </is>
      </c>
      <c r="J283" t="inlineStr">
        <is>
          <t>Coating_Scotchkote134_interior_exterior</t>
        </is>
      </c>
      <c r="K283" t="inlineStr">
        <is>
          <t>:MechSealType21S:MechSealType1Unbal:</t>
        </is>
      </c>
      <c r="L283" t="inlineStr">
        <is>
          <t>Vertical</t>
        </is>
      </c>
      <c r="M283" t="inlineStr">
        <is>
          <t>L</t>
        </is>
      </c>
      <c r="N283" t="inlineStr">
        <is>
          <t>:213TCZ:215TCZ:254TCZ:256TCZ:</t>
        </is>
      </c>
      <c r="O283" s="6" t="inlineStr">
        <is>
          <t>Cast Iron, ASTM-A48, CL 30</t>
        </is>
      </c>
      <c r="P283" s="6" t="inlineStr">
        <is>
          <t>C30</t>
        </is>
      </c>
      <c r="Q283" s="123" t="inlineStr">
        <is>
          <t>125# ANSI Flange</t>
        </is>
      </c>
      <c r="R283" s="123" t="inlineStr">
        <is>
          <t>RTF</t>
        </is>
      </c>
      <c r="S283" s="6" t="n"/>
      <c r="T283" s="123" t="inlineStr">
        <is>
          <t>A100527</t>
        </is>
      </c>
      <c r="U283" s="123" t="n"/>
      <c r="V283" s="123" t="inlineStr">
        <is>
          <t>LT027</t>
        </is>
      </c>
      <c r="W283" s="13" t="n">
        <v>0</v>
      </c>
      <c r="X283" t="n">
        <v>0</v>
      </c>
    </row>
    <row r="284">
      <c r="B284" s="13" t="inlineStr">
        <is>
          <t>N</t>
        </is>
      </c>
      <c r="C284" t="inlineStr">
        <is>
          <t>Price_BOM_VL_VLS_Insert_278</t>
        </is>
      </c>
      <c r="D284">
        <f>IF(B284="Y",C284,"")</f>
        <v/>
      </c>
      <c r="E284" t="inlineStr">
        <is>
          <t>:5015-7_VL:6015-7_VL:8015-7_VL:</t>
        </is>
      </c>
      <c r="F284" s="123" t="inlineStr">
        <is>
          <t>X5</t>
        </is>
      </c>
      <c r="G284" s="123" t="inlineStr">
        <is>
          <t>Opt_InsertProvided</t>
        </is>
      </c>
      <c r="H284" s="123" t="inlineStr">
        <is>
          <t>Ductile Iron, ASTM-A536-65</t>
        </is>
      </c>
      <c r="I284" s="123" t="inlineStr">
        <is>
          <t>:J:</t>
        </is>
      </c>
      <c r="J284" t="inlineStr">
        <is>
          <t>Coating_Scotchkote134_interior_exterior</t>
        </is>
      </c>
      <c r="K284" t="inlineStr">
        <is>
          <t>:MechSealType21S:MechSealType1Unbal:</t>
        </is>
      </c>
      <c r="L284" t="inlineStr">
        <is>
          <t>Vertical</t>
        </is>
      </c>
      <c r="M284" t="inlineStr">
        <is>
          <t>L</t>
        </is>
      </c>
      <c r="N284" t="inlineStr">
        <is>
          <t>:284TCZ:286TCZ:</t>
        </is>
      </c>
      <c r="O284" s="6" t="inlineStr">
        <is>
          <t>Cast Iron, ASTM-A48, CL 30</t>
        </is>
      </c>
      <c r="P284" s="6" t="inlineStr">
        <is>
          <t>C30</t>
        </is>
      </c>
      <c r="Q284" s="123" t="inlineStr">
        <is>
          <t>125# ANSI Flange</t>
        </is>
      </c>
      <c r="R284" s="123" t="inlineStr">
        <is>
          <t>RTF</t>
        </is>
      </c>
      <c r="S284" s="6" t="n"/>
      <c r="T284" s="123" t="inlineStr">
        <is>
          <t>A100527</t>
        </is>
      </c>
      <c r="U284" s="123" t="n"/>
      <c r="V284" s="123" t="inlineStr">
        <is>
          <t>LT027</t>
        </is>
      </c>
      <c r="W284" s="13" t="n">
        <v>0</v>
      </c>
      <c r="X284" t="n">
        <v>0</v>
      </c>
    </row>
    <row r="285">
      <c r="B285" s="13" t="inlineStr">
        <is>
          <t>N</t>
        </is>
      </c>
      <c r="C285" t="inlineStr">
        <is>
          <t>Price_BOM_VL_VLS_Insert_279</t>
        </is>
      </c>
      <c r="D285">
        <f>IF(B285="Y",C285,"")</f>
        <v/>
      </c>
      <c r="E285" t="inlineStr">
        <is>
          <t>:5015-7_VL:6015-7_VL:8015-7_VL:</t>
        </is>
      </c>
      <c r="F285" s="123" t="inlineStr">
        <is>
          <t>X5</t>
        </is>
      </c>
      <c r="G285" s="123" t="inlineStr">
        <is>
          <t>Opt_InsertProvided</t>
        </is>
      </c>
      <c r="H285" s="123" t="inlineStr">
        <is>
          <t>Ductile Iron, ASTM-A536-65</t>
        </is>
      </c>
      <c r="I285" s="123" t="inlineStr">
        <is>
          <t>:J:</t>
        </is>
      </c>
      <c r="J285" t="inlineStr">
        <is>
          <t>Coating_Scotchkote134_interior_exterior</t>
        </is>
      </c>
      <c r="K285" t="inlineStr">
        <is>
          <t>:MechSealType21S:MechSealType1Unbal:</t>
        </is>
      </c>
      <c r="L285" t="inlineStr">
        <is>
          <t>Vertical</t>
        </is>
      </c>
      <c r="M285" t="inlineStr">
        <is>
          <t>L</t>
        </is>
      </c>
      <c r="N285" t="inlineStr">
        <is>
          <t>:324TCZ:326TCZ:364TCZ:365TCZ:404TCZ:405TCZ:</t>
        </is>
      </c>
      <c r="O285" s="6" t="inlineStr">
        <is>
          <t>Cast Iron, ASTM-A48, CL 30</t>
        </is>
      </c>
      <c r="P285" s="6" t="inlineStr">
        <is>
          <t>C30</t>
        </is>
      </c>
      <c r="Q285" s="123" t="inlineStr">
        <is>
          <t>125# ANSI Flange</t>
        </is>
      </c>
      <c r="R285" s="123" t="inlineStr">
        <is>
          <t>RTF</t>
        </is>
      </c>
      <c r="S285" s="6" t="n"/>
      <c r="T285" s="123" t="inlineStr">
        <is>
          <t>A100527</t>
        </is>
      </c>
      <c r="U285" s="123" t="n"/>
      <c r="V285" s="123" t="inlineStr">
        <is>
          <t>LT027</t>
        </is>
      </c>
      <c r="W285" s="13" t="n">
        <v>0</v>
      </c>
      <c r="X285" t="n">
        <v>0</v>
      </c>
    </row>
    <row r="286">
      <c r="B286" s="13" t="inlineStr">
        <is>
          <t>N</t>
        </is>
      </c>
      <c r="C286" t="inlineStr">
        <is>
          <t>Price_BOM_VL_VLS_Insert_280</t>
        </is>
      </c>
      <c r="D286">
        <f>IF(B286="Y",C286,"")</f>
        <v/>
      </c>
      <c r="E286" t="inlineStr">
        <is>
          <t>:5015-7_VL:6015-7_VL:8015-7_VL:</t>
        </is>
      </c>
      <c r="F286" s="123" t="inlineStr">
        <is>
          <t>X5</t>
        </is>
      </c>
      <c r="G286" s="123" t="inlineStr">
        <is>
          <t>Opt_InsertProvided</t>
        </is>
      </c>
      <c r="H286" s="123" t="inlineStr">
        <is>
          <t>Ductile Iron, ASTM-A536-65</t>
        </is>
      </c>
      <c r="I286" s="123" t="inlineStr">
        <is>
          <t>:J:</t>
        </is>
      </c>
      <c r="J286" t="inlineStr">
        <is>
          <t>Coating_Scotchkote134_interior_exterior_IncludeImpeller</t>
        </is>
      </c>
      <c r="K286" t="inlineStr">
        <is>
          <t>:MechSealType21S:MechSealType1Unbal:</t>
        </is>
      </c>
      <c r="L286" t="inlineStr">
        <is>
          <t>Vertical</t>
        </is>
      </c>
      <c r="M286" t="inlineStr">
        <is>
          <t>L</t>
        </is>
      </c>
      <c r="N286" t="inlineStr">
        <is>
          <t>:213TCZ:215TCZ:254TCZ:256TCZ:</t>
        </is>
      </c>
      <c r="O286" s="6" t="inlineStr">
        <is>
          <t>Cast Iron, ASTM-A48, CL 30</t>
        </is>
      </c>
      <c r="P286" s="6" t="inlineStr">
        <is>
          <t>C30</t>
        </is>
      </c>
      <c r="Q286" s="123" t="inlineStr">
        <is>
          <t>125# ANSI Flange</t>
        </is>
      </c>
      <c r="R286" s="123" t="inlineStr">
        <is>
          <t>RTF</t>
        </is>
      </c>
      <c r="S286" s="6" t="n"/>
      <c r="T286" s="123" t="inlineStr">
        <is>
          <t>A100527</t>
        </is>
      </c>
      <c r="U286" s="123" t="n"/>
      <c r="V286" s="123" t="inlineStr">
        <is>
          <t>LT027</t>
        </is>
      </c>
      <c r="W286" s="13" t="n">
        <v>0</v>
      </c>
      <c r="X286" t="n">
        <v>0</v>
      </c>
    </row>
    <row r="287">
      <c r="B287" s="13" t="inlineStr">
        <is>
          <t>N</t>
        </is>
      </c>
      <c r="C287" t="inlineStr">
        <is>
          <t>Price_BOM_VL_VLS_Insert_281</t>
        </is>
      </c>
      <c r="D287">
        <f>IF(B287="Y",C287,"")</f>
        <v/>
      </c>
      <c r="E287" t="inlineStr">
        <is>
          <t>:5015-7_VL:6015-7_VL:8015-7_VL:</t>
        </is>
      </c>
      <c r="F287" s="123" t="inlineStr">
        <is>
          <t>X5</t>
        </is>
      </c>
      <c r="G287" s="123" t="inlineStr">
        <is>
          <t>Opt_InsertProvided</t>
        </is>
      </c>
      <c r="H287" s="123" t="inlineStr">
        <is>
          <t>Ductile Iron, ASTM-A536-65</t>
        </is>
      </c>
      <c r="I287" s="123" t="inlineStr">
        <is>
          <t>:J:</t>
        </is>
      </c>
      <c r="J287" t="inlineStr">
        <is>
          <t>Coating_Scotchkote134_interior_exterior_IncludeImpeller</t>
        </is>
      </c>
      <c r="K287" t="inlineStr">
        <is>
          <t>:MechSealType21S:MechSealType1Unbal:</t>
        </is>
      </c>
      <c r="L287" t="inlineStr">
        <is>
          <t>Vertical</t>
        </is>
      </c>
      <c r="M287" t="inlineStr">
        <is>
          <t>L</t>
        </is>
      </c>
      <c r="N287" t="inlineStr">
        <is>
          <t>:284TCZ:286TCZ:</t>
        </is>
      </c>
      <c r="O287" s="6" t="inlineStr">
        <is>
          <t>Cast Iron, ASTM-A48, CL 30</t>
        </is>
      </c>
      <c r="P287" s="6" t="inlineStr">
        <is>
          <t>C30</t>
        </is>
      </c>
      <c r="Q287" s="123" t="inlineStr">
        <is>
          <t>125# ANSI Flange</t>
        </is>
      </c>
      <c r="R287" s="123" t="inlineStr">
        <is>
          <t>RTF</t>
        </is>
      </c>
      <c r="S287" s="6" t="n"/>
      <c r="T287" s="123" t="inlineStr">
        <is>
          <t>A100527</t>
        </is>
      </c>
      <c r="U287" s="123" t="n"/>
      <c r="V287" s="123" t="inlineStr">
        <is>
          <t>LT027</t>
        </is>
      </c>
      <c r="W287" s="13" t="n">
        <v>0</v>
      </c>
      <c r="X287" t="n">
        <v>0</v>
      </c>
    </row>
    <row r="288">
      <c r="B288" s="13" t="inlineStr">
        <is>
          <t>N</t>
        </is>
      </c>
      <c r="C288" t="inlineStr">
        <is>
          <t>Price_BOM_VL_VLS_Insert_282</t>
        </is>
      </c>
      <c r="D288">
        <f>IF(B288="Y",C288,"")</f>
        <v/>
      </c>
      <c r="E288" t="inlineStr">
        <is>
          <t>:5015-7_VL:6015-7_VL:8015-7_VL:</t>
        </is>
      </c>
      <c r="F288" s="123" t="inlineStr">
        <is>
          <t>X5</t>
        </is>
      </c>
      <c r="G288" s="123" t="inlineStr">
        <is>
          <t>Opt_InsertProvided</t>
        </is>
      </c>
      <c r="H288" s="123" t="inlineStr">
        <is>
          <t>Ductile Iron, ASTM-A536-65</t>
        </is>
      </c>
      <c r="I288" s="123" t="inlineStr">
        <is>
          <t>:J:</t>
        </is>
      </c>
      <c r="J288" t="inlineStr">
        <is>
          <t>Coating_Scotchkote134_interior_exterior_IncludeImpeller</t>
        </is>
      </c>
      <c r="K288" t="inlineStr">
        <is>
          <t>:MechSealType21S:MechSealType1Unbal:</t>
        </is>
      </c>
      <c r="L288" t="inlineStr">
        <is>
          <t>Vertical</t>
        </is>
      </c>
      <c r="M288" t="inlineStr">
        <is>
          <t>L</t>
        </is>
      </c>
      <c r="N288" t="inlineStr">
        <is>
          <t>:324TCZ:326TCZ:364TCZ:365TCZ:404TCZ:405TCZ:</t>
        </is>
      </c>
      <c r="O288" s="6" t="inlineStr">
        <is>
          <t>Cast Iron, ASTM-A48, CL 30</t>
        </is>
      </c>
      <c r="P288" s="6" t="inlineStr">
        <is>
          <t>C30</t>
        </is>
      </c>
      <c r="Q288" s="123" t="inlineStr">
        <is>
          <t>125# ANSI Flange</t>
        </is>
      </c>
      <c r="R288" s="123" t="inlineStr">
        <is>
          <t>RTF</t>
        </is>
      </c>
      <c r="S288" s="6" t="n"/>
      <c r="T288" s="123" t="inlineStr">
        <is>
          <t>A100527</t>
        </is>
      </c>
      <c r="U288" s="123" t="n"/>
      <c r="V288" s="123" t="inlineStr">
        <is>
          <t>LT027</t>
        </is>
      </c>
      <c r="W288" s="13" t="n">
        <v>0</v>
      </c>
      <c r="X288" t="n">
        <v>0</v>
      </c>
    </row>
    <row r="289">
      <c r="B289" s="13" t="inlineStr">
        <is>
          <t>N</t>
        </is>
      </c>
      <c r="C289" t="inlineStr">
        <is>
          <t>Price_BOM_VL_VLS_Insert_283</t>
        </is>
      </c>
      <c r="D289">
        <f>IF(B289="Y",C289,"")</f>
        <v/>
      </c>
      <c r="E289" t="inlineStr">
        <is>
          <t>:5015-7_VL:6015-7_VL:8015-7_VL:</t>
        </is>
      </c>
      <c r="F289" s="123" t="inlineStr">
        <is>
          <t>X5</t>
        </is>
      </c>
      <c r="G289" s="123" t="inlineStr">
        <is>
          <t>Opt_InsertProvided</t>
        </is>
      </c>
      <c r="H289" s="123" t="inlineStr">
        <is>
          <t>Ductile Iron, ASTM-A536-65</t>
        </is>
      </c>
      <c r="I289" s="123" t="inlineStr">
        <is>
          <t>:J:</t>
        </is>
      </c>
      <c r="J289" t="inlineStr">
        <is>
          <t>Coating_Scotchkote134_interior_IncludeImpeller</t>
        </is>
      </c>
      <c r="K289" t="inlineStr">
        <is>
          <t>:MechSealType21S:MechSealType1Unbal:</t>
        </is>
      </c>
      <c r="L289" t="inlineStr">
        <is>
          <t>Vertical</t>
        </is>
      </c>
      <c r="M289" t="inlineStr">
        <is>
          <t>L</t>
        </is>
      </c>
      <c r="N289" t="inlineStr">
        <is>
          <t>:213TCZ:215TCZ:254TCZ:256TCZ:</t>
        </is>
      </c>
      <c r="O289" s="6" t="inlineStr">
        <is>
          <t>Cast Iron, ASTM-A48, CL 30</t>
        </is>
      </c>
      <c r="P289" s="6" t="inlineStr">
        <is>
          <t>C30</t>
        </is>
      </c>
      <c r="Q289" s="123" t="inlineStr">
        <is>
          <t>125# ANSI Flange</t>
        </is>
      </c>
      <c r="R289" s="123" t="inlineStr">
        <is>
          <t>RTF</t>
        </is>
      </c>
      <c r="S289" s="6" t="n"/>
      <c r="T289" s="123" t="inlineStr">
        <is>
          <t>A100527</t>
        </is>
      </c>
      <c r="U289" s="123" t="n"/>
      <c r="V289" s="123" t="inlineStr">
        <is>
          <t>LT027</t>
        </is>
      </c>
      <c r="W289" s="13" t="n">
        <v>0</v>
      </c>
      <c r="X289" t="n">
        <v>0</v>
      </c>
    </row>
    <row r="290">
      <c r="B290" s="13" t="inlineStr">
        <is>
          <t>N</t>
        </is>
      </c>
      <c r="C290" t="inlineStr">
        <is>
          <t>Price_BOM_VL_VLS_Insert_284</t>
        </is>
      </c>
      <c r="D290">
        <f>IF(B290="Y",C290,"")</f>
        <v/>
      </c>
      <c r="E290" t="inlineStr">
        <is>
          <t>:5015-7_VL:6015-7_VL:8015-7_VL:</t>
        </is>
      </c>
      <c r="F290" s="123" t="inlineStr">
        <is>
          <t>X5</t>
        </is>
      </c>
      <c r="G290" s="123" t="inlineStr">
        <is>
          <t>Opt_InsertProvided</t>
        </is>
      </c>
      <c r="H290" s="123" t="inlineStr">
        <is>
          <t>Ductile Iron, ASTM-A536-65</t>
        </is>
      </c>
      <c r="I290" s="123" t="inlineStr">
        <is>
          <t>:J:</t>
        </is>
      </c>
      <c r="J290" t="inlineStr">
        <is>
          <t>Coating_Scotchkote134_interior_IncludeImpeller</t>
        </is>
      </c>
      <c r="K290" t="inlineStr">
        <is>
          <t>:MechSealType21S:MechSealType1Unbal:</t>
        </is>
      </c>
      <c r="L290" t="inlineStr">
        <is>
          <t>Vertical</t>
        </is>
      </c>
      <c r="M290" t="inlineStr">
        <is>
          <t>L</t>
        </is>
      </c>
      <c r="N290" t="inlineStr">
        <is>
          <t>:284TCZ:286TCZ:</t>
        </is>
      </c>
      <c r="O290" s="6" t="inlineStr">
        <is>
          <t>Cast Iron, ASTM-A48, CL 30</t>
        </is>
      </c>
      <c r="P290" s="6" t="inlineStr">
        <is>
          <t>C30</t>
        </is>
      </c>
      <c r="Q290" s="123" t="inlineStr">
        <is>
          <t>125# ANSI Flange</t>
        </is>
      </c>
      <c r="R290" s="123" t="inlineStr">
        <is>
          <t>RTF</t>
        </is>
      </c>
      <c r="S290" s="6" t="n"/>
      <c r="T290" s="123" t="inlineStr">
        <is>
          <t>A100527</t>
        </is>
      </c>
      <c r="U290" s="123" t="n"/>
      <c r="V290" s="123" t="inlineStr">
        <is>
          <t>LT027</t>
        </is>
      </c>
      <c r="W290" s="13" t="n">
        <v>0</v>
      </c>
      <c r="X290" t="n">
        <v>0</v>
      </c>
    </row>
    <row r="291">
      <c r="B291" s="13" t="inlineStr">
        <is>
          <t>N</t>
        </is>
      </c>
      <c r="C291" t="inlineStr">
        <is>
          <t>Price_BOM_VL_VLS_Insert_285</t>
        </is>
      </c>
      <c r="D291">
        <f>IF(B291="Y",C291,"")</f>
        <v/>
      </c>
      <c r="E291" t="inlineStr">
        <is>
          <t>:5015-7_VL:6015-7_VL:8015-7_VL:</t>
        </is>
      </c>
      <c r="F291" s="123" t="inlineStr">
        <is>
          <t>X5</t>
        </is>
      </c>
      <c r="G291" s="123" t="inlineStr">
        <is>
          <t>Opt_InsertProvided</t>
        </is>
      </c>
      <c r="H291" s="123" t="inlineStr">
        <is>
          <t>Ductile Iron, ASTM-A536-65</t>
        </is>
      </c>
      <c r="I291" s="123" t="inlineStr">
        <is>
          <t>:J:</t>
        </is>
      </c>
      <c r="J291" t="inlineStr">
        <is>
          <t>Coating_Scotchkote134_interior_IncludeImpeller</t>
        </is>
      </c>
      <c r="K291" t="inlineStr">
        <is>
          <t>:MechSealType21S:MechSealType1Unbal:</t>
        </is>
      </c>
      <c r="L291" t="inlineStr">
        <is>
          <t>Vertical</t>
        </is>
      </c>
      <c r="M291" t="inlineStr">
        <is>
          <t>L</t>
        </is>
      </c>
      <c r="N291" t="inlineStr">
        <is>
          <t>:324TCZ:326TCZ:364TCZ:365TCZ:404TCZ:405TCZ:</t>
        </is>
      </c>
      <c r="O291" s="6" t="inlineStr">
        <is>
          <t>Cast Iron, ASTM-A48, CL 30</t>
        </is>
      </c>
      <c r="P291" s="6" t="inlineStr">
        <is>
          <t>C30</t>
        </is>
      </c>
      <c r="Q291" s="123" t="inlineStr">
        <is>
          <t>125# ANSI Flange</t>
        </is>
      </c>
      <c r="R291" s="123" t="inlineStr">
        <is>
          <t>RTF</t>
        </is>
      </c>
      <c r="S291" s="6" t="n"/>
      <c r="T291" s="123" t="inlineStr">
        <is>
          <t>A100527</t>
        </is>
      </c>
      <c r="U291" s="123" t="n"/>
      <c r="V291" s="123" t="inlineStr">
        <is>
          <t>LT027</t>
        </is>
      </c>
      <c r="W291" s="13" t="n">
        <v>0</v>
      </c>
      <c r="X291" t="n">
        <v>0</v>
      </c>
    </row>
    <row r="292">
      <c r="B292" s="13" t="inlineStr">
        <is>
          <t>N</t>
        </is>
      </c>
      <c r="C292" t="inlineStr">
        <is>
          <t>Price_BOM_VL_VLS_Insert_286</t>
        </is>
      </c>
      <c r="D292">
        <f>IF(B292="Y",C292,"")</f>
        <v/>
      </c>
      <c r="E292" t="inlineStr">
        <is>
          <t>:5015-7_VL:6015-7_VL:8015-7_VL:</t>
        </is>
      </c>
      <c r="F292" s="123" t="inlineStr">
        <is>
          <t>X5</t>
        </is>
      </c>
      <c r="G292" s="123" t="inlineStr">
        <is>
          <t>Opt_InsertProvided</t>
        </is>
      </c>
      <c r="H292" s="123" t="inlineStr">
        <is>
          <t>Ductile Iron, ASTM-A536-65</t>
        </is>
      </c>
      <c r="I292" s="123" t="inlineStr">
        <is>
          <t>:J:</t>
        </is>
      </c>
      <c r="J292" t="inlineStr">
        <is>
          <t>Coating_Special</t>
        </is>
      </c>
      <c r="K292" t="inlineStr">
        <is>
          <t>:MechSealType21S:MechSealType1Unbal:</t>
        </is>
      </c>
      <c r="L292" t="inlineStr">
        <is>
          <t>Vertical</t>
        </is>
      </c>
      <c r="M292" t="inlineStr">
        <is>
          <t>L</t>
        </is>
      </c>
      <c r="N292" t="inlineStr">
        <is>
          <t>:213TCZ:215TCZ:254TCZ:256TCZ:</t>
        </is>
      </c>
      <c r="O292" s="6" t="inlineStr">
        <is>
          <t>Cast Iron, ASTM-A48, CL 30</t>
        </is>
      </c>
      <c r="P292" s="6" t="inlineStr">
        <is>
          <t>C30</t>
        </is>
      </c>
      <c r="Q292" s="123" t="inlineStr">
        <is>
          <t>125# ANSI Flange</t>
        </is>
      </c>
      <c r="R292" s="123" t="inlineStr">
        <is>
          <t>RTF</t>
        </is>
      </c>
      <c r="S292" s="6" t="n"/>
      <c r="T292" s="123" t="inlineStr">
        <is>
          <t>A100527</t>
        </is>
      </c>
      <c r="U292" s="123" t="n"/>
      <c r="V292" s="123" t="inlineStr">
        <is>
          <t>LT027</t>
        </is>
      </c>
      <c r="W292" s="13" t="n">
        <v>0</v>
      </c>
      <c r="X292" t="n">
        <v>0</v>
      </c>
    </row>
    <row r="293">
      <c r="B293" s="13" t="inlineStr">
        <is>
          <t>N</t>
        </is>
      </c>
      <c r="C293" t="inlineStr">
        <is>
          <t>Price_BOM_VL_VLS_Insert_287</t>
        </is>
      </c>
      <c r="D293">
        <f>IF(B293="Y",C293,"")</f>
        <v/>
      </c>
      <c r="E293" t="inlineStr">
        <is>
          <t>:5015-7_VL:6015-7_VL:8015-7_VL:</t>
        </is>
      </c>
      <c r="F293" s="123" t="inlineStr">
        <is>
          <t>X5</t>
        </is>
      </c>
      <c r="G293" s="123" t="inlineStr">
        <is>
          <t>Opt_InsertProvided</t>
        </is>
      </c>
      <c r="H293" s="123" t="inlineStr">
        <is>
          <t>Ductile Iron, ASTM-A536-65</t>
        </is>
      </c>
      <c r="I293" s="123" t="inlineStr">
        <is>
          <t>:J:</t>
        </is>
      </c>
      <c r="J293" t="inlineStr">
        <is>
          <t>Coating_Special</t>
        </is>
      </c>
      <c r="K293" t="inlineStr">
        <is>
          <t>:MechSealType21S:MechSealType1Unbal:</t>
        </is>
      </c>
      <c r="L293" t="inlineStr">
        <is>
          <t>Vertical</t>
        </is>
      </c>
      <c r="M293" t="inlineStr">
        <is>
          <t>L</t>
        </is>
      </c>
      <c r="N293" t="inlineStr">
        <is>
          <t>:284TCZ:286TCZ:</t>
        </is>
      </c>
      <c r="O293" s="6" t="inlineStr">
        <is>
          <t>Cast Iron, ASTM-A48, CL 30</t>
        </is>
      </c>
      <c r="P293" s="6" t="inlineStr">
        <is>
          <t>C30</t>
        </is>
      </c>
      <c r="Q293" s="123" t="inlineStr">
        <is>
          <t>125# ANSI Flange</t>
        </is>
      </c>
      <c r="R293" s="123" t="inlineStr">
        <is>
          <t>RTF</t>
        </is>
      </c>
      <c r="S293" s="6" t="n"/>
      <c r="T293" s="123" t="inlineStr">
        <is>
          <t>A100527</t>
        </is>
      </c>
      <c r="U293" s="123" t="n"/>
      <c r="V293" s="123" t="inlineStr">
        <is>
          <t>LT027</t>
        </is>
      </c>
      <c r="W293" s="13" t="n">
        <v>0</v>
      </c>
      <c r="X293" t="n">
        <v>0</v>
      </c>
    </row>
    <row r="294">
      <c r="B294" s="13" t="inlineStr">
        <is>
          <t>N</t>
        </is>
      </c>
      <c r="C294" t="inlineStr">
        <is>
          <t>Price_BOM_VL_VLS_Insert_288</t>
        </is>
      </c>
      <c r="D294">
        <f>IF(B294="Y",C294,"")</f>
        <v/>
      </c>
      <c r="E294" t="inlineStr">
        <is>
          <t>:5015-7_VL:6015-7_VL:8015-7_VL:</t>
        </is>
      </c>
      <c r="F294" s="123" t="inlineStr">
        <is>
          <t>X5</t>
        </is>
      </c>
      <c r="G294" s="123" t="inlineStr">
        <is>
          <t>Opt_InsertProvided</t>
        </is>
      </c>
      <c r="H294" s="123" t="inlineStr">
        <is>
          <t>Ductile Iron, ASTM-A536-65</t>
        </is>
      </c>
      <c r="I294" s="123" t="inlineStr">
        <is>
          <t>:J:</t>
        </is>
      </c>
      <c r="J294" t="inlineStr">
        <is>
          <t>Coating_Special</t>
        </is>
      </c>
      <c r="K294" t="inlineStr">
        <is>
          <t>:MechSealType21S:MechSealType1Unbal:</t>
        </is>
      </c>
      <c r="L294" t="inlineStr">
        <is>
          <t>Vertical</t>
        </is>
      </c>
      <c r="M294" t="inlineStr">
        <is>
          <t>L</t>
        </is>
      </c>
      <c r="N294" t="inlineStr">
        <is>
          <t>:324TCZ:326TCZ:364TCZ:365TCZ:404TCZ:405TCZ:</t>
        </is>
      </c>
      <c r="O294" s="6" t="inlineStr">
        <is>
          <t>Cast Iron, ASTM-A48, CL 30</t>
        </is>
      </c>
      <c r="P294" s="6" t="inlineStr">
        <is>
          <t>C30</t>
        </is>
      </c>
      <c r="Q294" s="123" t="inlineStr">
        <is>
          <t>125# ANSI Flange</t>
        </is>
      </c>
      <c r="R294" s="123" t="inlineStr">
        <is>
          <t>RTF</t>
        </is>
      </c>
      <c r="S294" s="6" t="n"/>
      <c r="T294" s="123" t="inlineStr">
        <is>
          <t>A100527</t>
        </is>
      </c>
      <c r="U294" s="123" t="n"/>
      <c r="V294" s="123" t="inlineStr">
        <is>
          <t>LT027</t>
        </is>
      </c>
      <c r="W294" s="13" t="n">
        <v>0</v>
      </c>
      <c r="X294" t="n">
        <v>0</v>
      </c>
    </row>
    <row r="295">
      <c r="B295" s="13" t="inlineStr">
        <is>
          <t>N</t>
        </is>
      </c>
      <c r="C295" t="inlineStr">
        <is>
          <t>Price_BOM_VL_VLS_Insert_289</t>
        </is>
      </c>
      <c r="D295">
        <f>IF(B295="Y",C295,"")</f>
        <v/>
      </c>
      <c r="E295" t="inlineStr">
        <is>
          <t>:5015-7_VL:6015-7_VL:8015-7_VL:</t>
        </is>
      </c>
      <c r="F295" s="123" t="inlineStr">
        <is>
          <t>X5</t>
        </is>
      </c>
      <c r="G295" s="123" t="inlineStr">
        <is>
          <t>Opt_InsertProvided</t>
        </is>
      </c>
      <c r="H295" s="123" t="inlineStr">
        <is>
          <t>Ductile Iron, ASTM-A536-65</t>
        </is>
      </c>
      <c r="I295" s="123" t="inlineStr">
        <is>
          <t>:J:</t>
        </is>
      </c>
      <c r="J295" t="inlineStr">
        <is>
          <t>Coating_Epoxy</t>
        </is>
      </c>
      <c r="K295" t="inlineStr">
        <is>
          <t>:MechSealType21S:MechSealType1Unbal:</t>
        </is>
      </c>
      <c r="L295" t="inlineStr">
        <is>
          <t>Vertical</t>
        </is>
      </c>
      <c r="M295" t="inlineStr">
        <is>
          <t>L</t>
        </is>
      </c>
      <c r="N295" t="inlineStr">
        <is>
          <t>:213TCZ:215TCZ:254TCZ:256TCZ:</t>
        </is>
      </c>
      <c r="O295" s="6" t="inlineStr">
        <is>
          <t>Cast Iron, ASTM-A48, CL 30</t>
        </is>
      </c>
      <c r="P295" s="6" t="inlineStr">
        <is>
          <t>C30</t>
        </is>
      </c>
      <c r="Q295" s="123" t="inlineStr">
        <is>
          <t>125# ANSI Flange</t>
        </is>
      </c>
      <c r="R295" s="123" t="inlineStr">
        <is>
          <t>RTF</t>
        </is>
      </c>
      <c r="S295" s="6" t="n"/>
      <c r="T295" s="123" t="inlineStr">
        <is>
          <t>A100527</t>
        </is>
      </c>
      <c r="U295" s="123" t="n"/>
      <c r="V295" s="123" t="inlineStr">
        <is>
          <t>LT027</t>
        </is>
      </c>
      <c r="W295" s="13" t="n">
        <v>0</v>
      </c>
      <c r="X295" t="n">
        <v>0</v>
      </c>
    </row>
    <row r="296">
      <c r="B296" s="13" t="inlineStr">
        <is>
          <t>N</t>
        </is>
      </c>
      <c r="C296" t="inlineStr">
        <is>
          <t>Price_BOM_VL_VLS_Insert_290</t>
        </is>
      </c>
      <c r="D296">
        <f>IF(B296="Y",C296,"")</f>
        <v/>
      </c>
      <c r="E296" t="inlineStr">
        <is>
          <t>:5015-7_VL:6015-7_VL:8015-7_VL:</t>
        </is>
      </c>
      <c r="F296" s="123" t="inlineStr">
        <is>
          <t>X5</t>
        </is>
      </c>
      <c r="G296" s="123" t="inlineStr">
        <is>
          <t>Opt_InsertProvided</t>
        </is>
      </c>
      <c r="H296" s="123" t="inlineStr">
        <is>
          <t>Ductile Iron, ASTM-A536-65</t>
        </is>
      </c>
      <c r="I296" s="123" t="inlineStr">
        <is>
          <t>:J:</t>
        </is>
      </c>
      <c r="J296" t="inlineStr">
        <is>
          <t>Coating_Epoxy</t>
        </is>
      </c>
      <c r="K296" t="inlineStr">
        <is>
          <t>:MechSealType21S:MechSealType1Unbal:</t>
        </is>
      </c>
      <c r="L296" t="inlineStr">
        <is>
          <t>Vertical</t>
        </is>
      </c>
      <c r="M296" t="inlineStr">
        <is>
          <t>L</t>
        </is>
      </c>
      <c r="N296" t="inlineStr">
        <is>
          <t>:284TCZ:286TCZ:</t>
        </is>
      </c>
      <c r="O296" s="6" t="inlineStr">
        <is>
          <t>Cast Iron, ASTM-A48, CL 30</t>
        </is>
      </c>
      <c r="P296" s="6" t="inlineStr">
        <is>
          <t>C30</t>
        </is>
      </c>
      <c r="Q296" s="123" t="inlineStr">
        <is>
          <t>125# ANSI Flange</t>
        </is>
      </c>
      <c r="R296" s="123" t="inlineStr">
        <is>
          <t>RTF</t>
        </is>
      </c>
      <c r="S296" s="6" t="n"/>
      <c r="T296" s="123" t="inlineStr">
        <is>
          <t>A100527</t>
        </is>
      </c>
      <c r="U296" s="123" t="n"/>
      <c r="V296" s="123" t="inlineStr">
        <is>
          <t>LT027</t>
        </is>
      </c>
      <c r="W296" s="13" t="n">
        <v>0</v>
      </c>
      <c r="X296" t="n">
        <v>0</v>
      </c>
    </row>
    <row r="297">
      <c r="B297" s="13" t="inlineStr">
        <is>
          <t>N</t>
        </is>
      </c>
      <c r="C297" t="inlineStr">
        <is>
          <t>Price_BOM_VL_VLS_Insert_291</t>
        </is>
      </c>
      <c r="D297">
        <f>IF(B297="Y",C297,"")</f>
        <v/>
      </c>
      <c r="E297" t="inlineStr">
        <is>
          <t>:5015-7_VL:6015-7_VL:8015-7_VL:</t>
        </is>
      </c>
      <c r="F297" s="123" t="inlineStr">
        <is>
          <t>X5</t>
        </is>
      </c>
      <c r="G297" s="123" t="inlineStr">
        <is>
          <t>Opt_InsertProvided</t>
        </is>
      </c>
      <c r="H297" s="123" t="inlineStr">
        <is>
          <t>Ductile Iron, ASTM-A536-65</t>
        </is>
      </c>
      <c r="I297" s="123" t="inlineStr">
        <is>
          <t>:J:</t>
        </is>
      </c>
      <c r="J297" t="inlineStr">
        <is>
          <t>Coating_Epoxy</t>
        </is>
      </c>
      <c r="K297" t="inlineStr">
        <is>
          <t>:MechSealType21S:MechSealType1Unbal:</t>
        </is>
      </c>
      <c r="L297" t="inlineStr">
        <is>
          <t>Vertical</t>
        </is>
      </c>
      <c r="M297" t="inlineStr">
        <is>
          <t>L</t>
        </is>
      </c>
      <c r="N297" t="inlineStr">
        <is>
          <t>:324TCZ:326TCZ:364TCZ:365TCZ:404TCZ:405TCZ:</t>
        </is>
      </c>
      <c r="O297" s="6" t="inlineStr">
        <is>
          <t>Cast Iron, ASTM-A48, CL 30</t>
        </is>
      </c>
      <c r="P297" s="6" t="inlineStr">
        <is>
          <t>C30</t>
        </is>
      </c>
      <c r="Q297" s="123" t="inlineStr">
        <is>
          <t>125# ANSI Flange</t>
        </is>
      </c>
      <c r="R297" s="123" t="inlineStr">
        <is>
          <t>RTF</t>
        </is>
      </c>
      <c r="S297" s="6" t="n"/>
      <c r="T297" s="123" t="inlineStr">
        <is>
          <t>A100527</t>
        </is>
      </c>
      <c r="U297" s="123" t="n"/>
      <c r="V297" s="123" t="inlineStr">
        <is>
          <t>LT027</t>
        </is>
      </c>
      <c r="W297" s="13" t="n">
        <v>0</v>
      </c>
      <c r="X297" t="n">
        <v>0</v>
      </c>
    </row>
    <row r="298">
      <c r="B298" s="13" t="inlineStr">
        <is>
          <t>Y</t>
        </is>
      </c>
      <c r="C298" t="inlineStr">
        <is>
          <t>Price_BOM_VL_VLS_Insert_292</t>
        </is>
      </c>
      <c r="D298">
        <f>IF(B298="Y",C298,"")</f>
        <v/>
      </c>
      <c r="E298" t="inlineStr">
        <is>
          <t>:5015-7_VL:6015-7_VL:8015-7_VL:</t>
        </is>
      </c>
      <c r="F298" s="123" t="inlineStr">
        <is>
          <t>X5</t>
        </is>
      </c>
      <c r="G298" s="123" t="inlineStr">
        <is>
          <t>Opt_InsertProvided</t>
        </is>
      </c>
      <c r="H298" s="123" t="inlineStr">
        <is>
          <t>Ductile Iron, ASTM-A536-65</t>
        </is>
      </c>
      <c r="I298" s="123" t="inlineStr">
        <is>
          <t>:J:</t>
        </is>
      </c>
      <c r="J298" t="inlineStr">
        <is>
          <t>Coating_Standard</t>
        </is>
      </c>
      <c r="K298" t="inlineStr">
        <is>
          <t>:MechSealType21S:MechSealType1Unbal:</t>
        </is>
      </c>
      <c r="L298" t="inlineStr">
        <is>
          <t>Vertical</t>
        </is>
      </c>
      <c r="M298" t="inlineStr">
        <is>
          <t>L</t>
        </is>
      </c>
      <c r="N298" t="inlineStr">
        <is>
          <t>:213TCZ:215TCZ:254TCZ:256TCZ:</t>
        </is>
      </c>
      <c r="O298" s="6" t="inlineStr">
        <is>
          <t>Cast Iron, ASTM-A48, CL 30</t>
        </is>
      </c>
      <c r="P298" s="6" t="inlineStr">
        <is>
          <t>C30</t>
        </is>
      </c>
      <c r="Q298" s="123" t="inlineStr">
        <is>
          <t>125# ANSI Flange</t>
        </is>
      </c>
      <c r="R298" s="123" t="n">
        <v>96769426</v>
      </c>
      <c r="S298" s="6" t="inlineStr">
        <is>
          <t>INSERT,LC,X5,SGL,213TCZ-256TCZ,CI</t>
        </is>
      </c>
      <c r="T298" s="123" t="inlineStr">
        <is>
          <t>A100527</t>
        </is>
      </c>
      <c r="U298" s="123" t="n"/>
      <c r="V298" s="123" t="inlineStr">
        <is>
          <t>LT027</t>
        </is>
      </c>
      <c r="W298" s="13" t="n">
        <v>0</v>
      </c>
      <c r="X298" t="n">
        <v>0</v>
      </c>
    </row>
    <row r="299">
      <c r="B299" s="13" t="inlineStr">
        <is>
          <t>Y</t>
        </is>
      </c>
      <c r="C299" t="inlineStr">
        <is>
          <t>Price_BOM_VL_VLS_Insert_293</t>
        </is>
      </c>
      <c r="D299">
        <f>IF(B299="Y",C299,"")</f>
        <v/>
      </c>
      <c r="E299" t="inlineStr">
        <is>
          <t>:5015-7_VL:6015-7_VL:8015-7_VL:</t>
        </is>
      </c>
      <c r="F299" s="123" t="inlineStr">
        <is>
          <t>X5</t>
        </is>
      </c>
      <c r="G299" s="123" t="inlineStr">
        <is>
          <t>Opt_InsertProvided</t>
        </is>
      </c>
      <c r="H299" s="123" t="inlineStr">
        <is>
          <t>Ductile Iron, ASTM-A536-65</t>
        </is>
      </c>
      <c r="I299" s="123" t="inlineStr">
        <is>
          <t>:J:</t>
        </is>
      </c>
      <c r="J299" t="inlineStr">
        <is>
          <t>Coating_Standard</t>
        </is>
      </c>
      <c r="K299" t="inlineStr">
        <is>
          <t>:MechSealType21S:MechSealType1Unbal:</t>
        </is>
      </c>
      <c r="L299" t="inlineStr">
        <is>
          <t>Vertical</t>
        </is>
      </c>
      <c r="M299" t="inlineStr">
        <is>
          <t>L</t>
        </is>
      </c>
      <c r="N299" t="inlineStr">
        <is>
          <t>:284TCZ:286TCZ:</t>
        </is>
      </c>
      <c r="O299" s="6" t="inlineStr">
        <is>
          <t>Cast Iron, ASTM-A48, CL 30</t>
        </is>
      </c>
      <c r="P299" s="6" t="inlineStr">
        <is>
          <t>C30</t>
        </is>
      </c>
      <c r="Q299" s="123" t="inlineStr">
        <is>
          <t>125# ANSI Flange</t>
        </is>
      </c>
      <c r="R299" s="123" t="n">
        <v>96769427</v>
      </c>
      <c r="S299" s="6" t="inlineStr">
        <is>
          <t>INSERT,LC,X5,SGL,284TCZ-286TCZ,CI</t>
        </is>
      </c>
      <c r="T299" s="123" t="inlineStr">
        <is>
          <t>A100527</t>
        </is>
      </c>
      <c r="U299" s="123" t="n"/>
      <c r="V299" s="123" t="inlineStr">
        <is>
          <t>LT027</t>
        </is>
      </c>
      <c r="W299" s="13" t="n">
        <v>0</v>
      </c>
      <c r="X299" t="n">
        <v>0</v>
      </c>
    </row>
    <row r="300">
      <c r="B300" s="13" t="inlineStr">
        <is>
          <t>Y</t>
        </is>
      </c>
      <c r="C300" t="inlineStr">
        <is>
          <t>Price_BOM_VL_VLS_Insert_294</t>
        </is>
      </c>
      <c r="D300">
        <f>IF(B300="Y",C300,"")</f>
        <v/>
      </c>
      <c r="E300" t="inlineStr">
        <is>
          <t>:5015-7_VL:6015-7_VL:8015-7_VL:</t>
        </is>
      </c>
      <c r="F300" s="123" t="inlineStr">
        <is>
          <t>X5</t>
        </is>
      </c>
      <c r="G300" s="123" t="inlineStr">
        <is>
          <t>Opt_InsertProvided</t>
        </is>
      </c>
      <c r="H300" s="123" t="inlineStr">
        <is>
          <t>Ductile Iron, ASTM-A536-65</t>
        </is>
      </c>
      <c r="I300" s="123" t="inlineStr">
        <is>
          <t>:J:</t>
        </is>
      </c>
      <c r="J300" t="inlineStr">
        <is>
          <t>Coating_Standard</t>
        </is>
      </c>
      <c r="K300" t="inlineStr">
        <is>
          <t>:MechSealType21S:MechSealType1Unbal:</t>
        </is>
      </c>
      <c r="L300" t="inlineStr">
        <is>
          <t>Vertical</t>
        </is>
      </c>
      <c r="M300" t="inlineStr">
        <is>
          <t>L</t>
        </is>
      </c>
      <c r="N300" t="inlineStr">
        <is>
          <t>:324TCZ:326TCZ:364TCZ:365TCZ:404TCZ:405TCZ:</t>
        </is>
      </c>
      <c r="O300" s="6" t="inlineStr">
        <is>
          <t>Cast Iron, ASTM-A48, CL 30</t>
        </is>
      </c>
      <c r="P300" s="6" t="inlineStr">
        <is>
          <t>C30</t>
        </is>
      </c>
      <c r="Q300" s="123" t="inlineStr">
        <is>
          <t>125# ANSI Flange</t>
        </is>
      </c>
      <c r="R300" s="123" t="n">
        <v>96769428</v>
      </c>
      <c r="S300" s="6" t="inlineStr">
        <is>
          <t>INSERT,LC,X5,SGL,324TCZ-365TCZ,CI</t>
        </is>
      </c>
      <c r="T300" s="123" t="inlineStr">
        <is>
          <t>A100527</t>
        </is>
      </c>
      <c r="U300" s="123" t="n"/>
      <c r="V300" s="123" t="inlineStr">
        <is>
          <t>LT027</t>
        </is>
      </c>
      <c r="W300" s="13" t="n">
        <v>0</v>
      </c>
      <c r="X300" t="n">
        <v>0</v>
      </c>
    </row>
    <row r="301">
      <c r="B301" s="13">
        <f>IF(AND(J301="Coating_Standard"),"Y","N")</f>
        <v/>
      </c>
      <c r="C301" t="inlineStr">
        <is>
          <t>Price_BOM_VL_VLS_Insert_295</t>
        </is>
      </c>
      <c r="D301">
        <f>IF(B301="Y",C301,"")</f>
        <v/>
      </c>
      <c r="E301" t="inlineStr">
        <is>
          <t>:5015-7_VLS:</t>
        </is>
      </c>
      <c r="F301" t="inlineStr">
        <is>
          <t>XA</t>
        </is>
      </c>
      <c r="G301" s="123" t="inlineStr">
        <is>
          <t>Opt_InsertProvided</t>
        </is>
      </c>
      <c r="H301" s="123" t="inlineStr">
        <is>
          <t>Cast Iron, ASTM-A48, CL 35</t>
        </is>
      </c>
      <c r="I301" s="123" t="inlineStr">
        <is>
          <t>:C30:C35:J:</t>
        </is>
      </c>
      <c r="J301" t="inlineStr">
        <is>
          <t>Coating_Standard</t>
        </is>
      </c>
      <c r="K301" t="inlineStr">
        <is>
          <t>:MechSealType21:MechSealType2:</t>
        </is>
      </c>
      <c r="L301" t="inlineStr">
        <is>
          <t>Vertical</t>
        </is>
      </c>
      <c r="M301" t="inlineStr">
        <is>
          <t>E</t>
        </is>
      </c>
      <c r="N301" t="inlineStr">
        <is>
          <t>:324TC:326TC:364TC:365TC:</t>
        </is>
      </c>
      <c r="O301" s="6" t="inlineStr">
        <is>
          <t>Cast Iron, ASTM-A48, CL 30</t>
        </is>
      </c>
      <c r="P301" s="6" t="inlineStr">
        <is>
          <t>C30</t>
        </is>
      </c>
      <c r="Q301" s="123" t="inlineStr">
        <is>
          <t>125# ANSI Flange</t>
        </is>
      </c>
      <c r="R301" s="123" t="n">
        <v>98273985</v>
      </c>
      <c r="S301" s="123" t="n"/>
      <c r="T301" s="123" t="inlineStr">
        <is>
          <t>A300195</t>
        </is>
      </c>
      <c r="U301" s="123" t="n"/>
      <c r="V301" s="123" t="inlineStr">
        <is>
          <t>LT108</t>
        </is>
      </c>
      <c r="W301" s="13" t="n">
        <v>6</v>
      </c>
      <c r="X301" t="n">
        <v>138</v>
      </c>
    </row>
    <row r="302">
      <c r="B302" s="13">
        <f>IF(AND(J302="Coating_Standard"),"Y","N")</f>
        <v/>
      </c>
      <c r="C302" t="inlineStr">
        <is>
          <t>Price_BOM_VL_VLS_Insert_296</t>
        </is>
      </c>
      <c r="D302">
        <f>IF(B302="Y",C302,"")</f>
        <v/>
      </c>
      <c r="E302" t="inlineStr">
        <is>
          <t>:5015-7_VLS:</t>
        </is>
      </c>
      <c r="F302" t="inlineStr">
        <is>
          <t>XA</t>
        </is>
      </c>
      <c r="G302" s="123" t="inlineStr">
        <is>
          <t>Opt_InsertProvided</t>
        </is>
      </c>
      <c r="H302" s="123" t="inlineStr">
        <is>
          <t>Cast Iron, ASTM-A48, CL 35</t>
        </is>
      </c>
      <c r="I302" s="123" t="inlineStr">
        <is>
          <t>:C30:C35:J:</t>
        </is>
      </c>
      <c r="J302" t="inlineStr">
        <is>
          <t>Coating_Standard</t>
        </is>
      </c>
      <c r="K302" t="inlineStr">
        <is>
          <t>:MechSealType21:MechSealType2:</t>
        </is>
      </c>
      <c r="L302" t="inlineStr">
        <is>
          <t>Vertical</t>
        </is>
      </c>
      <c r="M302" t="inlineStr">
        <is>
          <t>E</t>
        </is>
      </c>
      <c r="N302" t="inlineStr">
        <is>
          <t>:254TC:256TC:</t>
        </is>
      </c>
      <c r="O302" s="6" t="inlineStr">
        <is>
          <t>Cast Iron, ASTM-A48, CL 30</t>
        </is>
      </c>
      <c r="P302" s="6" t="inlineStr">
        <is>
          <t>C30</t>
        </is>
      </c>
      <c r="Q302" s="123" t="inlineStr">
        <is>
          <t>125# ANSI Flange</t>
        </is>
      </c>
      <c r="R302" s="123" t="n">
        <v>98274009</v>
      </c>
      <c r="S302" s="123" t="n"/>
      <c r="T302" s="123" t="inlineStr">
        <is>
          <t>A300197</t>
        </is>
      </c>
      <c r="U302" s="123" t="n"/>
      <c r="V302" s="123" t="inlineStr">
        <is>
          <t>LT108</t>
        </is>
      </c>
      <c r="W302" s="13" t="n">
        <v>6</v>
      </c>
      <c r="X302" t="n">
        <v>227</v>
      </c>
    </row>
    <row r="303">
      <c r="B303" s="13">
        <f>IF(AND(J303="Coating_Standard"),"Y","N")</f>
        <v/>
      </c>
      <c r="C303" t="inlineStr">
        <is>
          <t>Price_BOM_VL_VLS_Insert_297</t>
        </is>
      </c>
      <c r="D303">
        <f>IF(B303="Y",C303,"")</f>
        <v/>
      </c>
      <c r="E303" t="inlineStr">
        <is>
          <t>:5015-7_VLS:</t>
        </is>
      </c>
      <c r="F303" t="inlineStr">
        <is>
          <t>XA</t>
        </is>
      </c>
      <c r="G303" s="123" t="inlineStr">
        <is>
          <t>Opt_InsertProvided</t>
        </is>
      </c>
      <c r="H303" t="inlineStr">
        <is>
          <t>:Cast Iron, ASTM-A48, CL 35:CaseMatl_Ductile_Iron_ASTM-A536-65</t>
        </is>
      </c>
      <c r="I303" s="123" t="inlineStr">
        <is>
          <t>:C30:C35:J:</t>
        </is>
      </c>
      <c r="J303" t="inlineStr">
        <is>
          <t>Coating_Standard</t>
        </is>
      </c>
      <c r="K303" t="inlineStr">
        <is>
          <t>:MechSealType2:</t>
        </is>
      </c>
      <c r="L303" t="inlineStr">
        <is>
          <t>Vertical</t>
        </is>
      </c>
      <c r="M303" t="inlineStr">
        <is>
          <t>E</t>
        </is>
      </c>
      <c r="N303" t="inlineStr">
        <is>
          <t>:324TC:326TC:364TC:365TC:</t>
        </is>
      </c>
      <c r="O303" s="6" t="inlineStr">
        <is>
          <t>Cast Iron, ASTM-A48, CL 30</t>
        </is>
      </c>
      <c r="P303" s="6" t="inlineStr">
        <is>
          <t>C30</t>
        </is>
      </c>
      <c r="Q303" s="123" t="inlineStr">
        <is>
          <t>250# ANSI Flange</t>
        </is>
      </c>
      <c r="R303" s="123" t="inlineStr">
        <is>
          <t>RTF</t>
        </is>
      </c>
      <c r="S303" s="123" t="n"/>
      <c r="T303" s="86" t="inlineStr">
        <is>
          <t>A300176</t>
        </is>
      </c>
      <c r="U303" s="86">
        <f>VLOOKUP(T303,Sheet2!A$25:B$51,2,FALSE)</f>
        <v/>
      </c>
      <c r="V303" s="65" t="inlineStr">
        <is>
          <t>LT116</t>
        </is>
      </c>
      <c r="W303" s="13" t="n">
        <v>16</v>
      </c>
      <c r="X303" t="n">
        <v>138</v>
      </c>
    </row>
    <row r="304">
      <c r="B304" s="13">
        <f>IF(AND(J304="Coating_Standard"),"Y","N")</f>
        <v/>
      </c>
      <c r="C304" t="inlineStr">
        <is>
          <t>Price_BOM_VL_VLS_Insert_298</t>
        </is>
      </c>
      <c r="D304">
        <f>IF(B304="Y",C304,"")</f>
        <v/>
      </c>
      <c r="E304" t="inlineStr">
        <is>
          <t>:5015-7_VLS:</t>
        </is>
      </c>
      <c r="F304" t="inlineStr">
        <is>
          <t>XA</t>
        </is>
      </c>
      <c r="G304" s="123" t="inlineStr">
        <is>
          <t>Opt_InsertProvided</t>
        </is>
      </c>
      <c r="H304" t="inlineStr">
        <is>
          <t>:Cast Iron, ASTM-A48, CL 35:CaseMatl_Ductile_Iron_ASTM-A536-65</t>
        </is>
      </c>
      <c r="I304" s="123" t="inlineStr">
        <is>
          <t>:C30:C35:J:</t>
        </is>
      </c>
      <c r="J304" t="inlineStr">
        <is>
          <t>Coating_Standard</t>
        </is>
      </c>
      <c r="K304" t="inlineStr">
        <is>
          <t>:MechSealType2:</t>
        </is>
      </c>
      <c r="L304" t="inlineStr">
        <is>
          <t>Vertical</t>
        </is>
      </c>
      <c r="M304" t="inlineStr">
        <is>
          <t>E</t>
        </is>
      </c>
      <c r="N304" t="inlineStr">
        <is>
          <t>:254TC:256TC:</t>
        </is>
      </c>
      <c r="O304" s="6" t="inlineStr">
        <is>
          <t>Cast Iron, ASTM-A48, CL 30</t>
        </is>
      </c>
      <c r="P304" s="6" t="inlineStr">
        <is>
          <t>C30</t>
        </is>
      </c>
      <c r="Q304" s="123" t="inlineStr">
        <is>
          <t>250# ANSI Flange</t>
        </is>
      </c>
      <c r="R304" s="123" t="inlineStr">
        <is>
          <t>RTF</t>
        </is>
      </c>
      <c r="S304" s="123" t="n"/>
      <c r="T304" s="86" t="inlineStr">
        <is>
          <t>A300176</t>
        </is>
      </c>
      <c r="U304" s="86">
        <f>VLOOKUP(T304,Sheet2!A$25:B$51,2,FALSE)</f>
        <v/>
      </c>
      <c r="V304" s="65" t="inlineStr">
        <is>
          <t>LT116</t>
        </is>
      </c>
      <c r="W304" s="13" t="n">
        <v>16</v>
      </c>
      <c r="X304" t="n">
        <v>227</v>
      </c>
    </row>
    <row r="305">
      <c r="B305" s="13">
        <f>IF(AND(J305="Coating_Standard"),"Y","N")</f>
        <v/>
      </c>
      <c r="C305" t="inlineStr">
        <is>
          <t>Price_BOM_VL_VLS_Insert_299</t>
        </is>
      </c>
      <c r="D305">
        <f>IF(B305="Y",C305,"")</f>
        <v/>
      </c>
      <c r="E305" t="inlineStr">
        <is>
          <t>:5015-7_VLS:</t>
        </is>
      </c>
      <c r="F305" t="inlineStr">
        <is>
          <t>XA</t>
        </is>
      </c>
      <c r="G305" s="123" t="inlineStr">
        <is>
          <t>Opt_InsertProvided</t>
        </is>
      </c>
      <c r="H305" s="123" t="inlineStr">
        <is>
          <t>Cast Iron, ASTM-A48, CL 35</t>
        </is>
      </c>
      <c r="I305" s="123" t="inlineStr">
        <is>
          <t>:C30:C35:J:</t>
        </is>
      </c>
      <c r="J305" t="inlineStr">
        <is>
          <t>Coating_Scotchkote134_interior_exterior</t>
        </is>
      </c>
      <c r="K305" t="inlineStr">
        <is>
          <t>:MechSealType21:MechSealType2:</t>
        </is>
      </c>
      <c r="L305" t="inlineStr">
        <is>
          <t>Vertical</t>
        </is>
      </c>
      <c r="M305" t="inlineStr">
        <is>
          <t>E</t>
        </is>
      </c>
      <c r="N305" t="inlineStr">
        <is>
          <t>:324TC:326TC:364TC:365TC:</t>
        </is>
      </c>
      <c r="O305" s="6" t="inlineStr">
        <is>
          <t>Cast Iron, ASTM-A48, CL 30</t>
        </is>
      </c>
      <c r="P305" s="6" t="inlineStr">
        <is>
          <t>C30</t>
        </is>
      </c>
      <c r="Q305" s="123" t="inlineStr">
        <is>
          <t>125# ANSI Flange</t>
        </is>
      </c>
      <c r="R305" s="123" t="inlineStr">
        <is>
          <t>RTF</t>
        </is>
      </c>
      <c r="S305" s="1" t="n"/>
      <c r="T305" s="86" t="inlineStr">
        <is>
          <t>A300176</t>
        </is>
      </c>
      <c r="U305" s="86">
        <f>VLOOKUP(T305,Sheet2!A$25:B$51,2,FALSE)</f>
        <v/>
      </c>
      <c r="V305" s="65" t="inlineStr">
        <is>
          <t>LT116</t>
        </is>
      </c>
      <c r="W305" s="13" t="n">
        <v>16</v>
      </c>
      <c r="X305" t="n">
        <v>138</v>
      </c>
    </row>
    <row r="306">
      <c r="B306" s="13">
        <f>IF(AND(J306="Coating_Standard"),"Y","N")</f>
        <v/>
      </c>
      <c r="C306" t="inlineStr">
        <is>
          <t>Price_BOM_VL_VLS_Insert_300</t>
        </is>
      </c>
      <c r="D306">
        <f>IF(B306="Y",C306,"")</f>
        <v/>
      </c>
      <c r="E306" t="inlineStr">
        <is>
          <t>:5015-7_VLS:</t>
        </is>
      </c>
      <c r="F306" t="inlineStr">
        <is>
          <t>XA</t>
        </is>
      </c>
      <c r="G306" s="123" t="inlineStr">
        <is>
          <t>Opt_InsertProvided</t>
        </is>
      </c>
      <c r="H306" s="123" t="inlineStr">
        <is>
          <t>Cast Iron, ASTM-A48, CL 35</t>
        </is>
      </c>
      <c r="I306" s="123" t="inlineStr">
        <is>
          <t>:C30:C35:J:</t>
        </is>
      </c>
      <c r="J306" t="inlineStr">
        <is>
          <t>Coating_Scotchkote134_interior_exterior</t>
        </is>
      </c>
      <c r="K306" t="inlineStr">
        <is>
          <t>:MechSealType21:MechSealType2:</t>
        </is>
      </c>
      <c r="L306" t="inlineStr">
        <is>
          <t>Vertical</t>
        </is>
      </c>
      <c r="M306" t="inlineStr">
        <is>
          <t>E</t>
        </is>
      </c>
      <c r="N306" t="inlineStr">
        <is>
          <t>:254TC:256TC:</t>
        </is>
      </c>
      <c r="O306" s="6" t="inlineStr">
        <is>
          <t>Cast Iron, ASTM-A48, CL 30</t>
        </is>
      </c>
      <c r="P306" s="6" t="inlineStr">
        <is>
          <t>C30</t>
        </is>
      </c>
      <c r="Q306" s="123" t="inlineStr">
        <is>
          <t>125# ANSI Flange</t>
        </is>
      </c>
      <c r="R306" s="123" t="inlineStr">
        <is>
          <t>RTF</t>
        </is>
      </c>
      <c r="S306" s="1" t="n"/>
      <c r="T306" s="86" t="inlineStr">
        <is>
          <t>A300176</t>
        </is>
      </c>
      <c r="U306" s="86">
        <f>VLOOKUP(T306,Sheet2!A$25:B$51,2,FALSE)</f>
        <v/>
      </c>
      <c r="V306" s="65" t="inlineStr">
        <is>
          <t>LT116</t>
        </is>
      </c>
      <c r="W306" s="13" t="n">
        <v>16</v>
      </c>
      <c r="X306" t="n">
        <v>227</v>
      </c>
    </row>
    <row r="307">
      <c r="B307" s="13">
        <f>IF(AND(J307="Coating_Standard"),"Y","N")</f>
        <v/>
      </c>
      <c r="C307" t="inlineStr">
        <is>
          <t>Price_BOM_VL_VLS_Insert_301</t>
        </is>
      </c>
      <c r="D307">
        <f>IF(B307="Y",C307,"")</f>
        <v/>
      </c>
      <c r="E307" t="inlineStr">
        <is>
          <t>:5015-7_VLS:</t>
        </is>
      </c>
      <c r="F307" t="inlineStr">
        <is>
          <t>XA</t>
        </is>
      </c>
      <c r="G307" s="123" t="inlineStr">
        <is>
          <t>Opt_InsertProvided</t>
        </is>
      </c>
      <c r="H307" t="inlineStr">
        <is>
          <t>:Cast Iron, ASTM-A48, CL 35:CaseMatl_Ductile_Iron_ASTM-A536-65</t>
        </is>
      </c>
      <c r="I307" s="123" t="inlineStr">
        <is>
          <t>:C30:C35:J:</t>
        </is>
      </c>
      <c r="J307" t="inlineStr">
        <is>
          <t>Coating_Scotchkote134_interior_exterior</t>
        </is>
      </c>
      <c r="K307" t="inlineStr">
        <is>
          <t>:MechSealType2:</t>
        </is>
      </c>
      <c r="L307" t="inlineStr">
        <is>
          <t>Vertical</t>
        </is>
      </c>
      <c r="M307" t="inlineStr">
        <is>
          <t>E</t>
        </is>
      </c>
      <c r="N307" t="inlineStr">
        <is>
          <t>:324TC:326TC:364TC:365TC:</t>
        </is>
      </c>
      <c r="O307" s="6" t="inlineStr">
        <is>
          <t>Cast Iron, ASTM-A48, CL 30</t>
        </is>
      </c>
      <c r="P307" s="6" t="inlineStr">
        <is>
          <t>C30</t>
        </is>
      </c>
      <c r="Q307" s="123" t="inlineStr">
        <is>
          <t>250# ANSI Flange</t>
        </is>
      </c>
      <c r="R307" s="123" t="inlineStr">
        <is>
          <t>RTF</t>
        </is>
      </c>
      <c r="S307" s="1" t="n"/>
      <c r="T307" s="86" t="inlineStr">
        <is>
          <t>A300176</t>
        </is>
      </c>
      <c r="U307" s="86">
        <f>VLOOKUP(T307,Sheet2!A$25:B$51,2,FALSE)</f>
        <v/>
      </c>
      <c r="V307" s="65" t="inlineStr">
        <is>
          <t>LT116</t>
        </is>
      </c>
      <c r="W307" s="13" t="n">
        <v>16</v>
      </c>
      <c r="X307" t="n">
        <v>138</v>
      </c>
    </row>
    <row r="308">
      <c r="B308" s="13">
        <f>IF(AND(J308="Coating_Standard"),"Y","N")</f>
        <v/>
      </c>
      <c r="C308" t="inlineStr">
        <is>
          <t>Price_BOM_VL_VLS_Insert_302</t>
        </is>
      </c>
      <c r="D308">
        <f>IF(B308="Y",C308,"")</f>
        <v/>
      </c>
      <c r="E308" t="inlineStr">
        <is>
          <t>:5015-7_VLS:</t>
        </is>
      </c>
      <c r="F308" t="inlineStr">
        <is>
          <t>XA</t>
        </is>
      </c>
      <c r="G308" s="123" t="inlineStr">
        <is>
          <t>Opt_InsertProvided</t>
        </is>
      </c>
      <c r="H308" t="inlineStr">
        <is>
          <t>:Cast Iron, ASTM-A48, CL 35:CaseMatl_Ductile_Iron_ASTM-A536-65</t>
        </is>
      </c>
      <c r="I308" s="123" t="inlineStr">
        <is>
          <t>:C30:C35:J:</t>
        </is>
      </c>
      <c r="J308" t="inlineStr">
        <is>
          <t>Coating_Scotchkote134_interior_exterior</t>
        </is>
      </c>
      <c r="K308" t="inlineStr">
        <is>
          <t>:MechSealType2:</t>
        </is>
      </c>
      <c r="L308" t="inlineStr">
        <is>
          <t>Vertical</t>
        </is>
      </c>
      <c r="M308" t="inlineStr">
        <is>
          <t>E</t>
        </is>
      </c>
      <c r="N308" t="inlineStr">
        <is>
          <t>:254TC:256TC:</t>
        </is>
      </c>
      <c r="O308" s="6" t="inlineStr">
        <is>
          <t>Cast Iron, ASTM-A48, CL 30</t>
        </is>
      </c>
      <c r="P308" s="6" t="inlineStr">
        <is>
          <t>C30</t>
        </is>
      </c>
      <c r="Q308" s="123" t="inlineStr">
        <is>
          <t>250# ANSI Flange</t>
        </is>
      </c>
      <c r="R308" s="123" t="inlineStr">
        <is>
          <t>RTF</t>
        </is>
      </c>
      <c r="S308" s="1" t="n"/>
      <c r="T308" s="86" t="inlineStr">
        <is>
          <t>A300176</t>
        </is>
      </c>
      <c r="U308" s="86">
        <f>VLOOKUP(T308,Sheet2!A$25:B$51,2,FALSE)</f>
        <v/>
      </c>
      <c r="V308" s="65" t="inlineStr">
        <is>
          <t>LT116</t>
        </is>
      </c>
      <c r="W308" s="13" t="n">
        <v>16</v>
      </c>
      <c r="X308" t="n">
        <v>227</v>
      </c>
    </row>
    <row r="309">
      <c r="B309" s="13" t="inlineStr">
        <is>
          <t>Y</t>
        </is>
      </c>
      <c r="C309" t="inlineStr">
        <is>
          <t>Price_BOM_VL_VLS_Insert_303</t>
        </is>
      </c>
      <c r="D309">
        <f>IF(B309="Y",C309,"")</f>
        <v/>
      </c>
      <c r="E309" t="inlineStr">
        <is>
          <t>:5015-7_VLS:6015-7_VLS:</t>
        </is>
      </c>
      <c r="F309" t="inlineStr">
        <is>
          <t>X5</t>
        </is>
      </c>
      <c r="G309" s="123" t="inlineStr">
        <is>
          <t>Opt_InsertProvided</t>
        </is>
      </c>
      <c r="H309" s="123" t="inlineStr">
        <is>
          <t>Ductile Iron, ASTM-A536-65</t>
        </is>
      </c>
      <c r="I309" s="123" t="inlineStr">
        <is>
          <t>:J:</t>
        </is>
      </c>
      <c r="J309" t="inlineStr">
        <is>
          <t>Coating_Standard</t>
        </is>
      </c>
      <c r="K309" t="inlineStr">
        <is>
          <t>:MechSealType21:MechSealType2:</t>
        </is>
      </c>
      <c r="L309" t="inlineStr">
        <is>
          <t>Vertical</t>
        </is>
      </c>
      <c r="M309" t="inlineStr">
        <is>
          <t>E</t>
        </is>
      </c>
      <c r="N309" s="6" t="inlineStr">
        <is>
          <t>:324TC:326TC:364TC:365TC:</t>
        </is>
      </c>
      <c r="O309" s="6" t="inlineStr">
        <is>
          <t>Cast Iron, ASTM-A48, CL 30</t>
        </is>
      </c>
      <c r="P309" s="6" t="inlineStr">
        <is>
          <t>C30</t>
        </is>
      </c>
      <c r="Q309" s="123" t="inlineStr">
        <is>
          <t>125# ANSI Flange</t>
        </is>
      </c>
      <c r="R309" s="123" t="n">
        <v>98358044</v>
      </c>
      <c r="S309" s="1" t="n"/>
      <c r="T309" s="86" t="inlineStr">
        <is>
          <t>A300176</t>
        </is>
      </c>
      <c r="U309" s="86">
        <f>VLOOKUP(T309,Sheet2!A$25:B$51,2,FALSE)</f>
        <v/>
      </c>
      <c r="V309" s="123" t="inlineStr">
        <is>
          <t>LT108</t>
        </is>
      </c>
      <c r="W309" s="13" t="n">
        <v>6</v>
      </c>
      <c r="X309" t="n">
        <v>360</v>
      </c>
    </row>
    <row r="310">
      <c r="B310" s="13" t="inlineStr">
        <is>
          <t>Y</t>
        </is>
      </c>
      <c r="C310" t="inlineStr">
        <is>
          <t>Price_BOM_VL_VLS_Insert_304</t>
        </is>
      </c>
      <c r="D310">
        <f>IF(B310="Y",C310,"")</f>
        <v/>
      </c>
      <c r="E310" t="inlineStr">
        <is>
          <t>:5015-7_VLS:6015-7_VLS:</t>
        </is>
      </c>
      <c r="F310" t="inlineStr">
        <is>
          <t>X5</t>
        </is>
      </c>
      <c r="G310" s="123" t="inlineStr">
        <is>
          <t>Opt_InsertProvided</t>
        </is>
      </c>
      <c r="H310" s="123" t="inlineStr">
        <is>
          <t>Ductile Iron, ASTM-A536-65</t>
        </is>
      </c>
      <c r="I310" s="123" t="inlineStr">
        <is>
          <t>:J:</t>
        </is>
      </c>
      <c r="J310" t="inlineStr">
        <is>
          <t>Coating_Standard</t>
        </is>
      </c>
      <c r="K310" t="inlineStr">
        <is>
          <t>:MechSealType21:MechSealType2:</t>
        </is>
      </c>
      <c r="L310" t="inlineStr">
        <is>
          <t>Vertical</t>
        </is>
      </c>
      <c r="M310" t="inlineStr">
        <is>
          <t>E</t>
        </is>
      </c>
      <c r="N310" s="6" t="inlineStr">
        <is>
          <t>:404TC:405TC:</t>
        </is>
      </c>
      <c r="O310" s="6" t="inlineStr">
        <is>
          <t>Cast Iron, ASTM-A48, CL 30</t>
        </is>
      </c>
      <c r="P310" s="6" t="inlineStr">
        <is>
          <t>C30</t>
        </is>
      </c>
      <c r="Q310" s="123" t="inlineStr">
        <is>
          <t>125# ANSI Flange</t>
        </is>
      </c>
      <c r="R310" s="123" t="n">
        <v>98356230</v>
      </c>
      <c r="S310" s="1" t="n"/>
      <c r="T310" s="86" t="inlineStr">
        <is>
          <t>A300176</t>
        </is>
      </c>
      <c r="U310" s="86">
        <f>VLOOKUP(T310,Sheet2!A$25:B$51,2,FALSE)</f>
        <v/>
      </c>
      <c r="V310" s="123" t="inlineStr">
        <is>
          <t>LT108</t>
        </is>
      </c>
      <c r="W310" s="13" t="n">
        <v>6</v>
      </c>
      <c r="X310" t="n">
        <v>227</v>
      </c>
    </row>
    <row r="311">
      <c r="B311" s="13" t="inlineStr">
        <is>
          <t>Y</t>
        </is>
      </c>
      <c r="C311" t="inlineStr">
        <is>
          <t>Price_BOM_VL_VLS_Insert_305</t>
        </is>
      </c>
      <c r="D311">
        <f>IF(B311="Y",C311,"")</f>
        <v/>
      </c>
      <c r="E311" t="inlineStr">
        <is>
          <t>:5015-7_VLS:6015-7_VLS:</t>
        </is>
      </c>
      <c r="F311" t="inlineStr">
        <is>
          <t>X5</t>
        </is>
      </c>
      <c r="G311" s="123" t="inlineStr">
        <is>
          <t>Opt_InsertProvided</t>
        </is>
      </c>
      <c r="H311" s="123" t="inlineStr">
        <is>
          <t>Ductile Iron, ASTM-A536-65</t>
        </is>
      </c>
      <c r="I311" s="123" t="inlineStr">
        <is>
          <t>:J:</t>
        </is>
      </c>
      <c r="J311" t="inlineStr">
        <is>
          <t>Coating_Standard</t>
        </is>
      </c>
      <c r="K311" t="inlineStr">
        <is>
          <t>:MechSealType2:</t>
        </is>
      </c>
      <c r="L311" t="inlineStr">
        <is>
          <t>Vertical</t>
        </is>
      </c>
      <c r="M311" t="inlineStr">
        <is>
          <t>E</t>
        </is>
      </c>
      <c r="N311" s="6" t="inlineStr">
        <is>
          <t>:324TC:326TC:364TC:365TC:</t>
        </is>
      </c>
      <c r="O311" s="6" t="inlineStr">
        <is>
          <t>Cast Iron, ASTM-A48, CL 30</t>
        </is>
      </c>
      <c r="P311" s="6" t="inlineStr">
        <is>
          <t>C30</t>
        </is>
      </c>
      <c r="Q311" s="123" t="inlineStr">
        <is>
          <t>250# ANSI Flange</t>
        </is>
      </c>
      <c r="R311" s="123" t="inlineStr">
        <is>
          <t>RTF</t>
        </is>
      </c>
      <c r="S311" s="1" t="n"/>
      <c r="T311" s="86" t="inlineStr">
        <is>
          <t>A300176</t>
        </is>
      </c>
      <c r="U311" s="86">
        <f>VLOOKUP(T311,Sheet2!A$25:B$51,2,FALSE)</f>
        <v/>
      </c>
      <c r="V311" s="65" t="inlineStr">
        <is>
          <t>LT116</t>
        </is>
      </c>
      <c r="W311" s="13" t="n">
        <v>16</v>
      </c>
      <c r="X311" t="n">
        <v>300</v>
      </c>
    </row>
    <row r="312">
      <c r="B312" s="13" t="inlineStr">
        <is>
          <t>Y</t>
        </is>
      </c>
      <c r="C312" t="inlineStr">
        <is>
          <t>Price_BOM_VL_VLS_Insert_306</t>
        </is>
      </c>
      <c r="D312">
        <f>IF(B312="Y",C312,"")</f>
        <v/>
      </c>
      <c r="E312" t="inlineStr">
        <is>
          <t>:5015-7_VLS:6015-7_VLS:</t>
        </is>
      </c>
      <c r="F312" t="inlineStr">
        <is>
          <t>X5</t>
        </is>
      </c>
      <c r="G312" s="123" t="inlineStr">
        <is>
          <t>Opt_InsertProvided</t>
        </is>
      </c>
      <c r="H312" s="123" t="inlineStr">
        <is>
          <t>Ductile Iron, ASTM-A536-65</t>
        </is>
      </c>
      <c r="I312" s="123" t="inlineStr">
        <is>
          <t>:J:</t>
        </is>
      </c>
      <c r="J312" t="inlineStr">
        <is>
          <t>Coating_Standard</t>
        </is>
      </c>
      <c r="K312" t="inlineStr">
        <is>
          <t>:MechSealType2:</t>
        </is>
      </c>
      <c r="L312" t="inlineStr">
        <is>
          <t>Vertical</t>
        </is>
      </c>
      <c r="M312" t="inlineStr">
        <is>
          <t>E</t>
        </is>
      </c>
      <c r="N312" s="6" t="inlineStr">
        <is>
          <t>:404TC:405TC:</t>
        </is>
      </c>
      <c r="O312" s="6" t="inlineStr">
        <is>
          <t>Cast Iron, ASTM-A48, CL 30</t>
        </is>
      </c>
      <c r="P312" s="6" t="inlineStr">
        <is>
          <t>C30</t>
        </is>
      </c>
      <c r="Q312" s="123" t="inlineStr">
        <is>
          <t>250# ANSI Flange</t>
        </is>
      </c>
      <c r="R312" s="123" t="inlineStr">
        <is>
          <t>RTF</t>
        </is>
      </c>
      <c r="S312" s="1" t="n"/>
      <c r="T312" s="86" t="inlineStr">
        <is>
          <t>A300176</t>
        </is>
      </c>
      <c r="U312" s="86">
        <f>VLOOKUP(T312,Sheet2!A$25:B$51,2,FALSE)</f>
        <v/>
      </c>
      <c r="V312" s="65" t="inlineStr">
        <is>
          <t>LT116</t>
        </is>
      </c>
      <c r="W312" s="13" t="n">
        <v>16</v>
      </c>
      <c r="X312" t="n">
        <v>227</v>
      </c>
    </row>
    <row r="313">
      <c r="B313" s="13" t="inlineStr">
        <is>
          <t>Y</t>
        </is>
      </c>
      <c r="C313" t="inlineStr">
        <is>
          <t>Price_BOM_VL_VLS_Insert_307</t>
        </is>
      </c>
      <c r="D313">
        <f>IF(B313="Y",C313,"")</f>
        <v/>
      </c>
      <c r="E313" t="inlineStr">
        <is>
          <t>:5015-7_VLS:6015-7_VLS:</t>
        </is>
      </c>
      <c r="F313" s="123" t="inlineStr">
        <is>
          <t>X5</t>
        </is>
      </c>
      <c r="G313" s="123" t="inlineStr">
        <is>
          <t>Opt_InsertProvided</t>
        </is>
      </c>
      <c r="H313" s="123" t="inlineStr">
        <is>
          <t>Ductile Iron, ASTM-A536-65</t>
        </is>
      </c>
      <c r="I313" s="123" t="inlineStr">
        <is>
          <t>:J:</t>
        </is>
      </c>
      <c r="J313" t="inlineStr">
        <is>
          <t>Coating_Standard</t>
        </is>
      </c>
      <c r="K313" t="inlineStr">
        <is>
          <t>:MechSealType2:</t>
        </is>
      </c>
      <c r="L313" t="inlineStr">
        <is>
          <t>Vertical</t>
        </is>
      </c>
      <c r="M313" t="inlineStr">
        <is>
          <t>E</t>
        </is>
      </c>
      <c r="N313" t="inlineStr">
        <is>
          <t>:324TC:326TC:364TC:365TC:404TC:405TC:</t>
        </is>
      </c>
      <c r="O313" s="6" t="inlineStr">
        <is>
          <t>Cast Iron, ASTM-A48, CL 30</t>
        </is>
      </c>
      <c r="P313" s="6" t="inlineStr">
        <is>
          <t>C30</t>
        </is>
      </c>
      <c r="Q313" s="123" t="inlineStr">
        <is>
          <t>250# ANSI Flange</t>
        </is>
      </c>
      <c r="R313" s="123" t="inlineStr">
        <is>
          <t>RTF</t>
        </is>
      </c>
      <c r="S313" s="123" t="inlineStr">
        <is>
          <t>BRK B/M VLS X5 50/6015 (324/405) TC MTR</t>
        </is>
      </c>
      <c r="T313" s="86" t="inlineStr">
        <is>
          <t>A300176</t>
        </is>
      </c>
      <c r="U313" s="86">
        <f>VLOOKUP(T313,Sheet2!A$25:B$51,2,FALSE)</f>
        <v/>
      </c>
      <c r="V313" s="65" t="inlineStr">
        <is>
          <t>LT116</t>
        </is>
      </c>
      <c r="W313" s="13" t="n">
        <v>16</v>
      </c>
      <c r="X313" t="n">
        <v>250</v>
      </c>
    </row>
    <row r="314">
      <c r="B314" s="13" t="inlineStr">
        <is>
          <t>Y</t>
        </is>
      </c>
      <c r="C314" t="inlineStr">
        <is>
          <t>Price_BOM_VL_VLS_Insert_308</t>
        </is>
      </c>
      <c r="D314">
        <f>IF(B314="Y",C314,"")</f>
        <v/>
      </c>
      <c r="E314" t="inlineStr">
        <is>
          <t>:5015-7_VLS:6015-7_VLS:</t>
        </is>
      </c>
      <c r="F314" s="6" t="inlineStr">
        <is>
          <t>X5</t>
        </is>
      </c>
      <c r="G314" s="123" t="inlineStr">
        <is>
          <t>Opt_InsertProvided</t>
        </is>
      </c>
      <c r="H314" s="123" t="inlineStr">
        <is>
          <t>Ductile Iron, ASTM-A536-65</t>
        </is>
      </c>
      <c r="I314" s="123" t="inlineStr">
        <is>
          <t>:J:</t>
        </is>
      </c>
      <c r="J314" t="inlineStr">
        <is>
          <t>Coating_Standard</t>
        </is>
      </c>
      <c r="K314" t="inlineStr">
        <is>
          <t>:MechSealType21:MechSealType2:</t>
        </is>
      </c>
      <c r="L314" t="inlineStr">
        <is>
          <t>Vertical</t>
        </is>
      </c>
      <c r="M314" s="6" t="inlineStr">
        <is>
          <t>E</t>
        </is>
      </c>
      <c r="N314" t="inlineStr">
        <is>
          <t>:444TC:445TC:</t>
        </is>
      </c>
      <c r="O314" s="6" t="inlineStr">
        <is>
          <t>Cast Iron, ASTM-A48, CL 30</t>
        </is>
      </c>
      <c r="P314" s="6" t="inlineStr">
        <is>
          <t>C30</t>
        </is>
      </c>
      <c r="Q314" s="123" t="inlineStr">
        <is>
          <t>125# ANSI Flange</t>
        </is>
      </c>
      <c r="R314" s="65" t="n">
        <v>96759597</v>
      </c>
      <c r="S314" s="6" t="n"/>
      <c r="T314" s="86" t="inlineStr">
        <is>
          <t>A300176</t>
        </is>
      </c>
      <c r="U314" s="86">
        <f>VLOOKUP(T314,Sheet2!A$25:B$51,2,FALSE)</f>
        <v/>
      </c>
      <c r="V314" s="123" t="inlineStr">
        <is>
          <t>LT108</t>
        </is>
      </c>
      <c r="W314" s="13" t="n">
        <v>6</v>
      </c>
      <c r="X314" t="n">
        <v>250</v>
      </c>
    </row>
    <row r="315">
      <c r="B315" s="13" t="inlineStr">
        <is>
          <t>Y</t>
        </is>
      </c>
      <c r="C315" t="inlineStr">
        <is>
          <t>Price_BOM_VL_VLS_Insert_309</t>
        </is>
      </c>
      <c r="D315">
        <f>IF(B315="Y",C315,"")</f>
        <v/>
      </c>
      <c r="E315" t="inlineStr">
        <is>
          <t>:5015-7_VLS:6015-7_VLS:</t>
        </is>
      </c>
      <c r="F315" s="6" t="inlineStr">
        <is>
          <t>X5</t>
        </is>
      </c>
      <c r="G315" s="123" t="inlineStr">
        <is>
          <t>Opt_InsertProvided</t>
        </is>
      </c>
      <c r="H315" s="123" t="inlineStr">
        <is>
          <t>Ductile Iron, ASTM-A536-65</t>
        </is>
      </c>
      <c r="I315" s="123" t="inlineStr">
        <is>
          <t>:J:</t>
        </is>
      </c>
      <c r="J315" t="inlineStr">
        <is>
          <t>Coating_Standard</t>
        </is>
      </c>
      <c r="K315" t="inlineStr">
        <is>
          <t>:MechSealType2:</t>
        </is>
      </c>
      <c r="L315" t="inlineStr">
        <is>
          <t>Vertical</t>
        </is>
      </c>
      <c r="M315" s="6" t="inlineStr">
        <is>
          <t>E</t>
        </is>
      </c>
      <c r="N315" t="inlineStr">
        <is>
          <t>:444TC:445TC:</t>
        </is>
      </c>
      <c r="O315" s="6" t="inlineStr">
        <is>
          <t>Cast Iron, ASTM-A48, CL 30</t>
        </is>
      </c>
      <c r="P315" s="6" t="inlineStr">
        <is>
          <t>C30</t>
        </is>
      </c>
      <c r="Q315" s="123" t="inlineStr">
        <is>
          <t>250# ANSI Flange</t>
        </is>
      </c>
      <c r="R315" s="6" t="inlineStr">
        <is>
          <t>RTF</t>
        </is>
      </c>
      <c r="S315" s="6" t="n"/>
      <c r="T315" s="86" t="inlineStr">
        <is>
          <t>A300176</t>
        </is>
      </c>
      <c r="U315" s="86">
        <f>VLOOKUP(T315,Sheet2!A$25:B$51,2,FALSE)</f>
        <v/>
      </c>
      <c r="V315" s="65" t="inlineStr">
        <is>
          <t>LT116</t>
        </is>
      </c>
      <c r="W315" s="13" t="n">
        <v>16</v>
      </c>
      <c r="X315" t="n">
        <v>250</v>
      </c>
    </row>
    <row r="316">
      <c r="B316" s="13">
        <f>IF(AND(J316="Coating_Standard"),"Y","N")</f>
        <v/>
      </c>
      <c r="C316" t="inlineStr">
        <is>
          <t>Price_BOM_VL_VLS_Insert_310</t>
        </is>
      </c>
      <c r="D316">
        <f>IF(B316="Y",C316,"")</f>
        <v/>
      </c>
      <c r="E316" t="inlineStr">
        <is>
          <t>:5070-7_VL:</t>
        </is>
      </c>
      <c r="F316" s="123" t="inlineStr">
        <is>
          <t>X4</t>
        </is>
      </c>
      <c r="G316" s="123" t="inlineStr">
        <is>
          <t>Opt_InsertProvided</t>
        </is>
      </c>
      <c r="H316" s="123" t="inlineStr">
        <is>
          <t>Cast Iron, ASTM-A48, CL 30</t>
        </is>
      </c>
      <c r="I316" s="123" t="inlineStr">
        <is>
          <t>:C30:</t>
        </is>
      </c>
      <c r="J316" t="inlineStr">
        <is>
          <t>Coating_Standard</t>
        </is>
      </c>
      <c r="K316" t="inlineStr">
        <is>
          <t>:MechSealType21S:MechSealType1Unbal:</t>
        </is>
      </c>
      <c r="L316" t="inlineStr">
        <is>
          <t>Vertical</t>
        </is>
      </c>
      <c r="M316" t="inlineStr">
        <is>
          <t>W</t>
        </is>
      </c>
      <c r="N316" t="inlineStr">
        <is>
          <t>:213JMZ:215JMZ:213JM:215JM:254JM:256JM:</t>
        </is>
      </c>
      <c r="O316" s="6" t="inlineStr">
        <is>
          <t>Cast Iron, ASTM-A48, CL 30</t>
        </is>
      </c>
      <c r="P316" s="6" t="inlineStr">
        <is>
          <t>C30</t>
        </is>
      </c>
      <c r="Q316" s="123" t="inlineStr">
        <is>
          <t>125# ANSI Flange</t>
        </is>
      </c>
      <c r="R316" s="123" t="n">
        <v>96769371</v>
      </c>
      <c r="S316" s="6" t="inlineStr">
        <is>
          <t>INSERT,LC,4070,X4,JM,SGL, 8.5"AK,CI</t>
        </is>
      </c>
      <c r="T316" s="123" t="inlineStr">
        <is>
          <t>A100525</t>
        </is>
      </c>
      <c r="U316" s="123" t="n"/>
      <c r="V316" s="123" t="inlineStr">
        <is>
          <t>LT027</t>
        </is>
      </c>
      <c r="W316" s="13" t="n">
        <v>0</v>
      </c>
      <c r="X316" t="n">
        <v>0</v>
      </c>
    </row>
    <row r="317">
      <c r="B317" s="13">
        <f>IF(AND(J317="Coating_Standard"),"Y","N")</f>
        <v/>
      </c>
      <c r="C317" t="inlineStr">
        <is>
          <t>Price_BOM_VL_VLS_Insert_311</t>
        </is>
      </c>
      <c r="D317">
        <f>IF(B317="Y",C317,"")</f>
        <v/>
      </c>
      <c r="E317" t="inlineStr">
        <is>
          <t>:5070-7_VL:</t>
        </is>
      </c>
      <c r="F317" s="123" t="inlineStr">
        <is>
          <t>X4</t>
        </is>
      </c>
      <c r="G317" s="123" t="inlineStr">
        <is>
          <t>Opt_InsertProvided</t>
        </is>
      </c>
      <c r="H317" s="123" t="inlineStr">
        <is>
          <t>Cast Iron, ASTM-A48, CL 30</t>
        </is>
      </c>
      <c r="I317" s="123" t="inlineStr">
        <is>
          <t>:C30:</t>
        </is>
      </c>
      <c r="J317" t="inlineStr">
        <is>
          <t>Coating_Standard</t>
        </is>
      </c>
      <c r="K317" t="inlineStr">
        <is>
          <t>:MechSealType21S:MechSealType1Unbal:</t>
        </is>
      </c>
      <c r="L317" t="inlineStr">
        <is>
          <t>Vertical</t>
        </is>
      </c>
      <c r="M317" t="inlineStr">
        <is>
          <t>W</t>
        </is>
      </c>
      <c r="N317" t="inlineStr">
        <is>
          <t>:284JM:286JM:324JM:326JM:364JMZ:365JMZ:404JMZ:405JMZ:</t>
        </is>
      </c>
      <c r="O317" s="6" t="inlineStr">
        <is>
          <t>Cast Iron, ASTM-A48, CL 30</t>
        </is>
      </c>
      <c r="P317" s="6" t="inlineStr">
        <is>
          <t>C30</t>
        </is>
      </c>
      <c r="Q317" s="123" t="inlineStr">
        <is>
          <t>125# ANSI Flange</t>
        </is>
      </c>
      <c r="R317" s="123" t="n">
        <v>96769372</v>
      </c>
      <c r="S317" s="6" t="inlineStr">
        <is>
          <t>INSERT,LC,4070,X4,JM,SGL,12.5"AK,CI</t>
        </is>
      </c>
      <c r="T317" s="123" t="inlineStr">
        <is>
          <t>A100525</t>
        </is>
      </c>
      <c r="U317" s="123" t="n"/>
      <c r="V317" s="123" t="inlineStr">
        <is>
          <t>LT027</t>
        </is>
      </c>
      <c r="W317" s="13" t="n">
        <v>0</v>
      </c>
      <c r="X317" t="n">
        <v>0</v>
      </c>
    </row>
    <row r="318">
      <c r="B318" s="13">
        <f>IF(AND(J318="Coating_Standard"),"Y","N")</f>
        <v/>
      </c>
      <c r="C318" t="inlineStr">
        <is>
          <t>Price_BOM_VL_VLS_Insert_312</t>
        </is>
      </c>
      <c r="D318">
        <f>IF(B318="Y",C318,"")</f>
        <v/>
      </c>
      <c r="E318" t="inlineStr">
        <is>
          <t>:5070-7_VL:</t>
        </is>
      </c>
      <c r="F318" t="inlineStr">
        <is>
          <t>X4</t>
        </is>
      </c>
      <c r="G318" s="123" t="inlineStr">
        <is>
          <t>Opt_InsertProvided</t>
        </is>
      </c>
      <c r="H318" t="inlineStr">
        <is>
          <t>Cast Iron, ASTM-A48, CL 30:Cast Iron, ASTM-A48, CL 35</t>
        </is>
      </c>
      <c r="I318" s="123" t="inlineStr">
        <is>
          <t>:C30:C35:</t>
        </is>
      </c>
      <c r="J318" t="inlineStr">
        <is>
          <t>Coating_Standard</t>
        </is>
      </c>
      <c r="K318" t="inlineStr">
        <is>
          <t>:MechSealType21S:MechSealType1Unbal:</t>
        </is>
      </c>
      <c r="L318" t="inlineStr">
        <is>
          <t>Vertical</t>
        </is>
      </c>
      <c r="M318" t="inlineStr">
        <is>
          <t>:G:K:</t>
        </is>
      </c>
      <c r="N318" t="inlineStr">
        <is>
          <t>:213JP:215JP:254JP:256JP:</t>
        </is>
      </c>
      <c r="O318" s="6" t="inlineStr">
        <is>
          <t>Cast Iron, ASTM-A48, CL 30</t>
        </is>
      </c>
      <c r="P318" s="6" t="inlineStr">
        <is>
          <t>C30</t>
        </is>
      </c>
      <c r="Q318" s="123" t="inlineStr">
        <is>
          <t>125# ANSI Flange</t>
        </is>
      </c>
      <c r="R318" s="123" t="inlineStr">
        <is>
          <t>RTF-96769385</t>
        </is>
      </c>
      <c r="S318" s="6" t="inlineStr">
        <is>
          <t>INSERT,LC,4070,X4,JP,SGL, 8.5"AK,CI</t>
        </is>
      </c>
      <c r="T318" s="123" t="inlineStr">
        <is>
          <t>A100524</t>
        </is>
      </c>
      <c r="U318" s="123" t="n"/>
      <c r="V318" s="123" t="inlineStr">
        <is>
          <t>LT027</t>
        </is>
      </c>
      <c r="W318" s="13" t="n">
        <v>0</v>
      </c>
      <c r="X318" t="n">
        <v>0</v>
      </c>
    </row>
    <row r="319">
      <c r="B319" s="13">
        <f>IF(AND(J319="Coating_Standard"),"Y","N")</f>
        <v/>
      </c>
      <c r="C319" t="inlineStr">
        <is>
          <t>Price_BOM_VL_VLS_Insert_313</t>
        </is>
      </c>
      <c r="D319">
        <f>IF(B319="Y",C319,"")</f>
        <v/>
      </c>
      <c r="E319" t="inlineStr">
        <is>
          <t>:5070-7_VL:</t>
        </is>
      </c>
      <c r="F319" t="inlineStr">
        <is>
          <t>X4</t>
        </is>
      </c>
      <c r="G319" s="123" t="inlineStr">
        <is>
          <t>Opt_InsertProvided</t>
        </is>
      </c>
      <c r="H319" t="inlineStr">
        <is>
          <t>Cast Iron, ASTM-A48, CL 30:Cast Iron, ASTM-A48, CL 35</t>
        </is>
      </c>
      <c r="I319" s="123" t="inlineStr">
        <is>
          <t>:C30:C35:</t>
        </is>
      </c>
      <c r="J319" t="inlineStr">
        <is>
          <t>Coating_Standard</t>
        </is>
      </c>
      <c r="K319" t="inlineStr">
        <is>
          <t>:MechSealType21S:MechSealType1Unbal:</t>
        </is>
      </c>
      <c r="L319" t="inlineStr">
        <is>
          <t>Vertical</t>
        </is>
      </c>
      <c r="M319" t="inlineStr">
        <is>
          <t>:G:K:</t>
        </is>
      </c>
      <c r="N319" t="inlineStr">
        <is>
          <t>:284JP:286JP:324JP:326JP:364JPZ:365JPZ:404JPZ:405JPZ:</t>
        </is>
      </c>
      <c r="O319" s="6" t="inlineStr">
        <is>
          <t>Cast Iron, ASTM-A48, CL 30</t>
        </is>
      </c>
      <c r="P319" s="6" t="inlineStr">
        <is>
          <t>C30</t>
        </is>
      </c>
      <c r="Q319" s="123" t="inlineStr">
        <is>
          <t>125# ANSI Flange</t>
        </is>
      </c>
      <c r="R319" s="123" t="inlineStr">
        <is>
          <t>RTF-96769386</t>
        </is>
      </c>
      <c r="S319" s="6" t="inlineStr">
        <is>
          <t>INSERT,LC,4070,X4,JP,SGL,12.5"AK,CI</t>
        </is>
      </c>
      <c r="T319" s="123" t="inlineStr">
        <is>
          <t>A100524</t>
        </is>
      </c>
      <c r="U319" s="123" t="n"/>
      <c r="V319" s="123" t="inlineStr">
        <is>
          <t>LT027</t>
        </is>
      </c>
      <c r="W319" s="13" t="n">
        <v>0</v>
      </c>
      <c r="X319" t="n">
        <v>0</v>
      </c>
    </row>
    <row r="320">
      <c r="B320" s="13">
        <f>IF(AND(J320="Coating_Standard"),"Y","N")</f>
        <v/>
      </c>
      <c r="C320" t="inlineStr">
        <is>
          <t>Price_BOM_VL_VLS_Insert_314</t>
        </is>
      </c>
      <c r="D320">
        <f>IF(B320="Y",C320,"")</f>
        <v/>
      </c>
      <c r="E320" t="inlineStr">
        <is>
          <t>:5070-7_VL:</t>
        </is>
      </c>
      <c r="F320" t="inlineStr">
        <is>
          <t>X4</t>
        </is>
      </c>
      <c r="G320" s="123" t="inlineStr">
        <is>
          <t>Opt_InsertProvided</t>
        </is>
      </c>
      <c r="H320" s="123" t="inlineStr">
        <is>
          <t>Cast Iron, ASTM-A48, CL 30</t>
        </is>
      </c>
      <c r="I320" s="123" t="inlineStr">
        <is>
          <t>:C30:</t>
        </is>
      </c>
      <c r="J320" t="inlineStr">
        <is>
          <t>Coating_Standard</t>
        </is>
      </c>
      <c r="K320" t="inlineStr">
        <is>
          <t>:MechSealDoubleType1:</t>
        </is>
      </c>
      <c r="L320" t="inlineStr">
        <is>
          <t>Vertical</t>
        </is>
      </c>
      <c r="M320" t="inlineStr">
        <is>
          <t>G</t>
        </is>
      </c>
      <c r="N320" t="inlineStr">
        <is>
          <t>:213JP:215JP:254JP:256JP:</t>
        </is>
      </c>
      <c r="O320" s="6" t="inlineStr">
        <is>
          <t>Cast Iron, ASTM-A48, CL 30</t>
        </is>
      </c>
      <c r="P320" s="6" t="inlineStr">
        <is>
          <t>C30</t>
        </is>
      </c>
      <c r="Q320" s="123" t="inlineStr">
        <is>
          <t>125# ANSI Flange</t>
        </is>
      </c>
      <c r="R320" s="123" t="inlineStr">
        <is>
          <t>RTF-96769391</t>
        </is>
      </c>
      <c r="S320" s="6" t="inlineStr">
        <is>
          <t>INSERT,LC,4070,X4,JP,DBL, 8.5"AK,CI</t>
        </is>
      </c>
      <c r="T320" s="123" t="inlineStr">
        <is>
          <t>A100524</t>
        </is>
      </c>
      <c r="U320" s="123" t="n"/>
      <c r="V320" s="123" t="inlineStr">
        <is>
          <t>LT051</t>
        </is>
      </c>
      <c r="W320" s="13" t="n">
        <v>14</v>
      </c>
      <c r="X320" t="n">
        <v>0</v>
      </c>
    </row>
    <row r="321">
      <c r="B321" s="13">
        <f>IF(AND(J321="Coating_Standard"),"Y","N")</f>
        <v/>
      </c>
      <c r="C321" t="inlineStr">
        <is>
          <t>Price_BOM_VL_VLS_Insert_315</t>
        </is>
      </c>
      <c r="D321">
        <f>IF(B321="Y",C321,"")</f>
        <v/>
      </c>
      <c r="E321" t="inlineStr">
        <is>
          <t>:5070-7_VL:</t>
        </is>
      </c>
      <c r="F321" t="inlineStr">
        <is>
          <t>X4</t>
        </is>
      </c>
      <c r="G321" s="123" t="inlineStr">
        <is>
          <t>Opt_InsertProvided</t>
        </is>
      </c>
      <c r="H321" s="123" t="inlineStr">
        <is>
          <t>Cast Iron, ASTM-A48, CL 30</t>
        </is>
      </c>
      <c r="I321" s="123" t="inlineStr">
        <is>
          <t>:C30:</t>
        </is>
      </c>
      <c r="J321" t="inlineStr">
        <is>
          <t>Coating_Standard</t>
        </is>
      </c>
      <c r="K321" t="inlineStr">
        <is>
          <t>:MechSealDoubleType1:</t>
        </is>
      </c>
      <c r="L321" t="inlineStr">
        <is>
          <t>Vertical</t>
        </is>
      </c>
      <c r="M321" t="inlineStr">
        <is>
          <t>G</t>
        </is>
      </c>
      <c r="N321" t="inlineStr">
        <is>
          <t>:284JP:286JP:324JP:326JP:364JPZ:365JPZ:404JPZ:405JPZ:</t>
        </is>
      </c>
      <c r="O321" s="6" t="inlineStr">
        <is>
          <t>Cast Iron, ASTM-A48, CL 30</t>
        </is>
      </c>
      <c r="P321" s="6" t="inlineStr">
        <is>
          <t>C30</t>
        </is>
      </c>
      <c r="Q321" s="123" t="inlineStr">
        <is>
          <t>125# ANSI Flange</t>
        </is>
      </c>
      <c r="R321" s="123" t="inlineStr">
        <is>
          <t>RTF-96769392</t>
        </is>
      </c>
      <c r="S321" s="6" t="inlineStr">
        <is>
          <t>INSERT,LC,4070,X4,JP,DBL,12.5"AK,CI</t>
        </is>
      </c>
      <c r="T321" s="123" t="inlineStr">
        <is>
          <t>A100524</t>
        </is>
      </c>
      <c r="U321" s="123" t="n"/>
      <c r="V321" s="123" t="inlineStr">
        <is>
          <t>LT051</t>
        </is>
      </c>
      <c r="W321" s="13" t="n">
        <v>14</v>
      </c>
      <c r="X321" t="n">
        <v>0</v>
      </c>
    </row>
    <row r="322">
      <c r="B322" s="13">
        <f>IF(AND(J322="Coating_Standard"),"Y","N")</f>
        <v/>
      </c>
      <c r="C322" t="inlineStr">
        <is>
          <t>Price_BOM_VL_VLS_Insert_316</t>
        </is>
      </c>
      <c r="D322">
        <f>IF(B322="Y",C322,"")</f>
        <v/>
      </c>
      <c r="E322" t="inlineStr">
        <is>
          <t>:5070-7_VL:</t>
        </is>
      </c>
      <c r="F322" t="inlineStr">
        <is>
          <t>X4</t>
        </is>
      </c>
      <c r="G322" s="123" t="inlineStr">
        <is>
          <t>Opt_InsertProvided</t>
        </is>
      </c>
      <c r="H322" t="inlineStr">
        <is>
          <t>Cast Iron, ASTM-A48, CL 30:Cast Iron, ASTM-A48, CL 35</t>
        </is>
      </c>
      <c r="I322" s="123" t="inlineStr">
        <is>
          <t>:C30:C35:</t>
        </is>
      </c>
      <c r="J322" t="inlineStr">
        <is>
          <t>Coating_Standard</t>
        </is>
      </c>
      <c r="K322" t="inlineStr">
        <is>
          <t>:MechSealType1Bal:</t>
        </is>
      </c>
      <c r="L322" t="inlineStr">
        <is>
          <t>Vertical</t>
        </is>
      </c>
      <c r="M322" t="inlineStr">
        <is>
          <t>:G:K:</t>
        </is>
      </c>
      <c r="N322" t="inlineStr">
        <is>
          <t>:213JP:215JP:254JP:256JP:</t>
        </is>
      </c>
      <c r="O322" s="6" t="inlineStr">
        <is>
          <t>Cast Iron, ASTM-A48, CL 30</t>
        </is>
      </c>
      <c r="P322" s="6" t="inlineStr">
        <is>
          <t>C30</t>
        </is>
      </c>
      <c r="Q322" s="123" t="inlineStr">
        <is>
          <t>125# ANSI Flange</t>
        </is>
      </c>
      <c r="R322" s="123" t="inlineStr">
        <is>
          <t>RTF-96769393</t>
        </is>
      </c>
      <c r="S322" s="6" t="inlineStr">
        <is>
          <t>INSERT,LC,4070,X4,JP,BAL, 8.5"AK,CI</t>
        </is>
      </c>
      <c r="T322" s="123" t="inlineStr">
        <is>
          <t>A100524</t>
        </is>
      </c>
      <c r="U322" s="123" t="n"/>
      <c r="V322" s="123" t="inlineStr">
        <is>
          <t>LT027</t>
        </is>
      </c>
      <c r="W322" s="13" t="n">
        <v>0</v>
      </c>
      <c r="X322" t="n">
        <v>0</v>
      </c>
    </row>
    <row r="323">
      <c r="B323" s="13">
        <f>IF(AND(J323="Coating_Standard"),"Y","N")</f>
        <v/>
      </c>
      <c r="C323" t="inlineStr">
        <is>
          <t>Price_BOM_VL_VLS_Insert_317</t>
        </is>
      </c>
      <c r="D323">
        <f>IF(B323="Y",C323,"")</f>
        <v/>
      </c>
      <c r="E323" t="inlineStr">
        <is>
          <t>:5070-7_VL:</t>
        </is>
      </c>
      <c r="F323" t="inlineStr">
        <is>
          <t>X4</t>
        </is>
      </c>
      <c r="G323" s="123" t="inlineStr">
        <is>
          <t>Opt_InsertProvided</t>
        </is>
      </c>
      <c r="H323" t="inlineStr">
        <is>
          <t>Cast Iron, ASTM-A48, CL 30:Cast Iron, ASTM-A48, CL 35</t>
        </is>
      </c>
      <c r="I323" s="123" t="inlineStr">
        <is>
          <t>:C30:C35:</t>
        </is>
      </c>
      <c r="J323" t="inlineStr">
        <is>
          <t>Coating_Standard</t>
        </is>
      </c>
      <c r="K323" t="inlineStr">
        <is>
          <t>:MechSealType1Bal:</t>
        </is>
      </c>
      <c r="L323" t="inlineStr">
        <is>
          <t>Vertical</t>
        </is>
      </c>
      <c r="M323" t="inlineStr">
        <is>
          <t>:G:K:</t>
        </is>
      </c>
      <c r="N323" t="inlineStr">
        <is>
          <t>:284JP:286JP:324JP:326JP:364JPZ:365JPZ:404JPZ:405JPZ:</t>
        </is>
      </c>
      <c r="O323" s="6" t="inlineStr">
        <is>
          <t>Cast Iron, ASTM-A48, CL 30</t>
        </is>
      </c>
      <c r="P323" s="6" t="inlineStr">
        <is>
          <t>C30</t>
        </is>
      </c>
      <c r="Q323" s="123" t="inlineStr">
        <is>
          <t>125# ANSI Flange</t>
        </is>
      </c>
      <c r="R323" s="123" t="inlineStr">
        <is>
          <t>RTF-96769394</t>
        </is>
      </c>
      <c r="S323" s="6" t="inlineStr">
        <is>
          <t>INSERT,LC,4070,X4,JP,BAL,12.5"AK,CI</t>
        </is>
      </c>
      <c r="T323" s="123" t="inlineStr">
        <is>
          <t>A100524</t>
        </is>
      </c>
      <c r="U323" s="123" t="n"/>
      <c r="V323" s="123" t="inlineStr">
        <is>
          <t>LT027</t>
        </is>
      </c>
      <c r="W323" s="13" t="n">
        <v>0</v>
      </c>
      <c r="X323" t="n">
        <v>0</v>
      </c>
    </row>
    <row r="324">
      <c r="B324" s="13">
        <f>IF(AND(J324="Coating_Standard"),"Y","N")</f>
        <v/>
      </c>
      <c r="C324" t="inlineStr">
        <is>
          <t>Price_BOM_VL_VLS_Insert_318</t>
        </is>
      </c>
      <c r="D324">
        <f>IF(B324="Y",C324,"")</f>
        <v/>
      </c>
      <c r="E324" t="inlineStr">
        <is>
          <t>:5070-7_VL:</t>
        </is>
      </c>
      <c r="F324" s="123" t="inlineStr">
        <is>
          <t>X4</t>
        </is>
      </c>
      <c r="G324" s="123" t="inlineStr">
        <is>
          <t>Opt_InsertProvided</t>
        </is>
      </c>
      <c r="H324" s="123" t="inlineStr">
        <is>
          <t>Cast Iron, ASTM-A48, CL 30</t>
        </is>
      </c>
      <c r="I324" s="123" t="inlineStr">
        <is>
          <t>:C30:</t>
        </is>
      </c>
      <c r="J324" t="inlineStr">
        <is>
          <t>Coating_Scotchkote134_interior</t>
        </is>
      </c>
      <c r="K324" t="inlineStr">
        <is>
          <t>:MechSealType21S:MechSealType1Unbal:</t>
        </is>
      </c>
      <c r="L324" t="inlineStr">
        <is>
          <t>Vertical</t>
        </is>
      </c>
      <c r="M324" t="inlineStr">
        <is>
          <t>W</t>
        </is>
      </c>
      <c r="N324" t="inlineStr">
        <is>
          <t>:213JMZ:215JMZ:213JM:215JM:254JM:256JM:</t>
        </is>
      </c>
      <c r="O324" s="6" t="inlineStr">
        <is>
          <t>Cast Iron, ASTM-A48, CL 30</t>
        </is>
      </c>
      <c r="P324" s="6" t="inlineStr">
        <is>
          <t>C30</t>
        </is>
      </c>
      <c r="Q324" s="123" t="inlineStr">
        <is>
          <t>125# ANSI Flange</t>
        </is>
      </c>
      <c r="R324" s="123" t="inlineStr">
        <is>
          <t>RTF</t>
        </is>
      </c>
      <c r="S324" s="6" t="n"/>
      <c r="T324" s="123" t="inlineStr">
        <is>
          <t>A100525</t>
        </is>
      </c>
      <c r="U324" s="123" t="n"/>
      <c r="V324" s="123" t="inlineStr">
        <is>
          <t>LT027</t>
        </is>
      </c>
      <c r="W324" s="13" t="n">
        <v>0</v>
      </c>
      <c r="X324" t="n">
        <v>0</v>
      </c>
    </row>
    <row r="325">
      <c r="B325" s="13">
        <f>IF(AND(J325="Coating_Standard"),"Y","N")</f>
        <v/>
      </c>
      <c r="C325" t="inlineStr">
        <is>
          <t>Price_BOM_VL_VLS_Insert_319</t>
        </is>
      </c>
      <c r="D325">
        <f>IF(B325="Y",C325,"")</f>
        <v/>
      </c>
      <c r="E325" t="inlineStr">
        <is>
          <t>:5070-7_VL:</t>
        </is>
      </c>
      <c r="F325" s="123" t="inlineStr">
        <is>
          <t>X4</t>
        </is>
      </c>
      <c r="G325" s="123" t="inlineStr">
        <is>
          <t>Opt_InsertProvided</t>
        </is>
      </c>
      <c r="H325" s="123" t="inlineStr">
        <is>
          <t>Cast Iron, ASTM-A48, CL 30</t>
        </is>
      </c>
      <c r="I325" s="123" t="inlineStr">
        <is>
          <t>:C30:</t>
        </is>
      </c>
      <c r="J325" t="inlineStr">
        <is>
          <t>Coating_Scotchkote134_interior</t>
        </is>
      </c>
      <c r="K325" t="inlineStr">
        <is>
          <t>:MechSealType21S:MechSealType1Unbal:</t>
        </is>
      </c>
      <c r="L325" t="inlineStr">
        <is>
          <t>Vertical</t>
        </is>
      </c>
      <c r="M325" t="inlineStr">
        <is>
          <t>W</t>
        </is>
      </c>
      <c r="N325" t="inlineStr">
        <is>
          <t>:284JM:286JM:324JM:326JM:364JMZ:365JMZ:404JMZ:405JMZ:</t>
        </is>
      </c>
      <c r="O325" s="6" t="inlineStr">
        <is>
          <t>Cast Iron, ASTM-A48, CL 30</t>
        </is>
      </c>
      <c r="P325" s="6" t="inlineStr">
        <is>
          <t>C30</t>
        </is>
      </c>
      <c r="Q325" s="123" t="inlineStr">
        <is>
          <t>125# ANSI Flange</t>
        </is>
      </c>
      <c r="R325" s="123" t="inlineStr">
        <is>
          <t>RTF</t>
        </is>
      </c>
      <c r="S325" s="6" t="n"/>
      <c r="T325" s="123" t="inlineStr">
        <is>
          <t>A100525</t>
        </is>
      </c>
      <c r="U325" s="123" t="n"/>
      <c r="V325" s="123" t="inlineStr">
        <is>
          <t>LT027</t>
        </is>
      </c>
      <c r="W325" s="13" t="n">
        <v>0</v>
      </c>
      <c r="X325" t="n">
        <v>0</v>
      </c>
    </row>
    <row r="326">
      <c r="B326" s="13">
        <f>IF(AND(J326="Coating_Standard"),"Y","N")</f>
        <v/>
      </c>
      <c r="C326" t="inlineStr">
        <is>
          <t>Price_BOM_VL_VLS_Insert_320</t>
        </is>
      </c>
      <c r="D326">
        <f>IF(B326="Y",C326,"")</f>
        <v/>
      </c>
      <c r="E326" t="inlineStr">
        <is>
          <t>:5070-7_VL:</t>
        </is>
      </c>
      <c r="F326" t="inlineStr">
        <is>
          <t>X4</t>
        </is>
      </c>
      <c r="G326" s="123" t="inlineStr">
        <is>
          <t>Opt_InsertProvided</t>
        </is>
      </c>
      <c r="H326" t="inlineStr">
        <is>
          <t>Cast Iron, ASTM-A48, CL 30:Cast Iron, ASTM-A48, CL 35</t>
        </is>
      </c>
      <c r="I326" s="123" t="inlineStr">
        <is>
          <t>:C30:C35:</t>
        </is>
      </c>
      <c r="J326" t="inlineStr">
        <is>
          <t>Coating_Scotchkote134_interior</t>
        </is>
      </c>
      <c r="K326" t="inlineStr">
        <is>
          <t>:MechSealType21S:MechSealType1Unbal:</t>
        </is>
      </c>
      <c r="L326" t="inlineStr">
        <is>
          <t>Vertical</t>
        </is>
      </c>
      <c r="M326" t="inlineStr">
        <is>
          <t>:G:K:</t>
        </is>
      </c>
      <c r="N326" t="inlineStr">
        <is>
          <t>:213JP:215JP:254JP:256JP:</t>
        </is>
      </c>
      <c r="O326" s="6" t="inlineStr">
        <is>
          <t>Cast Iron, ASTM-A48, CL 30</t>
        </is>
      </c>
      <c r="P326" s="6" t="inlineStr">
        <is>
          <t>C30</t>
        </is>
      </c>
      <c r="Q326" s="123" t="inlineStr">
        <is>
          <t>125# ANSI Flange</t>
        </is>
      </c>
      <c r="R326" s="123" t="inlineStr">
        <is>
          <t>RTF</t>
        </is>
      </c>
      <c r="S326" s="6" t="n"/>
      <c r="T326" s="123" t="inlineStr">
        <is>
          <t>A100524</t>
        </is>
      </c>
      <c r="U326" s="123" t="n"/>
      <c r="V326" s="123" t="inlineStr">
        <is>
          <t>LT027</t>
        </is>
      </c>
      <c r="W326" s="13" t="n">
        <v>0</v>
      </c>
      <c r="X326" t="n">
        <v>0</v>
      </c>
    </row>
    <row r="327">
      <c r="B327" s="13">
        <f>IF(AND(J327="Coating_Standard"),"Y","N")</f>
        <v/>
      </c>
      <c r="C327" t="inlineStr">
        <is>
          <t>Price_BOM_VL_VLS_Insert_321</t>
        </is>
      </c>
      <c r="D327">
        <f>IF(B327="Y",C327,"")</f>
        <v/>
      </c>
      <c r="E327" t="inlineStr">
        <is>
          <t>:5070-7_VL:</t>
        </is>
      </c>
      <c r="F327" t="inlineStr">
        <is>
          <t>X4</t>
        </is>
      </c>
      <c r="G327" s="123" t="inlineStr">
        <is>
          <t>Opt_InsertProvided</t>
        </is>
      </c>
      <c r="H327" t="inlineStr">
        <is>
          <t>Cast Iron, ASTM-A48, CL 30:Cast Iron, ASTM-A48, CL 35</t>
        </is>
      </c>
      <c r="I327" s="123" t="inlineStr">
        <is>
          <t>:C30:C35:</t>
        </is>
      </c>
      <c r="J327" t="inlineStr">
        <is>
          <t>Coating_Scotchkote134_interior</t>
        </is>
      </c>
      <c r="K327" t="inlineStr">
        <is>
          <t>:MechSealType21S:MechSealType1Unbal:</t>
        </is>
      </c>
      <c r="L327" t="inlineStr">
        <is>
          <t>Vertical</t>
        </is>
      </c>
      <c r="M327" t="inlineStr">
        <is>
          <t>:G:K:</t>
        </is>
      </c>
      <c r="N327" t="inlineStr">
        <is>
          <t>:284JP:286JP:324JP:326JP:364JPZ:365JPZ:404JPZ:405JPZ:</t>
        </is>
      </c>
      <c r="O327" s="6" t="inlineStr">
        <is>
          <t>Cast Iron, ASTM-A48, CL 30</t>
        </is>
      </c>
      <c r="P327" s="6" t="inlineStr">
        <is>
          <t>C30</t>
        </is>
      </c>
      <c r="Q327" s="123" t="inlineStr">
        <is>
          <t>125# ANSI Flange</t>
        </is>
      </c>
      <c r="R327" s="123" t="inlineStr">
        <is>
          <t>RTF</t>
        </is>
      </c>
      <c r="S327" s="6" t="n"/>
      <c r="T327" s="123" t="inlineStr">
        <is>
          <t>A100524</t>
        </is>
      </c>
      <c r="U327" s="123" t="n"/>
      <c r="V327" s="123" t="inlineStr">
        <is>
          <t>LT027</t>
        </is>
      </c>
      <c r="W327" s="13" t="n">
        <v>0</v>
      </c>
      <c r="X327" t="n">
        <v>0</v>
      </c>
    </row>
    <row r="328">
      <c r="B328" s="13">
        <f>IF(AND(J328="Coating_Standard"),"Y","N")</f>
        <v/>
      </c>
      <c r="C328" t="inlineStr">
        <is>
          <t>Price_BOM_VL_VLS_Insert_322</t>
        </is>
      </c>
      <c r="D328">
        <f>IF(B328="Y",C328,"")</f>
        <v/>
      </c>
      <c r="E328" t="inlineStr">
        <is>
          <t>:5070-7_VL:</t>
        </is>
      </c>
      <c r="F328" t="inlineStr">
        <is>
          <t>X4</t>
        </is>
      </c>
      <c r="G328" s="123" t="inlineStr">
        <is>
          <t>Opt_InsertProvided</t>
        </is>
      </c>
      <c r="H328" s="123" t="inlineStr">
        <is>
          <t>Cast Iron, ASTM-A48, CL 30</t>
        </is>
      </c>
      <c r="I328" s="123" t="inlineStr">
        <is>
          <t>:C30:</t>
        </is>
      </c>
      <c r="J328" t="inlineStr">
        <is>
          <t>Coating_Scotchkote134_interior</t>
        </is>
      </c>
      <c r="K328" t="inlineStr">
        <is>
          <t>:MechSealDoubleType1:</t>
        </is>
      </c>
      <c r="L328" t="inlineStr">
        <is>
          <t>Vertical</t>
        </is>
      </c>
      <c r="M328" t="inlineStr">
        <is>
          <t>G</t>
        </is>
      </c>
      <c r="N328" t="inlineStr">
        <is>
          <t>:213JP:215JP:254JP:256JP:</t>
        </is>
      </c>
      <c r="O328" s="6" t="inlineStr">
        <is>
          <t>Cast Iron, ASTM-A48, CL 30</t>
        </is>
      </c>
      <c r="P328" s="6" t="inlineStr">
        <is>
          <t>C30</t>
        </is>
      </c>
      <c r="Q328" s="123" t="inlineStr">
        <is>
          <t>125# ANSI Flange</t>
        </is>
      </c>
      <c r="R328" s="123" t="inlineStr">
        <is>
          <t>RTF</t>
        </is>
      </c>
      <c r="S328" s="6" t="n"/>
      <c r="T328" s="123" t="inlineStr">
        <is>
          <t>A100524</t>
        </is>
      </c>
      <c r="U328" s="123" t="n"/>
      <c r="V328" s="123" t="inlineStr">
        <is>
          <t>LT051</t>
        </is>
      </c>
      <c r="W328" s="13" t="n">
        <v>14</v>
      </c>
      <c r="X328" t="n">
        <v>0</v>
      </c>
    </row>
    <row r="329">
      <c r="B329" s="13">
        <f>IF(AND(J329="Coating_Standard"),"Y","N")</f>
        <v/>
      </c>
      <c r="C329" t="inlineStr">
        <is>
          <t>Price_BOM_VL_VLS_Insert_323</t>
        </is>
      </c>
      <c r="D329">
        <f>IF(B329="Y",C329,"")</f>
        <v/>
      </c>
      <c r="E329" t="inlineStr">
        <is>
          <t>:5070-7_VL:</t>
        </is>
      </c>
      <c r="F329" t="inlineStr">
        <is>
          <t>X4</t>
        </is>
      </c>
      <c r="G329" s="123" t="inlineStr">
        <is>
          <t>Opt_InsertProvided</t>
        </is>
      </c>
      <c r="H329" s="123" t="inlineStr">
        <is>
          <t>Cast Iron, ASTM-A48, CL 30</t>
        </is>
      </c>
      <c r="I329" s="123" t="inlineStr">
        <is>
          <t>:C30:</t>
        </is>
      </c>
      <c r="J329" t="inlineStr">
        <is>
          <t>Coating_Scotchkote134_interior</t>
        </is>
      </c>
      <c r="K329" t="inlineStr">
        <is>
          <t>:MechSealDoubleType1:</t>
        </is>
      </c>
      <c r="L329" t="inlineStr">
        <is>
          <t>Vertical</t>
        </is>
      </c>
      <c r="M329" t="inlineStr">
        <is>
          <t>G</t>
        </is>
      </c>
      <c r="N329" t="inlineStr">
        <is>
          <t>:284JP:286JP:324JP:326JP:364JPZ:365JPZ:404JPZ:405JPZ:</t>
        </is>
      </c>
      <c r="O329" s="6" t="inlineStr">
        <is>
          <t>Cast Iron, ASTM-A48, CL 30</t>
        </is>
      </c>
      <c r="P329" s="6" t="inlineStr">
        <is>
          <t>C30</t>
        </is>
      </c>
      <c r="Q329" s="123" t="inlineStr">
        <is>
          <t>125# ANSI Flange</t>
        </is>
      </c>
      <c r="R329" s="123" t="inlineStr">
        <is>
          <t>RTF</t>
        </is>
      </c>
      <c r="S329" s="6" t="n"/>
      <c r="T329" s="123" t="inlineStr">
        <is>
          <t>A100524</t>
        </is>
      </c>
      <c r="U329" s="123" t="n"/>
      <c r="V329" s="123" t="inlineStr">
        <is>
          <t>LT051</t>
        </is>
      </c>
      <c r="W329" s="13" t="n">
        <v>14</v>
      </c>
      <c r="X329" t="n">
        <v>0</v>
      </c>
    </row>
    <row r="330">
      <c r="B330" s="13">
        <f>IF(AND(J330="Coating_Standard"),"Y","N")</f>
        <v/>
      </c>
      <c r="C330" t="inlineStr">
        <is>
          <t>Price_BOM_VL_VLS_Insert_324</t>
        </is>
      </c>
      <c r="D330">
        <f>IF(B330="Y",C330,"")</f>
        <v/>
      </c>
      <c r="E330" t="inlineStr">
        <is>
          <t>:5070-7_VL:</t>
        </is>
      </c>
      <c r="F330" t="inlineStr">
        <is>
          <t>X4</t>
        </is>
      </c>
      <c r="G330" s="123" t="inlineStr">
        <is>
          <t>Opt_InsertProvided</t>
        </is>
      </c>
      <c r="H330" t="inlineStr">
        <is>
          <t>Cast Iron, ASTM-A48, CL 30:Cast Iron, ASTM-A48, CL 35</t>
        </is>
      </c>
      <c r="I330" s="123" t="inlineStr">
        <is>
          <t>:C30:C35:</t>
        </is>
      </c>
      <c r="J330" t="inlineStr">
        <is>
          <t>Coating_Scotchkote134_interior</t>
        </is>
      </c>
      <c r="K330" t="inlineStr">
        <is>
          <t>:MechSealType1Bal:</t>
        </is>
      </c>
      <c r="L330" t="inlineStr">
        <is>
          <t>Vertical</t>
        </is>
      </c>
      <c r="M330" t="inlineStr">
        <is>
          <t>:G:K:</t>
        </is>
      </c>
      <c r="N330" t="inlineStr">
        <is>
          <t>:213JP:215JP:254JP:256JP:</t>
        </is>
      </c>
      <c r="O330" s="6" t="inlineStr">
        <is>
          <t>Cast Iron, ASTM-A48, CL 30</t>
        </is>
      </c>
      <c r="P330" s="6" t="inlineStr">
        <is>
          <t>C30</t>
        </is>
      </c>
      <c r="Q330" s="123" t="inlineStr">
        <is>
          <t>125# ANSI Flange</t>
        </is>
      </c>
      <c r="R330" s="123" t="inlineStr">
        <is>
          <t>RTF</t>
        </is>
      </c>
      <c r="S330" s="6" t="n"/>
      <c r="T330" s="123" t="inlineStr">
        <is>
          <t>A100524</t>
        </is>
      </c>
      <c r="U330" s="123" t="n"/>
      <c r="V330" s="123" t="inlineStr">
        <is>
          <t>LT027</t>
        </is>
      </c>
      <c r="W330" s="13" t="n">
        <v>0</v>
      </c>
      <c r="X330" t="n">
        <v>0</v>
      </c>
    </row>
    <row r="331">
      <c r="B331" s="13">
        <f>IF(AND(J331="Coating_Standard"),"Y","N")</f>
        <v/>
      </c>
      <c r="C331" t="inlineStr">
        <is>
          <t>Price_BOM_VL_VLS_Insert_325</t>
        </is>
      </c>
      <c r="D331">
        <f>IF(B331="Y",C331,"")</f>
        <v/>
      </c>
      <c r="E331" t="inlineStr">
        <is>
          <t>:5070-7_VL:</t>
        </is>
      </c>
      <c r="F331" t="inlineStr">
        <is>
          <t>X4</t>
        </is>
      </c>
      <c r="G331" s="123" t="inlineStr">
        <is>
          <t>Opt_InsertProvided</t>
        </is>
      </c>
      <c r="H331" t="inlineStr">
        <is>
          <t>Cast Iron, ASTM-A48, CL 30:Cast Iron, ASTM-A48, CL 35</t>
        </is>
      </c>
      <c r="I331" s="123" t="inlineStr">
        <is>
          <t>:C30:C35:</t>
        </is>
      </c>
      <c r="J331" t="inlineStr">
        <is>
          <t>Coating_Scotchkote134_interior</t>
        </is>
      </c>
      <c r="K331" t="inlineStr">
        <is>
          <t>:MechSealType1Bal:</t>
        </is>
      </c>
      <c r="L331" t="inlineStr">
        <is>
          <t>Vertical</t>
        </is>
      </c>
      <c r="M331" t="inlineStr">
        <is>
          <t>:G:K:</t>
        </is>
      </c>
      <c r="N331" t="inlineStr">
        <is>
          <t>:284JP:286JP:324JP:326JP:364JPZ:365JPZ:404JPZ:405JPZ:</t>
        </is>
      </c>
      <c r="O331" s="6" t="inlineStr">
        <is>
          <t>Cast Iron, ASTM-A48, CL 30</t>
        </is>
      </c>
      <c r="P331" s="6" t="inlineStr">
        <is>
          <t>C30</t>
        </is>
      </c>
      <c r="Q331" s="123" t="inlineStr">
        <is>
          <t>125# ANSI Flange</t>
        </is>
      </c>
      <c r="R331" s="123" t="inlineStr">
        <is>
          <t>RTF</t>
        </is>
      </c>
      <c r="S331" s="6" t="n"/>
      <c r="T331" s="123" t="inlineStr">
        <is>
          <t>A100524</t>
        </is>
      </c>
      <c r="U331" s="123" t="n"/>
      <c r="V331" s="123" t="inlineStr">
        <is>
          <t>LT027</t>
        </is>
      </c>
      <c r="W331" s="13" t="n">
        <v>0</v>
      </c>
      <c r="X331" t="n">
        <v>0</v>
      </c>
    </row>
    <row r="332">
      <c r="B332" s="13">
        <f>IF(AND(J332="Coating_Standard"),"Y","N")</f>
        <v/>
      </c>
      <c r="C332" t="inlineStr">
        <is>
          <t>Price_BOM_VL_VLS_Insert_326</t>
        </is>
      </c>
      <c r="D332">
        <f>IF(B332="Y",C332,"")</f>
        <v/>
      </c>
      <c r="E332" t="inlineStr">
        <is>
          <t>:5070-7_VL:</t>
        </is>
      </c>
      <c r="F332" s="123" t="inlineStr">
        <is>
          <t>X4</t>
        </is>
      </c>
      <c r="G332" s="123" t="inlineStr">
        <is>
          <t>Opt_InsertProvided</t>
        </is>
      </c>
      <c r="H332" s="123" t="inlineStr">
        <is>
          <t>Cast Iron, ASTM-A48, CL 30</t>
        </is>
      </c>
      <c r="I332" s="123" t="inlineStr">
        <is>
          <t>:C30:</t>
        </is>
      </c>
      <c r="J332" t="inlineStr">
        <is>
          <t>Coating_Scotchkote134_interior_exterior</t>
        </is>
      </c>
      <c r="K332" t="inlineStr">
        <is>
          <t>:MechSealType21S:MechSealType1Unbal:</t>
        </is>
      </c>
      <c r="L332" t="inlineStr">
        <is>
          <t>Vertical</t>
        </is>
      </c>
      <c r="M332" t="inlineStr">
        <is>
          <t>W</t>
        </is>
      </c>
      <c r="N332" t="inlineStr">
        <is>
          <t>:213JMZ:215JMZ:213JM:215JM:254JM:256JM:</t>
        </is>
      </c>
      <c r="O332" s="6" t="inlineStr">
        <is>
          <t>Cast Iron, ASTM-A48, CL 30</t>
        </is>
      </c>
      <c r="P332" s="6" t="inlineStr">
        <is>
          <t>C30</t>
        </is>
      </c>
      <c r="Q332" s="123" t="inlineStr">
        <is>
          <t>125# ANSI Flange</t>
        </is>
      </c>
      <c r="R332" s="123" t="inlineStr">
        <is>
          <t>RTF</t>
        </is>
      </c>
      <c r="S332" s="6" t="n"/>
      <c r="T332" s="123" t="inlineStr">
        <is>
          <t>A100525</t>
        </is>
      </c>
      <c r="U332" s="123" t="n"/>
      <c r="V332" s="123" t="inlineStr">
        <is>
          <t>LT027</t>
        </is>
      </c>
      <c r="W332" s="13" t="n">
        <v>0</v>
      </c>
      <c r="X332" t="n">
        <v>0</v>
      </c>
    </row>
    <row r="333">
      <c r="B333" s="13">
        <f>IF(AND(J333="Coating_Standard"),"Y","N")</f>
        <v/>
      </c>
      <c r="C333" t="inlineStr">
        <is>
          <t>Price_BOM_VL_VLS_Insert_327</t>
        </is>
      </c>
      <c r="D333">
        <f>IF(B333="Y",C333,"")</f>
        <v/>
      </c>
      <c r="E333" t="inlineStr">
        <is>
          <t>:5070-7_VL:</t>
        </is>
      </c>
      <c r="F333" s="123" t="inlineStr">
        <is>
          <t>X4</t>
        </is>
      </c>
      <c r="G333" s="123" t="inlineStr">
        <is>
          <t>Opt_InsertProvided</t>
        </is>
      </c>
      <c r="H333" s="123" t="inlineStr">
        <is>
          <t>Cast Iron, ASTM-A48, CL 30</t>
        </is>
      </c>
      <c r="I333" s="123" t="inlineStr">
        <is>
          <t>:C30:</t>
        </is>
      </c>
      <c r="J333" t="inlineStr">
        <is>
          <t>Coating_Scotchkote134_interior_exterior</t>
        </is>
      </c>
      <c r="K333" t="inlineStr">
        <is>
          <t>:MechSealType21S:MechSealType1Unbal:</t>
        </is>
      </c>
      <c r="L333" t="inlineStr">
        <is>
          <t>Vertical</t>
        </is>
      </c>
      <c r="M333" t="inlineStr">
        <is>
          <t>W</t>
        </is>
      </c>
      <c r="N333" t="inlineStr">
        <is>
          <t>:284JM:286JM:324JM:326JM:364JMZ:365JMZ:404JMZ:405JMZ:</t>
        </is>
      </c>
      <c r="O333" s="6" t="inlineStr">
        <is>
          <t>Cast Iron, ASTM-A48, CL 30</t>
        </is>
      </c>
      <c r="P333" s="6" t="inlineStr">
        <is>
          <t>C30</t>
        </is>
      </c>
      <c r="Q333" s="123" t="inlineStr">
        <is>
          <t>125# ANSI Flange</t>
        </is>
      </c>
      <c r="R333" s="123" t="inlineStr">
        <is>
          <t>RTF</t>
        </is>
      </c>
      <c r="S333" s="6" t="n"/>
      <c r="T333" s="123" t="inlineStr">
        <is>
          <t>A100525</t>
        </is>
      </c>
      <c r="U333" s="123" t="n"/>
      <c r="V333" s="123" t="inlineStr">
        <is>
          <t>LT027</t>
        </is>
      </c>
      <c r="W333" s="13" t="n">
        <v>0</v>
      </c>
      <c r="X333" t="n">
        <v>0</v>
      </c>
    </row>
    <row r="334">
      <c r="B334" s="13">
        <f>IF(AND(J334="Coating_Standard"),"Y","N")</f>
        <v/>
      </c>
      <c r="C334" t="inlineStr">
        <is>
          <t>Price_BOM_VL_VLS_Insert_328</t>
        </is>
      </c>
      <c r="D334">
        <f>IF(B334="Y",C334,"")</f>
        <v/>
      </c>
      <c r="E334" t="inlineStr">
        <is>
          <t>:5070-7_VL:</t>
        </is>
      </c>
      <c r="F334" t="inlineStr">
        <is>
          <t>X4</t>
        </is>
      </c>
      <c r="G334" s="123" t="inlineStr">
        <is>
          <t>Opt_InsertProvided</t>
        </is>
      </c>
      <c r="H334" t="inlineStr">
        <is>
          <t>Cast Iron, ASTM-A48, CL 30:Cast Iron, ASTM-A48, CL 35</t>
        </is>
      </c>
      <c r="I334" s="123" t="inlineStr">
        <is>
          <t>:C30:C35:</t>
        </is>
      </c>
      <c r="J334" t="inlineStr">
        <is>
          <t>Coating_Scotchkote134_interior_exterior</t>
        </is>
      </c>
      <c r="K334" t="inlineStr">
        <is>
          <t>:MechSealType21S:MechSealType1Unbal:</t>
        </is>
      </c>
      <c r="L334" t="inlineStr">
        <is>
          <t>Vertical</t>
        </is>
      </c>
      <c r="M334" t="inlineStr">
        <is>
          <t>:G:K:</t>
        </is>
      </c>
      <c r="N334" t="inlineStr">
        <is>
          <t>:213JP:215JP:254JP:256JP:</t>
        </is>
      </c>
      <c r="O334" s="6" t="inlineStr">
        <is>
          <t>Cast Iron, ASTM-A48, CL 30</t>
        </is>
      </c>
      <c r="P334" s="6" t="inlineStr">
        <is>
          <t>C30</t>
        </is>
      </c>
      <c r="Q334" s="123" t="inlineStr">
        <is>
          <t>125# ANSI Flange</t>
        </is>
      </c>
      <c r="R334" s="123" t="inlineStr">
        <is>
          <t>RTF</t>
        </is>
      </c>
      <c r="S334" s="6" t="n"/>
      <c r="T334" s="123" t="inlineStr">
        <is>
          <t>A100524</t>
        </is>
      </c>
      <c r="U334" s="123" t="n"/>
      <c r="V334" s="123" t="inlineStr">
        <is>
          <t>LT027</t>
        </is>
      </c>
      <c r="W334" s="13" t="n">
        <v>0</v>
      </c>
      <c r="X334" t="n">
        <v>0</v>
      </c>
    </row>
    <row r="335">
      <c r="B335" s="13">
        <f>IF(AND(J335="Coating_Standard"),"Y","N")</f>
        <v/>
      </c>
      <c r="C335" t="inlineStr">
        <is>
          <t>Price_BOM_VL_VLS_Insert_329</t>
        </is>
      </c>
      <c r="D335">
        <f>IF(B335="Y",C335,"")</f>
        <v/>
      </c>
      <c r="E335" t="inlineStr">
        <is>
          <t>:5070-7_VL:</t>
        </is>
      </c>
      <c r="F335" t="inlineStr">
        <is>
          <t>X4</t>
        </is>
      </c>
      <c r="G335" s="123" t="inlineStr">
        <is>
          <t>Opt_InsertProvided</t>
        </is>
      </c>
      <c r="H335" t="inlineStr">
        <is>
          <t>Cast Iron, ASTM-A48, CL 30:Cast Iron, ASTM-A48, CL 35</t>
        </is>
      </c>
      <c r="I335" s="123" t="inlineStr">
        <is>
          <t>:C30:C35:</t>
        </is>
      </c>
      <c r="J335" t="inlineStr">
        <is>
          <t>Coating_Scotchkote134_interior_exterior</t>
        </is>
      </c>
      <c r="K335" t="inlineStr">
        <is>
          <t>:MechSealType21S:MechSealType1Unbal:</t>
        </is>
      </c>
      <c r="L335" t="inlineStr">
        <is>
          <t>Vertical</t>
        </is>
      </c>
      <c r="M335" t="inlineStr">
        <is>
          <t>:G:K:</t>
        </is>
      </c>
      <c r="N335" t="inlineStr">
        <is>
          <t>:284JP:286JP:324JP:326JP:364JPZ:365JPZ:404JPZ:405JPZ:</t>
        </is>
      </c>
      <c r="O335" s="6" t="inlineStr">
        <is>
          <t>Cast Iron, ASTM-A48, CL 30</t>
        </is>
      </c>
      <c r="P335" s="6" t="inlineStr">
        <is>
          <t>C30</t>
        </is>
      </c>
      <c r="Q335" s="123" t="inlineStr">
        <is>
          <t>125# ANSI Flange</t>
        </is>
      </c>
      <c r="R335" s="123" t="inlineStr">
        <is>
          <t>RTF</t>
        </is>
      </c>
      <c r="S335" s="6" t="n"/>
      <c r="T335" s="123" t="inlineStr">
        <is>
          <t>A100524</t>
        </is>
      </c>
      <c r="U335" s="123" t="n"/>
      <c r="V335" s="123" t="inlineStr">
        <is>
          <t>LT027</t>
        </is>
      </c>
      <c r="W335" s="13" t="n">
        <v>0</v>
      </c>
      <c r="X335" t="n">
        <v>0</v>
      </c>
    </row>
    <row r="336">
      <c r="B336" s="13">
        <f>IF(AND(J336="Coating_Standard"),"Y","N")</f>
        <v/>
      </c>
      <c r="C336" t="inlineStr">
        <is>
          <t>Price_BOM_VL_VLS_Insert_330</t>
        </is>
      </c>
      <c r="D336">
        <f>IF(B336="Y",C336,"")</f>
        <v/>
      </c>
      <c r="E336" t="inlineStr">
        <is>
          <t>:5070-7_VL:</t>
        </is>
      </c>
      <c r="F336" t="inlineStr">
        <is>
          <t>X4</t>
        </is>
      </c>
      <c r="G336" s="123" t="inlineStr">
        <is>
          <t>Opt_InsertProvided</t>
        </is>
      </c>
      <c r="H336" s="123" t="inlineStr">
        <is>
          <t>Cast Iron, ASTM-A48, CL 30</t>
        </is>
      </c>
      <c r="I336" s="123" t="inlineStr">
        <is>
          <t>:C30:</t>
        </is>
      </c>
      <c r="J336" t="inlineStr">
        <is>
          <t>Coating_Scotchkote134_interior_exterior</t>
        </is>
      </c>
      <c r="K336" t="inlineStr">
        <is>
          <t>:MechSealDoubleType1:</t>
        </is>
      </c>
      <c r="L336" t="inlineStr">
        <is>
          <t>Vertical</t>
        </is>
      </c>
      <c r="M336" t="inlineStr">
        <is>
          <t>G</t>
        </is>
      </c>
      <c r="N336" t="inlineStr">
        <is>
          <t>:213JP:215JP:254JP:256JP:</t>
        </is>
      </c>
      <c r="O336" s="6" t="inlineStr">
        <is>
          <t>Cast Iron, ASTM-A48, CL 30</t>
        </is>
      </c>
      <c r="P336" s="6" t="inlineStr">
        <is>
          <t>C30</t>
        </is>
      </c>
      <c r="Q336" s="123" t="inlineStr">
        <is>
          <t>125# ANSI Flange</t>
        </is>
      </c>
      <c r="R336" s="123" t="inlineStr">
        <is>
          <t>RTF</t>
        </is>
      </c>
      <c r="S336" s="6" t="n"/>
      <c r="T336" s="123" t="inlineStr">
        <is>
          <t>A100524</t>
        </is>
      </c>
      <c r="U336" s="123" t="n"/>
      <c r="V336" s="123" t="inlineStr">
        <is>
          <t>LT051</t>
        </is>
      </c>
      <c r="W336" s="13" t="n">
        <v>14</v>
      </c>
      <c r="X336" t="n">
        <v>0</v>
      </c>
    </row>
    <row r="337">
      <c r="B337" s="13">
        <f>IF(AND(J337="Coating_Standard"),"Y","N")</f>
        <v/>
      </c>
      <c r="C337" t="inlineStr">
        <is>
          <t>Price_BOM_VL_VLS_Insert_331</t>
        </is>
      </c>
      <c r="D337">
        <f>IF(B337="Y",C337,"")</f>
        <v/>
      </c>
      <c r="E337" t="inlineStr">
        <is>
          <t>:5070-7_VL:</t>
        </is>
      </c>
      <c r="F337" t="inlineStr">
        <is>
          <t>X4</t>
        </is>
      </c>
      <c r="G337" s="123" t="inlineStr">
        <is>
          <t>Opt_InsertProvided</t>
        </is>
      </c>
      <c r="H337" s="123" t="inlineStr">
        <is>
          <t>Cast Iron, ASTM-A48, CL 30</t>
        </is>
      </c>
      <c r="I337" s="123" t="inlineStr">
        <is>
          <t>:C30:</t>
        </is>
      </c>
      <c r="J337" t="inlineStr">
        <is>
          <t>Coating_Scotchkote134_interior_exterior</t>
        </is>
      </c>
      <c r="K337" t="inlineStr">
        <is>
          <t>:MechSealDoubleType1:</t>
        </is>
      </c>
      <c r="L337" t="inlineStr">
        <is>
          <t>Vertical</t>
        </is>
      </c>
      <c r="M337" t="inlineStr">
        <is>
          <t>G</t>
        </is>
      </c>
      <c r="N337" t="inlineStr">
        <is>
          <t>:284JP:286JP:324JP:326JP:364JPZ:365JPZ:404JPZ:405JPZ:</t>
        </is>
      </c>
      <c r="O337" s="6" t="inlineStr">
        <is>
          <t>Cast Iron, ASTM-A48, CL 30</t>
        </is>
      </c>
      <c r="P337" s="6" t="inlineStr">
        <is>
          <t>C30</t>
        </is>
      </c>
      <c r="Q337" s="123" t="inlineStr">
        <is>
          <t>125# ANSI Flange</t>
        </is>
      </c>
      <c r="R337" s="123" t="inlineStr">
        <is>
          <t>RTF</t>
        </is>
      </c>
      <c r="S337" s="6" t="n"/>
      <c r="T337" s="123" t="inlineStr">
        <is>
          <t>A100524</t>
        </is>
      </c>
      <c r="U337" s="123" t="n"/>
      <c r="V337" s="123" t="inlineStr">
        <is>
          <t>LT051</t>
        </is>
      </c>
      <c r="W337" s="13" t="n">
        <v>14</v>
      </c>
      <c r="X337" t="n">
        <v>0</v>
      </c>
    </row>
    <row r="338">
      <c r="B338" s="13">
        <f>IF(AND(J338="Coating_Standard"),"Y","N")</f>
        <v/>
      </c>
      <c r="C338" t="inlineStr">
        <is>
          <t>Price_BOM_VL_VLS_Insert_332</t>
        </is>
      </c>
      <c r="D338">
        <f>IF(B338="Y",C338,"")</f>
        <v/>
      </c>
      <c r="E338" t="inlineStr">
        <is>
          <t>:5070-7_VL:</t>
        </is>
      </c>
      <c r="F338" t="inlineStr">
        <is>
          <t>X4</t>
        </is>
      </c>
      <c r="G338" s="123" t="inlineStr">
        <is>
          <t>Opt_InsertProvided</t>
        </is>
      </c>
      <c r="H338" t="inlineStr">
        <is>
          <t>Cast Iron, ASTM-A48, CL 30:Cast Iron, ASTM-A48, CL 35</t>
        </is>
      </c>
      <c r="I338" s="123" t="inlineStr">
        <is>
          <t>:C30:C35:</t>
        </is>
      </c>
      <c r="J338" t="inlineStr">
        <is>
          <t>Coating_Scotchkote134_interior_exterior</t>
        </is>
      </c>
      <c r="K338" t="inlineStr">
        <is>
          <t>:MechSealType1Bal:</t>
        </is>
      </c>
      <c r="L338" t="inlineStr">
        <is>
          <t>Vertical</t>
        </is>
      </c>
      <c r="M338" t="inlineStr">
        <is>
          <t>:G:K:</t>
        </is>
      </c>
      <c r="N338" t="inlineStr">
        <is>
          <t>:213JP:215JP:254JP:256JP:</t>
        </is>
      </c>
      <c r="O338" s="6" t="inlineStr">
        <is>
          <t>Cast Iron, ASTM-A48, CL 30</t>
        </is>
      </c>
      <c r="P338" s="6" t="inlineStr">
        <is>
          <t>C30</t>
        </is>
      </c>
      <c r="Q338" s="123" t="inlineStr">
        <is>
          <t>125# ANSI Flange</t>
        </is>
      </c>
      <c r="R338" s="123" t="inlineStr">
        <is>
          <t>RTF</t>
        </is>
      </c>
      <c r="S338" s="6" t="n"/>
      <c r="T338" s="123" t="inlineStr">
        <is>
          <t>A100524</t>
        </is>
      </c>
      <c r="U338" s="123" t="n"/>
      <c r="V338" s="123" t="inlineStr">
        <is>
          <t>LT027</t>
        </is>
      </c>
      <c r="W338" s="13" t="n">
        <v>0</v>
      </c>
      <c r="X338" t="n">
        <v>0</v>
      </c>
    </row>
    <row r="339">
      <c r="B339" s="13">
        <f>IF(AND(J339="Coating_Standard"),"Y","N")</f>
        <v/>
      </c>
      <c r="C339" t="inlineStr">
        <is>
          <t>Price_BOM_VL_VLS_Insert_333</t>
        </is>
      </c>
      <c r="D339">
        <f>IF(B339="Y",C339,"")</f>
        <v/>
      </c>
      <c r="E339" t="inlineStr">
        <is>
          <t>:5070-7_VL:</t>
        </is>
      </c>
      <c r="F339" t="inlineStr">
        <is>
          <t>X4</t>
        </is>
      </c>
      <c r="G339" s="123" t="inlineStr">
        <is>
          <t>Opt_InsertProvided</t>
        </is>
      </c>
      <c r="H339" t="inlineStr">
        <is>
          <t>Cast Iron, ASTM-A48, CL 30:Cast Iron, ASTM-A48, CL 35</t>
        </is>
      </c>
      <c r="I339" s="123" t="inlineStr">
        <is>
          <t>:C30:C35:</t>
        </is>
      </c>
      <c r="J339" t="inlineStr">
        <is>
          <t>Coating_Scotchkote134_interior_exterior</t>
        </is>
      </c>
      <c r="K339" t="inlineStr">
        <is>
          <t>:MechSealType1Bal:</t>
        </is>
      </c>
      <c r="L339" t="inlineStr">
        <is>
          <t>Vertical</t>
        </is>
      </c>
      <c r="M339" t="inlineStr">
        <is>
          <t>:G:K:</t>
        </is>
      </c>
      <c r="N339" t="inlineStr">
        <is>
          <t>:284JP:286JP:324JP:326JP:364JPZ:365JPZ:404JPZ:405JPZ:</t>
        </is>
      </c>
      <c r="O339" s="6" t="inlineStr">
        <is>
          <t>Cast Iron, ASTM-A48, CL 30</t>
        </is>
      </c>
      <c r="P339" s="6" t="inlineStr">
        <is>
          <t>C30</t>
        </is>
      </c>
      <c r="Q339" s="123" t="inlineStr">
        <is>
          <t>125# ANSI Flange</t>
        </is>
      </c>
      <c r="R339" s="123" t="inlineStr">
        <is>
          <t>RTF</t>
        </is>
      </c>
      <c r="S339" s="6" t="n"/>
      <c r="T339" s="123" t="inlineStr">
        <is>
          <t>A100524</t>
        </is>
      </c>
      <c r="U339" s="123" t="n"/>
      <c r="V339" s="123" t="inlineStr">
        <is>
          <t>LT027</t>
        </is>
      </c>
      <c r="W339" s="13" t="n">
        <v>0</v>
      </c>
      <c r="X339" t="n">
        <v>0</v>
      </c>
    </row>
    <row r="340">
      <c r="B340" s="13">
        <f>IF(AND(J340="Coating_Standard"),"Y","N")</f>
        <v/>
      </c>
      <c r="C340" t="inlineStr">
        <is>
          <t>Price_BOM_VL_VLS_Insert_334</t>
        </is>
      </c>
      <c r="D340">
        <f>IF(B340="Y",C340,"")</f>
        <v/>
      </c>
      <c r="E340" t="inlineStr">
        <is>
          <t>:5070-7_VL:</t>
        </is>
      </c>
      <c r="F340" s="123" t="inlineStr">
        <is>
          <t>X4</t>
        </is>
      </c>
      <c r="G340" s="123" t="inlineStr">
        <is>
          <t>Opt_InsertProvided</t>
        </is>
      </c>
      <c r="H340" s="123" t="inlineStr">
        <is>
          <t>Cast Iron, ASTM-A48, CL 30</t>
        </is>
      </c>
      <c r="I340" s="123" t="inlineStr">
        <is>
          <t>:C30:</t>
        </is>
      </c>
      <c r="J340" t="inlineStr">
        <is>
          <t>Coating_Scotchkote134_interior_exterior_IncludeImpeller</t>
        </is>
      </c>
      <c r="K340" t="inlineStr">
        <is>
          <t>:MechSealType21S:MechSealType1Unbal:</t>
        </is>
      </c>
      <c r="L340" t="inlineStr">
        <is>
          <t>Vertical</t>
        </is>
      </c>
      <c r="M340" t="inlineStr">
        <is>
          <t>W</t>
        </is>
      </c>
      <c r="N340" t="inlineStr">
        <is>
          <t>:213JMZ:215JMZ:213JM:215JM:254JM:256JM:</t>
        </is>
      </c>
      <c r="O340" s="6" t="inlineStr">
        <is>
          <t>Cast Iron, ASTM-A48, CL 30</t>
        </is>
      </c>
      <c r="P340" s="6" t="inlineStr">
        <is>
          <t>C30</t>
        </is>
      </c>
      <c r="Q340" s="123" t="inlineStr">
        <is>
          <t>125# ANSI Flange</t>
        </is>
      </c>
      <c r="R340" s="123" t="inlineStr">
        <is>
          <t>RTF</t>
        </is>
      </c>
      <c r="S340" s="6" t="n"/>
      <c r="T340" s="123" t="inlineStr">
        <is>
          <t>A100525</t>
        </is>
      </c>
      <c r="U340" s="123" t="n"/>
      <c r="V340" s="123" t="inlineStr">
        <is>
          <t>LT027</t>
        </is>
      </c>
      <c r="W340" s="13" t="n">
        <v>0</v>
      </c>
      <c r="X340" t="n">
        <v>0</v>
      </c>
    </row>
    <row r="341">
      <c r="B341" s="13">
        <f>IF(AND(J341="Coating_Standard"),"Y","N")</f>
        <v/>
      </c>
      <c r="C341" t="inlineStr">
        <is>
          <t>Price_BOM_VL_VLS_Insert_335</t>
        </is>
      </c>
      <c r="D341">
        <f>IF(B341="Y",C341,"")</f>
        <v/>
      </c>
      <c r="E341" t="inlineStr">
        <is>
          <t>:5070-7_VL:</t>
        </is>
      </c>
      <c r="F341" s="123" t="inlineStr">
        <is>
          <t>X4</t>
        </is>
      </c>
      <c r="G341" s="123" t="inlineStr">
        <is>
          <t>Opt_InsertProvided</t>
        </is>
      </c>
      <c r="H341" s="123" t="inlineStr">
        <is>
          <t>Cast Iron, ASTM-A48, CL 30</t>
        </is>
      </c>
      <c r="I341" s="123" t="inlineStr">
        <is>
          <t>:C30:</t>
        </is>
      </c>
      <c r="J341" t="inlineStr">
        <is>
          <t>Coating_Scotchkote134_interior_exterior_IncludeImpeller</t>
        </is>
      </c>
      <c r="K341" t="inlineStr">
        <is>
          <t>:MechSealType21S:MechSealType1Unbal:</t>
        </is>
      </c>
      <c r="L341" t="inlineStr">
        <is>
          <t>Vertical</t>
        </is>
      </c>
      <c r="M341" t="inlineStr">
        <is>
          <t>W</t>
        </is>
      </c>
      <c r="N341" t="inlineStr">
        <is>
          <t>:284JM:286JM:324JM:326JM:364JMZ:365JMZ:404JMZ:405JMZ:</t>
        </is>
      </c>
      <c r="O341" s="6" t="inlineStr">
        <is>
          <t>Cast Iron, ASTM-A48, CL 30</t>
        </is>
      </c>
      <c r="P341" s="6" t="inlineStr">
        <is>
          <t>C30</t>
        </is>
      </c>
      <c r="Q341" s="123" t="inlineStr">
        <is>
          <t>125# ANSI Flange</t>
        </is>
      </c>
      <c r="R341" s="123" t="inlineStr">
        <is>
          <t>RTF</t>
        </is>
      </c>
      <c r="S341" s="6" t="n"/>
      <c r="T341" s="123" t="inlineStr">
        <is>
          <t>A100525</t>
        </is>
      </c>
      <c r="U341" s="123" t="n"/>
      <c r="V341" s="123" t="inlineStr">
        <is>
          <t>LT027</t>
        </is>
      </c>
      <c r="W341" s="13" t="n">
        <v>0</v>
      </c>
      <c r="X341" t="n">
        <v>0</v>
      </c>
    </row>
    <row r="342">
      <c r="B342" s="13">
        <f>IF(AND(J342="Coating_Standard"),"Y","N")</f>
        <v/>
      </c>
      <c r="C342" t="inlineStr">
        <is>
          <t>Price_BOM_VL_VLS_Insert_336</t>
        </is>
      </c>
      <c r="D342">
        <f>IF(B342="Y",C342,"")</f>
        <v/>
      </c>
      <c r="E342" t="inlineStr">
        <is>
          <t>:5070-7_VL:</t>
        </is>
      </c>
      <c r="F342" t="inlineStr">
        <is>
          <t>X4</t>
        </is>
      </c>
      <c r="G342" s="123" t="inlineStr">
        <is>
          <t>Opt_InsertProvided</t>
        </is>
      </c>
      <c r="H342" t="inlineStr">
        <is>
          <t>Cast Iron, ASTM-A48, CL 30:Cast Iron, ASTM-A48, CL 35</t>
        </is>
      </c>
      <c r="I342" s="123" t="inlineStr">
        <is>
          <t>:C30:C35:</t>
        </is>
      </c>
      <c r="J342" t="inlineStr">
        <is>
          <t>Coating_Scotchkote134_interior_exterior_IncludeImpeller</t>
        </is>
      </c>
      <c r="K342" t="inlineStr">
        <is>
          <t>:MechSealType21S:MechSealType1Unbal:</t>
        </is>
      </c>
      <c r="L342" t="inlineStr">
        <is>
          <t>Vertical</t>
        </is>
      </c>
      <c r="M342" t="inlineStr">
        <is>
          <t>:G:K:</t>
        </is>
      </c>
      <c r="N342" t="inlineStr">
        <is>
          <t>:213JP:215JP:254JP:256JP:</t>
        </is>
      </c>
      <c r="O342" s="6" t="inlineStr">
        <is>
          <t>Cast Iron, ASTM-A48, CL 30</t>
        </is>
      </c>
      <c r="P342" s="6" t="inlineStr">
        <is>
          <t>C30</t>
        </is>
      </c>
      <c r="Q342" s="123" t="inlineStr">
        <is>
          <t>125# ANSI Flange</t>
        </is>
      </c>
      <c r="R342" s="123" t="inlineStr">
        <is>
          <t>RTF</t>
        </is>
      </c>
      <c r="S342" s="6" t="n"/>
      <c r="T342" s="123" t="inlineStr">
        <is>
          <t>A100524</t>
        </is>
      </c>
      <c r="U342" s="123" t="n"/>
      <c r="V342" s="123" t="inlineStr">
        <is>
          <t>LT027</t>
        </is>
      </c>
      <c r="W342" s="13" t="n">
        <v>0</v>
      </c>
      <c r="X342" t="n">
        <v>0</v>
      </c>
    </row>
    <row r="343">
      <c r="B343" s="13">
        <f>IF(AND(J343="Coating_Standard"),"Y","N")</f>
        <v/>
      </c>
      <c r="C343" t="inlineStr">
        <is>
          <t>Price_BOM_VL_VLS_Insert_337</t>
        </is>
      </c>
      <c r="D343">
        <f>IF(B343="Y",C343,"")</f>
        <v/>
      </c>
      <c r="E343" t="inlineStr">
        <is>
          <t>:5070-7_VL:</t>
        </is>
      </c>
      <c r="F343" t="inlineStr">
        <is>
          <t>X4</t>
        </is>
      </c>
      <c r="G343" s="123" t="inlineStr">
        <is>
          <t>Opt_InsertProvided</t>
        </is>
      </c>
      <c r="H343" t="inlineStr">
        <is>
          <t>Cast Iron, ASTM-A48, CL 30:Cast Iron, ASTM-A48, CL 35</t>
        </is>
      </c>
      <c r="I343" s="123" t="inlineStr">
        <is>
          <t>:C30:C35:</t>
        </is>
      </c>
      <c r="J343" t="inlineStr">
        <is>
          <t>Coating_Scotchkote134_interior_exterior_IncludeImpeller</t>
        </is>
      </c>
      <c r="K343" t="inlineStr">
        <is>
          <t>:MechSealType21S:MechSealType1Unbal:</t>
        </is>
      </c>
      <c r="L343" t="inlineStr">
        <is>
          <t>Vertical</t>
        </is>
      </c>
      <c r="M343" t="inlineStr">
        <is>
          <t>:G:K:</t>
        </is>
      </c>
      <c r="N343" t="inlineStr">
        <is>
          <t>:284JP:286JP:324JP:326JP:364JPZ:365JPZ:404JPZ:405JPZ:</t>
        </is>
      </c>
      <c r="O343" s="6" t="inlineStr">
        <is>
          <t>Cast Iron, ASTM-A48, CL 30</t>
        </is>
      </c>
      <c r="P343" s="6" t="inlineStr">
        <is>
          <t>C30</t>
        </is>
      </c>
      <c r="Q343" s="123" t="inlineStr">
        <is>
          <t>125# ANSI Flange</t>
        </is>
      </c>
      <c r="R343" s="123" t="inlineStr">
        <is>
          <t>RTF</t>
        </is>
      </c>
      <c r="S343" s="6" t="n"/>
      <c r="T343" s="123" t="inlineStr">
        <is>
          <t>A100524</t>
        </is>
      </c>
      <c r="U343" s="123" t="n"/>
      <c r="V343" s="123" t="inlineStr">
        <is>
          <t>LT027</t>
        </is>
      </c>
      <c r="W343" s="13" t="n">
        <v>0</v>
      </c>
      <c r="X343" t="n">
        <v>0</v>
      </c>
    </row>
    <row r="344">
      <c r="B344" s="13">
        <f>IF(AND(J344="Coating_Standard"),"Y","N")</f>
        <v/>
      </c>
      <c r="C344" t="inlineStr">
        <is>
          <t>Price_BOM_VL_VLS_Insert_338</t>
        </is>
      </c>
      <c r="D344">
        <f>IF(B344="Y",C344,"")</f>
        <v/>
      </c>
      <c r="E344" t="inlineStr">
        <is>
          <t>:5070-7_VL:</t>
        </is>
      </c>
      <c r="F344" t="inlineStr">
        <is>
          <t>X4</t>
        </is>
      </c>
      <c r="G344" s="123" t="inlineStr">
        <is>
          <t>Opt_InsertProvided</t>
        </is>
      </c>
      <c r="H344" s="123" t="inlineStr">
        <is>
          <t>Cast Iron, ASTM-A48, CL 30</t>
        </is>
      </c>
      <c r="I344" s="123" t="inlineStr">
        <is>
          <t>:C30:</t>
        </is>
      </c>
      <c r="J344" t="inlineStr">
        <is>
          <t>Coating_Scotchkote134_interior_exterior_IncludeImpeller</t>
        </is>
      </c>
      <c r="K344" t="inlineStr">
        <is>
          <t>:MechSealDoubleType1:</t>
        </is>
      </c>
      <c r="L344" t="inlineStr">
        <is>
          <t>Vertical</t>
        </is>
      </c>
      <c r="M344" t="inlineStr">
        <is>
          <t>G</t>
        </is>
      </c>
      <c r="N344" t="inlineStr">
        <is>
          <t>:213JP:215JP:254JP:256JP:</t>
        </is>
      </c>
      <c r="O344" s="6" t="inlineStr">
        <is>
          <t>Cast Iron, ASTM-A48, CL 30</t>
        </is>
      </c>
      <c r="P344" s="6" t="inlineStr">
        <is>
          <t>C30</t>
        </is>
      </c>
      <c r="Q344" s="123" t="inlineStr">
        <is>
          <t>125# ANSI Flange</t>
        </is>
      </c>
      <c r="R344" s="123" t="inlineStr">
        <is>
          <t>RTF</t>
        </is>
      </c>
      <c r="S344" s="6" t="n"/>
      <c r="T344" s="123" t="inlineStr">
        <is>
          <t>A100524</t>
        </is>
      </c>
      <c r="U344" s="123" t="n"/>
      <c r="V344" s="123" t="inlineStr">
        <is>
          <t>LT051</t>
        </is>
      </c>
      <c r="W344" s="13" t="n">
        <v>14</v>
      </c>
      <c r="X344" t="n">
        <v>0</v>
      </c>
    </row>
    <row r="345">
      <c r="B345" s="13">
        <f>IF(AND(J345="Coating_Standard"),"Y","N")</f>
        <v/>
      </c>
      <c r="C345" t="inlineStr">
        <is>
          <t>Price_BOM_VL_VLS_Insert_339</t>
        </is>
      </c>
      <c r="D345">
        <f>IF(B345="Y",C345,"")</f>
        <v/>
      </c>
      <c r="E345" t="inlineStr">
        <is>
          <t>:5070-7_VL:</t>
        </is>
      </c>
      <c r="F345" t="inlineStr">
        <is>
          <t>X4</t>
        </is>
      </c>
      <c r="G345" s="123" t="inlineStr">
        <is>
          <t>Opt_InsertProvided</t>
        </is>
      </c>
      <c r="H345" s="123" t="inlineStr">
        <is>
          <t>Cast Iron, ASTM-A48, CL 30</t>
        </is>
      </c>
      <c r="I345" s="123" t="inlineStr">
        <is>
          <t>:C30:</t>
        </is>
      </c>
      <c r="J345" t="inlineStr">
        <is>
          <t>Coating_Scotchkote134_interior_exterior_IncludeImpeller</t>
        </is>
      </c>
      <c r="K345" t="inlineStr">
        <is>
          <t>:MechSealDoubleType1:</t>
        </is>
      </c>
      <c r="L345" t="inlineStr">
        <is>
          <t>Vertical</t>
        </is>
      </c>
      <c r="M345" t="inlineStr">
        <is>
          <t>G</t>
        </is>
      </c>
      <c r="N345" t="inlineStr">
        <is>
          <t>:284JP:286JP:324JP:326JP:364JPZ:365JPZ:404JPZ:405JPZ:</t>
        </is>
      </c>
      <c r="O345" s="6" t="inlineStr">
        <is>
          <t>Cast Iron, ASTM-A48, CL 30</t>
        </is>
      </c>
      <c r="P345" s="6" t="inlineStr">
        <is>
          <t>C30</t>
        </is>
      </c>
      <c r="Q345" s="123" t="inlineStr">
        <is>
          <t>125# ANSI Flange</t>
        </is>
      </c>
      <c r="R345" s="123" t="inlineStr">
        <is>
          <t>RTF</t>
        </is>
      </c>
      <c r="S345" s="6" t="n"/>
      <c r="T345" s="123" t="inlineStr">
        <is>
          <t>A100524</t>
        </is>
      </c>
      <c r="U345" s="123" t="n"/>
      <c r="V345" s="123" t="inlineStr">
        <is>
          <t>LT051</t>
        </is>
      </c>
      <c r="W345" s="13" t="n">
        <v>14</v>
      </c>
      <c r="X345" t="n">
        <v>0</v>
      </c>
    </row>
    <row r="346">
      <c r="B346" s="13">
        <f>IF(AND(J346="Coating_Standard"),"Y","N")</f>
        <v/>
      </c>
      <c r="C346" t="inlineStr">
        <is>
          <t>Price_BOM_VL_VLS_Insert_340</t>
        </is>
      </c>
      <c r="D346">
        <f>IF(B346="Y",C346,"")</f>
        <v/>
      </c>
      <c r="E346" t="inlineStr">
        <is>
          <t>:5070-7_VL:</t>
        </is>
      </c>
      <c r="F346" t="inlineStr">
        <is>
          <t>X4</t>
        </is>
      </c>
      <c r="G346" s="123" t="inlineStr">
        <is>
          <t>Opt_InsertProvided</t>
        </is>
      </c>
      <c r="H346" t="inlineStr">
        <is>
          <t>Cast Iron, ASTM-A48, CL 30:Cast Iron, ASTM-A48, CL 35</t>
        </is>
      </c>
      <c r="I346" s="123" t="inlineStr">
        <is>
          <t>:C30:C35:</t>
        </is>
      </c>
      <c r="J346" t="inlineStr">
        <is>
          <t>Coating_Scotchkote134_interior_exterior_IncludeImpeller</t>
        </is>
      </c>
      <c r="K346" t="inlineStr">
        <is>
          <t>:MechSealType1Bal:</t>
        </is>
      </c>
      <c r="L346" t="inlineStr">
        <is>
          <t>Vertical</t>
        </is>
      </c>
      <c r="M346" t="inlineStr">
        <is>
          <t>:G:K:</t>
        </is>
      </c>
      <c r="N346" t="inlineStr">
        <is>
          <t>:213JP:215JP:254JP:256JP:</t>
        </is>
      </c>
      <c r="O346" s="6" t="inlineStr">
        <is>
          <t>Cast Iron, ASTM-A48, CL 30</t>
        </is>
      </c>
      <c r="P346" s="6" t="inlineStr">
        <is>
          <t>C30</t>
        </is>
      </c>
      <c r="Q346" s="123" t="inlineStr">
        <is>
          <t>125# ANSI Flange</t>
        </is>
      </c>
      <c r="R346" s="123" t="inlineStr">
        <is>
          <t>RTF</t>
        </is>
      </c>
      <c r="S346" s="6" t="n"/>
      <c r="T346" s="123" t="inlineStr">
        <is>
          <t>A100524</t>
        </is>
      </c>
      <c r="U346" s="123" t="n"/>
      <c r="V346" s="123" t="inlineStr">
        <is>
          <t>LT027</t>
        </is>
      </c>
      <c r="W346" s="13" t="n">
        <v>0</v>
      </c>
      <c r="X346" t="n">
        <v>0</v>
      </c>
    </row>
    <row r="347">
      <c r="B347" s="13">
        <f>IF(AND(J347="Coating_Standard"),"Y","N")</f>
        <v/>
      </c>
      <c r="C347" t="inlineStr">
        <is>
          <t>Price_BOM_VL_VLS_Insert_341</t>
        </is>
      </c>
      <c r="D347">
        <f>IF(B347="Y",C347,"")</f>
        <v/>
      </c>
      <c r="E347" t="inlineStr">
        <is>
          <t>:5070-7_VL:</t>
        </is>
      </c>
      <c r="F347" t="inlineStr">
        <is>
          <t>X4</t>
        </is>
      </c>
      <c r="G347" s="123" t="inlineStr">
        <is>
          <t>Opt_InsertProvided</t>
        </is>
      </c>
      <c r="H347" t="inlineStr">
        <is>
          <t>Cast Iron, ASTM-A48, CL 30:Cast Iron, ASTM-A48, CL 35</t>
        </is>
      </c>
      <c r="I347" s="123" t="inlineStr">
        <is>
          <t>:C30:C35:</t>
        </is>
      </c>
      <c r="J347" t="inlineStr">
        <is>
          <t>Coating_Scotchkote134_interior_exterior_IncludeImpeller</t>
        </is>
      </c>
      <c r="K347" t="inlineStr">
        <is>
          <t>:MechSealType1Bal:</t>
        </is>
      </c>
      <c r="L347" t="inlineStr">
        <is>
          <t>Vertical</t>
        </is>
      </c>
      <c r="M347" t="inlineStr">
        <is>
          <t>:G:K:</t>
        </is>
      </c>
      <c r="N347" t="inlineStr">
        <is>
          <t>:284JP:286JP:324JP:326JP:364JPZ:365JPZ:404JPZ:405JPZ:</t>
        </is>
      </c>
      <c r="O347" s="6" t="inlineStr">
        <is>
          <t>Cast Iron, ASTM-A48, CL 30</t>
        </is>
      </c>
      <c r="P347" s="6" t="inlineStr">
        <is>
          <t>C30</t>
        </is>
      </c>
      <c r="Q347" s="123" t="inlineStr">
        <is>
          <t>125# ANSI Flange</t>
        </is>
      </c>
      <c r="R347" s="123" t="inlineStr">
        <is>
          <t>RTF</t>
        </is>
      </c>
      <c r="S347" s="6" t="n"/>
      <c r="T347" s="123" t="inlineStr">
        <is>
          <t>A100524</t>
        </is>
      </c>
      <c r="U347" s="123" t="n"/>
      <c r="V347" s="123" t="inlineStr">
        <is>
          <t>LT027</t>
        </is>
      </c>
      <c r="W347" s="13" t="n">
        <v>0</v>
      </c>
      <c r="X347" t="n">
        <v>0</v>
      </c>
    </row>
    <row r="348">
      <c r="B348" s="13">
        <f>IF(AND(J348="Coating_Standard"),"Y","N")</f>
        <v/>
      </c>
      <c r="C348" t="inlineStr">
        <is>
          <t>Price_BOM_VL_VLS_Insert_342</t>
        </is>
      </c>
      <c r="D348">
        <f>IF(B348="Y",C348,"")</f>
        <v/>
      </c>
      <c r="E348" t="inlineStr">
        <is>
          <t>:5070-7_VL:</t>
        </is>
      </c>
      <c r="F348" s="123" t="inlineStr">
        <is>
          <t>X4</t>
        </is>
      </c>
      <c r="G348" s="123" t="inlineStr">
        <is>
          <t>Opt_InsertProvided</t>
        </is>
      </c>
      <c r="H348" s="123" t="inlineStr">
        <is>
          <t>Cast Iron, ASTM-A48, CL 30</t>
        </is>
      </c>
      <c r="I348" s="123" t="inlineStr">
        <is>
          <t>:C30:</t>
        </is>
      </c>
      <c r="J348" t="inlineStr">
        <is>
          <t>Coating_Scotchkote134_interior_IncludeImpeller</t>
        </is>
      </c>
      <c r="K348" t="inlineStr">
        <is>
          <t>:MechSealType21S:MechSealType1Unbal:</t>
        </is>
      </c>
      <c r="L348" t="inlineStr">
        <is>
          <t>Vertical</t>
        </is>
      </c>
      <c r="M348" t="inlineStr">
        <is>
          <t>W</t>
        </is>
      </c>
      <c r="N348" t="inlineStr">
        <is>
          <t>:213JMZ:215JMZ:213JM:215JM:254JM:256JM:</t>
        </is>
      </c>
      <c r="O348" s="6" t="inlineStr">
        <is>
          <t>Cast Iron, ASTM-A48, CL 30</t>
        </is>
      </c>
      <c r="P348" s="6" t="inlineStr">
        <is>
          <t>C30</t>
        </is>
      </c>
      <c r="Q348" s="123" t="inlineStr">
        <is>
          <t>125# ANSI Flange</t>
        </is>
      </c>
      <c r="R348" s="123" t="inlineStr">
        <is>
          <t>RTF</t>
        </is>
      </c>
      <c r="S348" s="6" t="n"/>
      <c r="T348" s="123" t="inlineStr">
        <is>
          <t>A100525</t>
        </is>
      </c>
      <c r="U348" s="123" t="n"/>
      <c r="V348" s="123" t="inlineStr">
        <is>
          <t>LT027</t>
        </is>
      </c>
      <c r="W348" s="13" t="n">
        <v>0</v>
      </c>
      <c r="X348" t="n">
        <v>0</v>
      </c>
    </row>
    <row r="349">
      <c r="B349" s="13">
        <f>IF(AND(J349="Coating_Standard"),"Y","N")</f>
        <v/>
      </c>
      <c r="C349" t="inlineStr">
        <is>
          <t>Price_BOM_VL_VLS_Insert_343</t>
        </is>
      </c>
      <c r="D349">
        <f>IF(B349="Y",C349,"")</f>
        <v/>
      </c>
      <c r="E349" t="inlineStr">
        <is>
          <t>:5070-7_VL:</t>
        </is>
      </c>
      <c r="F349" s="123" t="inlineStr">
        <is>
          <t>X4</t>
        </is>
      </c>
      <c r="G349" s="123" t="inlineStr">
        <is>
          <t>Opt_InsertProvided</t>
        </is>
      </c>
      <c r="H349" s="123" t="inlineStr">
        <is>
          <t>Cast Iron, ASTM-A48, CL 30</t>
        </is>
      </c>
      <c r="I349" s="123" t="inlineStr">
        <is>
          <t>:C30:</t>
        </is>
      </c>
      <c r="J349" t="inlineStr">
        <is>
          <t>Coating_Scotchkote134_interior_IncludeImpeller</t>
        </is>
      </c>
      <c r="K349" t="inlineStr">
        <is>
          <t>:MechSealType21S:MechSealType1Unbal:</t>
        </is>
      </c>
      <c r="L349" t="inlineStr">
        <is>
          <t>Vertical</t>
        </is>
      </c>
      <c r="M349" t="inlineStr">
        <is>
          <t>W</t>
        </is>
      </c>
      <c r="N349" t="inlineStr">
        <is>
          <t>:284JM:286JM:324JM:326JM:364JMZ:365JMZ:404JMZ:405JMZ:</t>
        </is>
      </c>
      <c r="O349" s="6" t="inlineStr">
        <is>
          <t>Cast Iron, ASTM-A48, CL 30</t>
        </is>
      </c>
      <c r="P349" s="6" t="inlineStr">
        <is>
          <t>C30</t>
        </is>
      </c>
      <c r="Q349" s="123" t="inlineStr">
        <is>
          <t>125# ANSI Flange</t>
        </is>
      </c>
      <c r="R349" s="123" t="inlineStr">
        <is>
          <t>RTF</t>
        </is>
      </c>
      <c r="S349" s="6" t="n"/>
      <c r="T349" s="123" t="inlineStr">
        <is>
          <t>A100525</t>
        </is>
      </c>
      <c r="U349" s="123" t="n"/>
      <c r="V349" s="123" t="inlineStr">
        <is>
          <t>LT027</t>
        </is>
      </c>
      <c r="W349" s="13" t="n">
        <v>0</v>
      </c>
      <c r="X349" t="n">
        <v>0</v>
      </c>
    </row>
    <row r="350">
      <c r="B350" s="13">
        <f>IF(AND(J350="Coating_Standard"),"Y","N")</f>
        <v/>
      </c>
      <c r="C350" t="inlineStr">
        <is>
          <t>Price_BOM_VL_VLS_Insert_344</t>
        </is>
      </c>
      <c r="D350">
        <f>IF(B350="Y",C350,"")</f>
        <v/>
      </c>
      <c r="E350" t="inlineStr">
        <is>
          <t>:5070-7_VL:</t>
        </is>
      </c>
      <c r="F350" t="inlineStr">
        <is>
          <t>X4</t>
        </is>
      </c>
      <c r="G350" s="123" t="inlineStr">
        <is>
          <t>Opt_InsertProvided</t>
        </is>
      </c>
      <c r="H350" t="inlineStr">
        <is>
          <t>Cast Iron, ASTM-A48, CL 30:Cast Iron, ASTM-A48, CL 35</t>
        </is>
      </c>
      <c r="I350" s="123" t="inlineStr">
        <is>
          <t>:C30:C35:</t>
        </is>
      </c>
      <c r="J350" t="inlineStr">
        <is>
          <t>Coating_Scotchkote134_interior_IncludeImpeller</t>
        </is>
      </c>
      <c r="K350" t="inlineStr">
        <is>
          <t>:MechSealType21S:MechSealType1Unbal:</t>
        </is>
      </c>
      <c r="L350" t="inlineStr">
        <is>
          <t>Vertical</t>
        </is>
      </c>
      <c r="M350" t="inlineStr">
        <is>
          <t>:G:K:</t>
        </is>
      </c>
      <c r="N350" t="inlineStr">
        <is>
          <t>:213JP:215JP:254JP:256JP:</t>
        </is>
      </c>
      <c r="O350" s="6" t="inlineStr">
        <is>
          <t>Cast Iron, ASTM-A48, CL 30</t>
        </is>
      </c>
      <c r="P350" s="6" t="inlineStr">
        <is>
          <t>C30</t>
        </is>
      </c>
      <c r="Q350" s="123" t="inlineStr">
        <is>
          <t>125# ANSI Flange</t>
        </is>
      </c>
      <c r="R350" s="123" t="inlineStr">
        <is>
          <t>RTF</t>
        </is>
      </c>
      <c r="S350" s="6" t="n"/>
      <c r="T350" s="123" t="inlineStr">
        <is>
          <t>A100524</t>
        </is>
      </c>
      <c r="U350" s="123" t="n"/>
      <c r="V350" s="123" t="inlineStr">
        <is>
          <t>LT027</t>
        </is>
      </c>
      <c r="W350" s="13" t="n">
        <v>0</v>
      </c>
      <c r="X350" t="n">
        <v>0</v>
      </c>
    </row>
    <row r="351">
      <c r="B351" s="13">
        <f>IF(AND(J351="Coating_Standard"),"Y","N")</f>
        <v/>
      </c>
      <c r="C351" t="inlineStr">
        <is>
          <t>Price_BOM_VL_VLS_Insert_345</t>
        </is>
      </c>
      <c r="D351">
        <f>IF(B351="Y",C351,"")</f>
        <v/>
      </c>
      <c r="E351" t="inlineStr">
        <is>
          <t>:5070-7_VL:</t>
        </is>
      </c>
      <c r="F351" t="inlineStr">
        <is>
          <t>X4</t>
        </is>
      </c>
      <c r="G351" s="123" t="inlineStr">
        <is>
          <t>Opt_InsertProvided</t>
        </is>
      </c>
      <c r="H351" t="inlineStr">
        <is>
          <t>Cast Iron, ASTM-A48, CL 30:Cast Iron, ASTM-A48, CL 35</t>
        </is>
      </c>
      <c r="I351" s="123" t="inlineStr">
        <is>
          <t>:C30:C35:</t>
        </is>
      </c>
      <c r="J351" t="inlineStr">
        <is>
          <t>Coating_Scotchkote134_interior_IncludeImpeller</t>
        </is>
      </c>
      <c r="K351" t="inlineStr">
        <is>
          <t>:MechSealType21S:MechSealType1Unbal:</t>
        </is>
      </c>
      <c r="L351" t="inlineStr">
        <is>
          <t>Vertical</t>
        </is>
      </c>
      <c r="M351" t="inlineStr">
        <is>
          <t>:G:K:</t>
        </is>
      </c>
      <c r="N351" t="inlineStr">
        <is>
          <t>:284JP:286JP:324JP:326JP:364JPZ:365JPZ:404JPZ:405JPZ:</t>
        </is>
      </c>
      <c r="O351" s="6" t="inlineStr">
        <is>
          <t>Cast Iron, ASTM-A48, CL 30</t>
        </is>
      </c>
      <c r="P351" s="6" t="inlineStr">
        <is>
          <t>C30</t>
        </is>
      </c>
      <c r="Q351" s="123" t="inlineStr">
        <is>
          <t>125# ANSI Flange</t>
        </is>
      </c>
      <c r="R351" s="123" t="inlineStr">
        <is>
          <t>RTF</t>
        </is>
      </c>
      <c r="S351" s="6" t="n"/>
      <c r="T351" s="123" t="inlineStr">
        <is>
          <t>A100524</t>
        </is>
      </c>
      <c r="U351" s="123" t="n"/>
      <c r="V351" s="123" t="inlineStr">
        <is>
          <t>LT027</t>
        </is>
      </c>
      <c r="W351" s="13" t="n">
        <v>0</v>
      </c>
      <c r="X351" t="n">
        <v>0</v>
      </c>
    </row>
    <row r="352">
      <c r="B352" s="13">
        <f>IF(AND(J352="Coating_Standard"),"Y","N")</f>
        <v/>
      </c>
      <c r="C352" t="inlineStr">
        <is>
          <t>Price_BOM_VL_VLS_Insert_346</t>
        </is>
      </c>
      <c r="D352">
        <f>IF(B352="Y",C352,"")</f>
        <v/>
      </c>
      <c r="E352" t="inlineStr">
        <is>
          <t>:5070-7_VL:</t>
        </is>
      </c>
      <c r="F352" t="inlineStr">
        <is>
          <t>X4</t>
        </is>
      </c>
      <c r="G352" s="123" t="inlineStr">
        <is>
          <t>Opt_InsertProvided</t>
        </is>
      </c>
      <c r="H352" s="123" t="inlineStr">
        <is>
          <t>Cast Iron, ASTM-A48, CL 30</t>
        </is>
      </c>
      <c r="I352" s="123" t="inlineStr">
        <is>
          <t>:C30:</t>
        </is>
      </c>
      <c r="J352" t="inlineStr">
        <is>
          <t>Coating_Scotchkote134_interior_IncludeImpeller</t>
        </is>
      </c>
      <c r="K352" t="inlineStr">
        <is>
          <t>:MechSealDoubleType1:</t>
        </is>
      </c>
      <c r="L352" t="inlineStr">
        <is>
          <t>Vertical</t>
        </is>
      </c>
      <c r="M352" t="inlineStr">
        <is>
          <t>G</t>
        </is>
      </c>
      <c r="N352" t="inlineStr">
        <is>
          <t>:213JP:215JP:254JP:256JP:</t>
        </is>
      </c>
      <c r="O352" s="6" t="inlineStr">
        <is>
          <t>Cast Iron, ASTM-A48, CL 30</t>
        </is>
      </c>
      <c r="P352" s="6" t="inlineStr">
        <is>
          <t>C30</t>
        </is>
      </c>
      <c r="Q352" s="123" t="inlineStr">
        <is>
          <t>125# ANSI Flange</t>
        </is>
      </c>
      <c r="R352" s="123" t="inlineStr">
        <is>
          <t>RTF</t>
        </is>
      </c>
      <c r="S352" s="6" t="n"/>
      <c r="T352" s="123" t="inlineStr">
        <is>
          <t>A100524</t>
        </is>
      </c>
      <c r="U352" s="123" t="n"/>
      <c r="V352" s="123" t="inlineStr">
        <is>
          <t>LT051</t>
        </is>
      </c>
      <c r="W352" s="13" t="n">
        <v>14</v>
      </c>
      <c r="X352" t="n">
        <v>0</v>
      </c>
    </row>
    <row r="353">
      <c r="B353" s="13">
        <f>IF(AND(J353="Coating_Standard"),"Y","N")</f>
        <v/>
      </c>
      <c r="C353" t="inlineStr">
        <is>
          <t>Price_BOM_VL_VLS_Insert_347</t>
        </is>
      </c>
      <c r="D353">
        <f>IF(B353="Y",C353,"")</f>
        <v/>
      </c>
      <c r="E353" t="inlineStr">
        <is>
          <t>:5070-7_VL:</t>
        </is>
      </c>
      <c r="F353" t="inlineStr">
        <is>
          <t>X4</t>
        </is>
      </c>
      <c r="G353" s="123" t="inlineStr">
        <is>
          <t>Opt_InsertProvided</t>
        </is>
      </c>
      <c r="H353" s="123" t="inlineStr">
        <is>
          <t>Cast Iron, ASTM-A48, CL 30</t>
        </is>
      </c>
      <c r="I353" s="123" t="inlineStr">
        <is>
          <t>:C30:</t>
        </is>
      </c>
      <c r="J353" t="inlineStr">
        <is>
          <t>Coating_Scotchkote134_interior_IncludeImpeller</t>
        </is>
      </c>
      <c r="K353" t="inlineStr">
        <is>
          <t>:MechSealDoubleType1:</t>
        </is>
      </c>
      <c r="L353" t="inlineStr">
        <is>
          <t>Vertical</t>
        </is>
      </c>
      <c r="M353" t="inlineStr">
        <is>
          <t>G</t>
        </is>
      </c>
      <c r="N353" t="inlineStr">
        <is>
          <t>:284JP:286JP:324JP:326JP:364JPZ:365JPZ:404JPZ:405JPZ:</t>
        </is>
      </c>
      <c r="O353" s="6" t="inlineStr">
        <is>
          <t>Cast Iron, ASTM-A48, CL 30</t>
        </is>
      </c>
      <c r="P353" s="6" t="inlineStr">
        <is>
          <t>C30</t>
        </is>
      </c>
      <c r="Q353" s="123" t="inlineStr">
        <is>
          <t>125# ANSI Flange</t>
        </is>
      </c>
      <c r="R353" s="123" t="inlineStr">
        <is>
          <t>RTF</t>
        </is>
      </c>
      <c r="S353" s="6" t="n"/>
      <c r="T353" s="123" t="inlineStr">
        <is>
          <t>A100524</t>
        </is>
      </c>
      <c r="U353" s="123" t="n"/>
      <c r="V353" s="123" t="inlineStr">
        <is>
          <t>LT051</t>
        </is>
      </c>
      <c r="W353" s="13" t="n">
        <v>14</v>
      </c>
      <c r="X353" t="n">
        <v>0</v>
      </c>
    </row>
    <row r="354">
      <c r="B354" s="13">
        <f>IF(AND(J354="Coating_Standard"),"Y","N")</f>
        <v/>
      </c>
      <c r="C354" t="inlineStr">
        <is>
          <t>Price_BOM_VL_VLS_Insert_348</t>
        </is>
      </c>
      <c r="D354">
        <f>IF(B354="Y",C354,"")</f>
        <v/>
      </c>
      <c r="E354" t="inlineStr">
        <is>
          <t>:5070-7_VL:</t>
        </is>
      </c>
      <c r="F354" t="inlineStr">
        <is>
          <t>X4</t>
        </is>
      </c>
      <c r="G354" s="123" t="inlineStr">
        <is>
          <t>Opt_InsertProvided</t>
        </is>
      </c>
      <c r="H354" t="inlineStr">
        <is>
          <t>Cast Iron, ASTM-A48, CL 30:Cast Iron, ASTM-A48, CL 35</t>
        </is>
      </c>
      <c r="I354" s="123" t="inlineStr">
        <is>
          <t>:C30:C35:</t>
        </is>
      </c>
      <c r="J354" t="inlineStr">
        <is>
          <t>Coating_Scotchkote134_interior_IncludeImpeller</t>
        </is>
      </c>
      <c r="K354" t="inlineStr">
        <is>
          <t>:MechSealType1Bal:</t>
        </is>
      </c>
      <c r="L354" t="inlineStr">
        <is>
          <t>Vertical</t>
        </is>
      </c>
      <c r="M354" t="inlineStr">
        <is>
          <t>:G:K:</t>
        </is>
      </c>
      <c r="N354" t="inlineStr">
        <is>
          <t>:213JP:215JP:254JP:256JP:</t>
        </is>
      </c>
      <c r="O354" s="6" t="inlineStr">
        <is>
          <t>Cast Iron, ASTM-A48, CL 30</t>
        </is>
      </c>
      <c r="P354" s="6" t="inlineStr">
        <is>
          <t>C30</t>
        </is>
      </c>
      <c r="Q354" s="123" t="inlineStr">
        <is>
          <t>125# ANSI Flange</t>
        </is>
      </c>
      <c r="R354" s="123" t="inlineStr">
        <is>
          <t>RTF</t>
        </is>
      </c>
      <c r="S354" s="6" t="n"/>
      <c r="T354" s="123" t="inlineStr">
        <is>
          <t>A100524</t>
        </is>
      </c>
      <c r="U354" s="123" t="n"/>
      <c r="V354" s="123" t="inlineStr">
        <is>
          <t>LT027</t>
        </is>
      </c>
      <c r="W354" s="13" t="n">
        <v>0</v>
      </c>
      <c r="X354" t="n">
        <v>0</v>
      </c>
    </row>
    <row r="355">
      <c r="B355" s="13">
        <f>IF(AND(J355="Coating_Standard"),"Y","N")</f>
        <v/>
      </c>
      <c r="C355" t="inlineStr">
        <is>
          <t>Price_BOM_VL_VLS_Insert_349</t>
        </is>
      </c>
      <c r="D355">
        <f>IF(B355="Y",C355,"")</f>
        <v/>
      </c>
      <c r="E355" t="inlineStr">
        <is>
          <t>:5070-7_VL:</t>
        </is>
      </c>
      <c r="F355" t="inlineStr">
        <is>
          <t>X4</t>
        </is>
      </c>
      <c r="G355" s="123" t="inlineStr">
        <is>
          <t>Opt_InsertProvided</t>
        </is>
      </c>
      <c r="H355" t="inlineStr">
        <is>
          <t>Cast Iron, ASTM-A48, CL 30:Cast Iron, ASTM-A48, CL 35</t>
        </is>
      </c>
      <c r="I355" s="123" t="inlineStr">
        <is>
          <t>:C30:C35:</t>
        </is>
      </c>
      <c r="J355" t="inlineStr">
        <is>
          <t>Coating_Scotchkote134_interior_IncludeImpeller</t>
        </is>
      </c>
      <c r="K355" t="inlineStr">
        <is>
          <t>:MechSealType1Bal:</t>
        </is>
      </c>
      <c r="L355" t="inlineStr">
        <is>
          <t>Vertical</t>
        </is>
      </c>
      <c r="M355" t="inlineStr">
        <is>
          <t>:G:K:</t>
        </is>
      </c>
      <c r="N355" t="inlineStr">
        <is>
          <t>:284JP:286JP:324JP:326JP:364JPZ:365JPZ:404JPZ:405JPZ:</t>
        </is>
      </c>
      <c r="O355" s="6" t="inlineStr">
        <is>
          <t>Cast Iron, ASTM-A48, CL 30</t>
        </is>
      </c>
      <c r="P355" s="6" t="inlineStr">
        <is>
          <t>C30</t>
        </is>
      </c>
      <c r="Q355" s="123" t="inlineStr">
        <is>
          <t>125# ANSI Flange</t>
        </is>
      </c>
      <c r="R355" s="123" t="inlineStr">
        <is>
          <t>RTF</t>
        </is>
      </c>
      <c r="S355" s="6" t="n"/>
      <c r="T355" s="123" t="inlineStr">
        <is>
          <t>A100524</t>
        </is>
      </c>
      <c r="U355" s="123" t="n"/>
      <c r="V355" s="123" t="inlineStr">
        <is>
          <t>LT027</t>
        </is>
      </c>
      <c r="W355" s="13" t="n">
        <v>0</v>
      </c>
      <c r="X355" t="n">
        <v>0</v>
      </c>
    </row>
    <row r="356">
      <c r="B356" s="13">
        <f>IF(AND(J356="Coating_Standard"),"Y","N")</f>
        <v/>
      </c>
      <c r="C356" t="inlineStr">
        <is>
          <t>Price_BOM_VL_VLS_Insert_350</t>
        </is>
      </c>
      <c r="D356">
        <f>IF(B356="Y",C356,"")</f>
        <v/>
      </c>
      <c r="E356" t="inlineStr">
        <is>
          <t>:5070-7_VL:</t>
        </is>
      </c>
      <c r="F356" s="123" t="inlineStr">
        <is>
          <t>X4</t>
        </is>
      </c>
      <c r="G356" s="123" t="inlineStr">
        <is>
          <t>Opt_InsertProvided</t>
        </is>
      </c>
      <c r="H356" s="123" t="inlineStr">
        <is>
          <t>Cast Iron, ASTM-A48, CL 30</t>
        </is>
      </c>
      <c r="I356" s="123" t="inlineStr">
        <is>
          <t>:C30:</t>
        </is>
      </c>
      <c r="J356" t="inlineStr">
        <is>
          <t>Coating_Special</t>
        </is>
      </c>
      <c r="K356" t="inlineStr">
        <is>
          <t>:MechSealType21S:MechSealType1Unbal:</t>
        </is>
      </c>
      <c r="L356" t="inlineStr">
        <is>
          <t>Vertical</t>
        </is>
      </c>
      <c r="M356" t="inlineStr">
        <is>
          <t>W</t>
        </is>
      </c>
      <c r="N356" t="inlineStr">
        <is>
          <t>:213JMZ:215JMZ:213JM:215JM:254JM:256JM:</t>
        </is>
      </c>
      <c r="O356" s="6" t="inlineStr">
        <is>
          <t>Cast Iron, ASTM-A48, CL 30</t>
        </is>
      </c>
      <c r="P356" s="6" t="inlineStr">
        <is>
          <t>C30</t>
        </is>
      </c>
      <c r="Q356" s="123" t="inlineStr">
        <is>
          <t>125# ANSI Flange</t>
        </is>
      </c>
      <c r="R356" s="123" t="inlineStr">
        <is>
          <t>RTF</t>
        </is>
      </c>
      <c r="S356" s="6" t="n"/>
      <c r="T356" s="123" t="inlineStr">
        <is>
          <t>A100525</t>
        </is>
      </c>
      <c r="U356" s="123" t="n"/>
      <c r="V356" s="123" t="inlineStr">
        <is>
          <t>LT027</t>
        </is>
      </c>
      <c r="W356" s="13" t="n">
        <v>0</v>
      </c>
      <c r="X356" t="n">
        <v>0</v>
      </c>
    </row>
    <row r="357">
      <c r="B357" s="13">
        <f>IF(AND(J357="Coating_Standard"),"Y","N")</f>
        <v/>
      </c>
      <c r="C357" t="inlineStr">
        <is>
          <t>Price_BOM_VL_VLS_Insert_351</t>
        </is>
      </c>
      <c r="D357">
        <f>IF(B357="Y",C357,"")</f>
        <v/>
      </c>
      <c r="E357" t="inlineStr">
        <is>
          <t>:5070-7_VL:</t>
        </is>
      </c>
      <c r="F357" s="123" t="inlineStr">
        <is>
          <t>X4</t>
        </is>
      </c>
      <c r="G357" s="123" t="inlineStr">
        <is>
          <t>Opt_InsertProvided</t>
        </is>
      </c>
      <c r="H357" s="123" t="inlineStr">
        <is>
          <t>Cast Iron, ASTM-A48, CL 30</t>
        </is>
      </c>
      <c r="I357" s="123" t="inlineStr">
        <is>
          <t>:C30:</t>
        </is>
      </c>
      <c r="J357" t="inlineStr">
        <is>
          <t>Coating_Special</t>
        </is>
      </c>
      <c r="K357" t="inlineStr">
        <is>
          <t>:MechSealType21S:MechSealType1Unbal:</t>
        </is>
      </c>
      <c r="L357" t="inlineStr">
        <is>
          <t>Vertical</t>
        </is>
      </c>
      <c r="M357" t="inlineStr">
        <is>
          <t>W</t>
        </is>
      </c>
      <c r="N357" t="inlineStr">
        <is>
          <t>:284JM:286JM:324JM:326JM:364JMZ:365JMZ:404JMZ:405JMZ:</t>
        </is>
      </c>
      <c r="O357" s="6" t="inlineStr">
        <is>
          <t>Cast Iron, ASTM-A48, CL 30</t>
        </is>
      </c>
      <c r="P357" s="6" t="inlineStr">
        <is>
          <t>C30</t>
        </is>
      </c>
      <c r="Q357" s="123" t="inlineStr">
        <is>
          <t>125# ANSI Flange</t>
        </is>
      </c>
      <c r="R357" s="123" t="inlineStr">
        <is>
          <t>RTF</t>
        </is>
      </c>
      <c r="S357" s="6" t="n"/>
      <c r="T357" s="123" t="inlineStr">
        <is>
          <t>A100525</t>
        </is>
      </c>
      <c r="U357" s="123" t="n"/>
      <c r="V357" s="123" t="inlineStr">
        <is>
          <t>LT027</t>
        </is>
      </c>
      <c r="W357" s="13" t="n">
        <v>0</v>
      </c>
      <c r="X357" t="n">
        <v>0</v>
      </c>
    </row>
    <row r="358">
      <c r="B358" s="13">
        <f>IF(AND(J358="Coating_Standard"),"Y","N")</f>
        <v/>
      </c>
      <c r="C358" t="inlineStr">
        <is>
          <t>Price_BOM_VL_VLS_Insert_352</t>
        </is>
      </c>
      <c r="D358">
        <f>IF(B358="Y",C358,"")</f>
        <v/>
      </c>
      <c r="E358" t="inlineStr">
        <is>
          <t>:5070-7_VL:</t>
        </is>
      </c>
      <c r="F358" t="inlineStr">
        <is>
          <t>X4</t>
        </is>
      </c>
      <c r="G358" s="123" t="inlineStr">
        <is>
          <t>Opt_InsertProvided</t>
        </is>
      </c>
      <c r="H358" t="inlineStr">
        <is>
          <t>Cast Iron, ASTM-A48, CL 30:Cast Iron, ASTM-A48, CL 35</t>
        </is>
      </c>
      <c r="I358" s="123" t="inlineStr">
        <is>
          <t>:C30:C35:</t>
        </is>
      </c>
      <c r="J358" t="inlineStr">
        <is>
          <t>Coating_Special</t>
        </is>
      </c>
      <c r="K358" t="inlineStr">
        <is>
          <t>:MechSealType21S:MechSealType1Unbal:</t>
        </is>
      </c>
      <c r="L358" t="inlineStr">
        <is>
          <t>Vertical</t>
        </is>
      </c>
      <c r="M358" t="inlineStr">
        <is>
          <t>:G:K:</t>
        </is>
      </c>
      <c r="N358" t="inlineStr">
        <is>
          <t>:213JP:215JP:254JP:256JP:</t>
        </is>
      </c>
      <c r="O358" s="6" t="inlineStr">
        <is>
          <t>Cast Iron, ASTM-A48, CL 30</t>
        </is>
      </c>
      <c r="P358" s="6" t="inlineStr">
        <is>
          <t>C30</t>
        </is>
      </c>
      <c r="Q358" s="123" t="inlineStr">
        <is>
          <t>125# ANSI Flange</t>
        </is>
      </c>
      <c r="R358" s="123" t="inlineStr">
        <is>
          <t>RTF</t>
        </is>
      </c>
      <c r="S358" s="6" t="n"/>
      <c r="T358" s="123" t="inlineStr">
        <is>
          <t>A100524</t>
        </is>
      </c>
      <c r="U358" s="123" t="n"/>
      <c r="V358" s="123" t="inlineStr">
        <is>
          <t>LT027</t>
        </is>
      </c>
      <c r="W358" s="13" t="n">
        <v>0</v>
      </c>
      <c r="X358" t="n">
        <v>0</v>
      </c>
    </row>
    <row r="359">
      <c r="B359" s="13">
        <f>IF(AND(J359="Coating_Standard"),"Y","N")</f>
        <v/>
      </c>
      <c r="C359" t="inlineStr">
        <is>
          <t>Price_BOM_VL_VLS_Insert_353</t>
        </is>
      </c>
      <c r="D359">
        <f>IF(B359="Y",C359,"")</f>
        <v/>
      </c>
      <c r="E359" t="inlineStr">
        <is>
          <t>:5070-7_VL:</t>
        </is>
      </c>
      <c r="F359" t="inlineStr">
        <is>
          <t>X4</t>
        </is>
      </c>
      <c r="G359" s="123" t="inlineStr">
        <is>
          <t>Opt_InsertProvided</t>
        </is>
      </c>
      <c r="H359" t="inlineStr">
        <is>
          <t>Cast Iron, ASTM-A48, CL 30:Cast Iron, ASTM-A48, CL 35</t>
        </is>
      </c>
      <c r="I359" s="123" t="inlineStr">
        <is>
          <t>:C30:C35:</t>
        </is>
      </c>
      <c r="J359" t="inlineStr">
        <is>
          <t>Coating_Special</t>
        </is>
      </c>
      <c r="K359" t="inlineStr">
        <is>
          <t>:MechSealType21S:MechSealType1Unbal:</t>
        </is>
      </c>
      <c r="L359" t="inlineStr">
        <is>
          <t>Vertical</t>
        </is>
      </c>
      <c r="M359" t="inlineStr">
        <is>
          <t>:G:K:</t>
        </is>
      </c>
      <c r="N359" t="inlineStr">
        <is>
          <t>:284JP:286JP:324JP:326JP:364JPZ:365JPZ:404JPZ:405JPZ:</t>
        </is>
      </c>
      <c r="O359" s="6" t="inlineStr">
        <is>
          <t>Cast Iron, ASTM-A48, CL 30</t>
        </is>
      </c>
      <c r="P359" s="6" t="inlineStr">
        <is>
          <t>C30</t>
        </is>
      </c>
      <c r="Q359" s="123" t="inlineStr">
        <is>
          <t>125# ANSI Flange</t>
        </is>
      </c>
      <c r="R359" s="123" t="inlineStr">
        <is>
          <t>RTF</t>
        </is>
      </c>
      <c r="S359" s="6" t="n"/>
      <c r="T359" s="123" t="inlineStr">
        <is>
          <t>A100524</t>
        </is>
      </c>
      <c r="U359" s="123" t="n"/>
      <c r="V359" s="123" t="inlineStr">
        <is>
          <t>LT027</t>
        </is>
      </c>
      <c r="W359" s="13" t="n">
        <v>0</v>
      </c>
      <c r="X359" t="n">
        <v>0</v>
      </c>
    </row>
    <row r="360">
      <c r="B360" s="13">
        <f>IF(AND(J360="Coating_Standard"),"Y","N")</f>
        <v/>
      </c>
      <c r="C360" t="inlineStr">
        <is>
          <t>Price_BOM_VL_VLS_Insert_354</t>
        </is>
      </c>
      <c r="D360">
        <f>IF(B360="Y",C360,"")</f>
        <v/>
      </c>
      <c r="E360" t="inlineStr">
        <is>
          <t>:5070-7_VL:</t>
        </is>
      </c>
      <c r="F360" t="inlineStr">
        <is>
          <t>X4</t>
        </is>
      </c>
      <c r="G360" s="123" t="inlineStr">
        <is>
          <t>Opt_InsertProvided</t>
        </is>
      </c>
      <c r="H360" s="123" t="inlineStr">
        <is>
          <t>Cast Iron, ASTM-A48, CL 30</t>
        </is>
      </c>
      <c r="I360" s="123" t="inlineStr">
        <is>
          <t>:C30:</t>
        </is>
      </c>
      <c r="J360" t="inlineStr">
        <is>
          <t>Coating_Special</t>
        </is>
      </c>
      <c r="K360" t="inlineStr">
        <is>
          <t>:MechSealDoubleType1:</t>
        </is>
      </c>
      <c r="L360" t="inlineStr">
        <is>
          <t>Vertical</t>
        </is>
      </c>
      <c r="M360" t="inlineStr">
        <is>
          <t>G</t>
        </is>
      </c>
      <c r="N360" t="inlineStr">
        <is>
          <t>:213JP:215JP:254JP:256JP:</t>
        </is>
      </c>
      <c r="O360" s="6" t="inlineStr">
        <is>
          <t>Cast Iron, ASTM-A48, CL 30</t>
        </is>
      </c>
      <c r="P360" s="6" t="inlineStr">
        <is>
          <t>C30</t>
        </is>
      </c>
      <c r="Q360" s="123" t="inlineStr">
        <is>
          <t>125# ANSI Flange</t>
        </is>
      </c>
      <c r="R360" s="123" t="inlineStr">
        <is>
          <t>RTF</t>
        </is>
      </c>
      <c r="S360" s="6" t="n"/>
      <c r="T360" s="123" t="inlineStr">
        <is>
          <t>A100524</t>
        </is>
      </c>
      <c r="U360" s="123" t="n"/>
      <c r="V360" s="123" t="inlineStr">
        <is>
          <t>LT051</t>
        </is>
      </c>
      <c r="W360" s="13" t="n">
        <v>14</v>
      </c>
      <c r="X360" t="n">
        <v>0</v>
      </c>
    </row>
    <row r="361">
      <c r="B361" s="13">
        <f>IF(AND(J361="Coating_Standard"),"Y","N")</f>
        <v/>
      </c>
      <c r="C361" t="inlineStr">
        <is>
          <t>Price_BOM_VL_VLS_Insert_355</t>
        </is>
      </c>
      <c r="D361">
        <f>IF(B361="Y",C361,"")</f>
        <v/>
      </c>
      <c r="E361" t="inlineStr">
        <is>
          <t>:5070-7_VL:</t>
        </is>
      </c>
      <c r="F361" t="inlineStr">
        <is>
          <t>X4</t>
        </is>
      </c>
      <c r="G361" s="123" t="inlineStr">
        <is>
          <t>Opt_InsertProvided</t>
        </is>
      </c>
      <c r="H361" s="123" t="inlineStr">
        <is>
          <t>Cast Iron, ASTM-A48, CL 30</t>
        </is>
      </c>
      <c r="I361" s="123" t="inlineStr">
        <is>
          <t>:C30:</t>
        </is>
      </c>
      <c r="J361" t="inlineStr">
        <is>
          <t>Coating_Special</t>
        </is>
      </c>
      <c r="K361" t="inlineStr">
        <is>
          <t>:MechSealDoubleType1:</t>
        </is>
      </c>
      <c r="L361" t="inlineStr">
        <is>
          <t>Vertical</t>
        </is>
      </c>
      <c r="M361" t="inlineStr">
        <is>
          <t>G</t>
        </is>
      </c>
      <c r="N361" t="inlineStr">
        <is>
          <t>:284JP:286JP:324JP:326JP:364JPZ:365JPZ:404JPZ:405JPZ:</t>
        </is>
      </c>
      <c r="O361" s="6" t="inlineStr">
        <is>
          <t>Cast Iron, ASTM-A48, CL 30</t>
        </is>
      </c>
      <c r="P361" s="6" t="inlineStr">
        <is>
          <t>C30</t>
        </is>
      </c>
      <c r="Q361" s="123" t="inlineStr">
        <is>
          <t>125# ANSI Flange</t>
        </is>
      </c>
      <c r="R361" s="123" t="inlineStr">
        <is>
          <t>RTF</t>
        </is>
      </c>
      <c r="S361" s="6" t="n"/>
      <c r="T361" s="123" t="inlineStr">
        <is>
          <t>A100524</t>
        </is>
      </c>
      <c r="U361" s="123" t="n"/>
      <c r="V361" s="123" t="inlineStr">
        <is>
          <t>LT051</t>
        </is>
      </c>
      <c r="W361" s="13" t="n">
        <v>14</v>
      </c>
      <c r="X361" t="n">
        <v>0</v>
      </c>
    </row>
    <row r="362">
      <c r="B362" s="13">
        <f>IF(AND(J362="Coating_Standard"),"Y","N")</f>
        <v/>
      </c>
      <c r="C362" t="inlineStr">
        <is>
          <t>Price_BOM_VL_VLS_Insert_356</t>
        </is>
      </c>
      <c r="D362">
        <f>IF(B362="Y",C362,"")</f>
        <v/>
      </c>
      <c r="E362" t="inlineStr">
        <is>
          <t>:5070-7_VL:</t>
        </is>
      </c>
      <c r="F362" t="inlineStr">
        <is>
          <t>X4</t>
        </is>
      </c>
      <c r="G362" s="123" t="inlineStr">
        <is>
          <t>Opt_InsertProvided</t>
        </is>
      </c>
      <c r="H362" t="inlineStr">
        <is>
          <t>Cast Iron, ASTM-A48, CL 30:Cast Iron, ASTM-A48, CL 35</t>
        </is>
      </c>
      <c r="I362" s="123" t="inlineStr">
        <is>
          <t>:C30:C35:</t>
        </is>
      </c>
      <c r="J362" t="inlineStr">
        <is>
          <t>Coating_Special</t>
        </is>
      </c>
      <c r="K362" t="inlineStr">
        <is>
          <t>:MechSealType1Bal:</t>
        </is>
      </c>
      <c r="L362" t="inlineStr">
        <is>
          <t>Vertical</t>
        </is>
      </c>
      <c r="M362" t="inlineStr">
        <is>
          <t>:G:K:</t>
        </is>
      </c>
      <c r="N362" t="inlineStr">
        <is>
          <t>:213JP:215JP:254JP:256JP:</t>
        </is>
      </c>
      <c r="O362" s="6" t="inlineStr">
        <is>
          <t>Cast Iron, ASTM-A48, CL 30</t>
        </is>
      </c>
      <c r="P362" s="6" t="inlineStr">
        <is>
          <t>C30</t>
        </is>
      </c>
      <c r="Q362" s="123" t="inlineStr">
        <is>
          <t>125# ANSI Flange</t>
        </is>
      </c>
      <c r="R362" s="123" t="inlineStr">
        <is>
          <t>RTF</t>
        </is>
      </c>
      <c r="S362" s="6" t="n"/>
      <c r="T362" s="123" t="inlineStr">
        <is>
          <t>A100524</t>
        </is>
      </c>
      <c r="U362" s="123" t="n"/>
      <c r="V362" s="123" t="inlineStr">
        <is>
          <t>LT027</t>
        </is>
      </c>
      <c r="W362" s="13" t="n">
        <v>0</v>
      </c>
      <c r="X362" t="n">
        <v>0</v>
      </c>
    </row>
    <row r="363">
      <c r="B363" s="13">
        <f>IF(AND(J363="Coating_Standard"),"Y","N")</f>
        <v/>
      </c>
      <c r="C363" t="inlineStr">
        <is>
          <t>Price_BOM_VL_VLS_Insert_357</t>
        </is>
      </c>
      <c r="D363">
        <f>IF(B363="Y",C363,"")</f>
        <v/>
      </c>
      <c r="E363" t="inlineStr">
        <is>
          <t>:5070-7_VL:</t>
        </is>
      </c>
      <c r="F363" t="inlineStr">
        <is>
          <t>X4</t>
        </is>
      </c>
      <c r="G363" s="123" t="inlineStr">
        <is>
          <t>Opt_InsertProvided</t>
        </is>
      </c>
      <c r="H363" t="inlineStr">
        <is>
          <t>Cast Iron, ASTM-A48, CL 30:Cast Iron, ASTM-A48, CL 35</t>
        </is>
      </c>
      <c r="I363" s="123" t="inlineStr">
        <is>
          <t>:C30:C35:</t>
        </is>
      </c>
      <c r="J363" t="inlineStr">
        <is>
          <t>Coating_Special</t>
        </is>
      </c>
      <c r="K363" t="inlineStr">
        <is>
          <t>:MechSealType1Bal:</t>
        </is>
      </c>
      <c r="L363" t="inlineStr">
        <is>
          <t>Vertical</t>
        </is>
      </c>
      <c r="M363" t="inlineStr">
        <is>
          <t>:G:K:</t>
        </is>
      </c>
      <c r="N363" t="inlineStr">
        <is>
          <t>:284JP:286JP:324JP:326JP:364JPZ:365JPZ:404JPZ:405JPZ:</t>
        </is>
      </c>
      <c r="O363" s="6" t="inlineStr">
        <is>
          <t>Cast Iron, ASTM-A48, CL 30</t>
        </is>
      </c>
      <c r="P363" s="6" t="inlineStr">
        <is>
          <t>C30</t>
        </is>
      </c>
      <c r="Q363" s="123" t="inlineStr">
        <is>
          <t>125# ANSI Flange</t>
        </is>
      </c>
      <c r="R363" s="123" t="inlineStr">
        <is>
          <t>RTF</t>
        </is>
      </c>
      <c r="S363" s="6" t="n"/>
      <c r="T363" s="123" t="inlineStr">
        <is>
          <t>A100524</t>
        </is>
      </c>
      <c r="U363" s="123" t="n"/>
      <c r="V363" s="123" t="inlineStr">
        <is>
          <t>LT027</t>
        </is>
      </c>
      <c r="W363" s="13" t="n">
        <v>0</v>
      </c>
      <c r="X363" t="n">
        <v>0</v>
      </c>
    </row>
    <row r="364">
      <c r="B364" s="13">
        <f>IF(AND(J364="Coating_Standard"),"Y","N")</f>
        <v/>
      </c>
      <c r="C364" t="inlineStr">
        <is>
          <t>Price_BOM_VL_VLS_Insert_358</t>
        </is>
      </c>
      <c r="D364">
        <f>IF(B364="Y",C364,"")</f>
        <v/>
      </c>
      <c r="E364" t="inlineStr">
        <is>
          <t>:5070-7_VL:</t>
        </is>
      </c>
      <c r="F364" s="123" t="inlineStr">
        <is>
          <t>X4</t>
        </is>
      </c>
      <c r="G364" s="123" t="inlineStr">
        <is>
          <t>Opt_InsertProvided</t>
        </is>
      </c>
      <c r="H364" s="123" t="inlineStr">
        <is>
          <t>Cast Iron, ASTM-A48, CL 30</t>
        </is>
      </c>
      <c r="I364" s="123" t="inlineStr">
        <is>
          <t>:C30:</t>
        </is>
      </c>
      <c r="J364" t="inlineStr">
        <is>
          <t>Coating_Epoxy</t>
        </is>
      </c>
      <c r="K364" t="inlineStr">
        <is>
          <t>:MechSealType21S:MechSealType1Unbal:</t>
        </is>
      </c>
      <c r="L364" t="inlineStr">
        <is>
          <t>Vertical</t>
        </is>
      </c>
      <c r="M364" t="inlineStr">
        <is>
          <t>W</t>
        </is>
      </c>
      <c r="N364" t="inlineStr">
        <is>
          <t>:213JMZ:215JMZ:213JM:215JM:254JM:256JM:</t>
        </is>
      </c>
      <c r="O364" s="6" t="inlineStr">
        <is>
          <t>Cast Iron, ASTM-A48, CL 30</t>
        </is>
      </c>
      <c r="P364" s="6" t="inlineStr">
        <is>
          <t>C30</t>
        </is>
      </c>
      <c r="Q364" s="123" t="inlineStr">
        <is>
          <t>125# ANSI Flange</t>
        </is>
      </c>
      <c r="R364" s="123" t="inlineStr">
        <is>
          <t>RTF</t>
        </is>
      </c>
      <c r="S364" s="6" t="n"/>
      <c r="T364" s="123" t="inlineStr">
        <is>
          <t>A100525</t>
        </is>
      </c>
      <c r="U364" s="123" t="n"/>
      <c r="V364" s="123" t="inlineStr">
        <is>
          <t>LT027</t>
        </is>
      </c>
      <c r="W364" s="13" t="n">
        <v>0</v>
      </c>
      <c r="X364" t="n">
        <v>0</v>
      </c>
      <c r="AA364" s="123" t="n"/>
    </row>
    <row r="365">
      <c r="B365" s="13">
        <f>IF(AND(J365="Coating_Standard"),"Y","N")</f>
        <v/>
      </c>
      <c r="C365" t="inlineStr">
        <is>
          <t>Price_BOM_VL_VLS_Insert_359</t>
        </is>
      </c>
      <c r="D365">
        <f>IF(B365="Y",C365,"")</f>
        <v/>
      </c>
      <c r="E365" t="inlineStr">
        <is>
          <t>:5070-7_VL:</t>
        </is>
      </c>
      <c r="F365" s="123" t="inlineStr">
        <is>
          <t>X4</t>
        </is>
      </c>
      <c r="G365" s="123" t="inlineStr">
        <is>
          <t>Opt_InsertProvided</t>
        </is>
      </c>
      <c r="H365" s="123" t="inlineStr">
        <is>
          <t>Cast Iron, ASTM-A48, CL 30</t>
        </is>
      </c>
      <c r="I365" s="123" t="inlineStr">
        <is>
          <t>:C30:</t>
        </is>
      </c>
      <c r="J365" t="inlineStr">
        <is>
          <t>Coating_Epoxy</t>
        </is>
      </c>
      <c r="K365" t="inlineStr">
        <is>
          <t>:MechSealType21S:MechSealType1Unbal:</t>
        </is>
      </c>
      <c r="L365" t="inlineStr">
        <is>
          <t>Vertical</t>
        </is>
      </c>
      <c r="M365" t="inlineStr">
        <is>
          <t>W</t>
        </is>
      </c>
      <c r="N365" t="inlineStr">
        <is>
          <t>:284JM:286JM:324JM:326JM:364JMZ:365JMZ:404JMZ:405JMZ:</t>
        </is>
      </c>
      <c r="O365" s="6" t="inlineStr">
        <is>
          <t>Cast Iron, ASTM-A48, CL 30</t>
        </is>
      </c>
      <c r="P365" s="6" t="inlineStr">
        <is>
          <t>C30</t>
        </is>
      </c>
      <c r="Q365" s="123" t="inlineStr">
        <is>
          <t>125# ANSI Flange</t>
        </is>
      </c>
      <c r="R365" s="123" t="inlineStr">
        <is>
          <t>RTF</t>
        </is>
      </c>
      <c r="S365" s="6" t="n"/>
      <c r="T365" s="123" t="inlineStr">
        <is>
          <t>A100525</t>
        </is>
      </c>
      <c r="U365" s="123" t="n"/>
      <c r="V365" s="123" t="inlineStr">
        <is>
          <t>LT027</t>
        </is>
      </c>
      <c r="W365" s="13" t="n">
        <v>0</v>
      </c>
      <c r="X365" t="n">
        <v>0</v>
      </c>
      <c r="AA365" s="6" t="n"/>
    </row>
    <row r="366">
      <c r="B366" s="13">
        <f>IF(AND(J366="Coating_Standard"),"Y","N")</f>
        <v/>
      </c>
      <c r="C366" t="inlineStr">
        <is>
          <t>Price_BOM_VL_VLS_Insert_360</t>
        </is>
      </c>
      <c r="D366">
        <f>IF(B366="Y",C366,"")</f>
        <v/>
      </c>
      <c r="E366" t="inlineStr">
        <is>
          <t>:5070-7_VL:</t>
        </is>
      </c>
      <c r="F366" t="inlineStr">
        <is>
          <t>X4</t>
        </is>
      </c>
      <c r="G366" s="123" t="inlineStr">
        <is>
          <t>Opt_InsertProvided</t>
        </is>
      </c>
      <c r="H366" t="inlineStr">
        <is>
          <t>Cast Iron, ASTM-A48, CL 30:Cast Iron, ASTM-A48, CL 35</t>
        </is>
      </c>
      <c r="I366" s="123" t="inlineStr">
        <is>
          <t>:C30:C35:</t>
        </is>
      </c>
      <c r="J366" t="inlineStr">
        <is>
          <t>Coating_Epoxy</t>
        </is>
      </c>
      <c r="K366" t="inlineStr">
        <is>
          <t>:MechSealType21S:MechSealType1Unbal:</t>
        </is>
      </c>
      <c r="L366" t="inlineStr">
        <is>
          <t>Vertical</t>
        </is>
      </c>
      <c r="M366" t="inlineStr">
        <is>
          <t>:G:K:</t>
        </is>
      </c>
      <c r="N366" t="inlineStr">
        <is>
          <t>:213JP:215JP:254JP:256JP:</t>
        </is>
      </c>
      <c r="O366" s="6" t="inlineStr">
        <is>
          <t>Cast Iron, ASTM-A48, CL 30</t>
        </is>
      </c>
      <c r="P366" s="6" t="inlineStr">
        <is>
          <t>C30</t>
        </is>
      </c>
      <c r="Q366" s="123" t="inlineStr">
        <is>
          <t>125# ANSI Flange</t>
        </is>
      </c>
      <c r="R366" s="123" t="inlineStr">
        <is>
          <t>RTF</t>
        </is>
      </c>
      <c r="S366" s="6" t="n"/>
      <c r="T366" s="123" t="inlineStr">
        <is>
          <t>A100524</t>
        </is>
      </c>
      <c r="U366" s="123" t="n"/>
      <c r="V366" s="123" t="inlineStr">
        <is>
          <t>LT027</t>
        </is>
      </c>
      <c r="W366" s="13" t="n">
        <v>0</v>
      </c>
      <c r="X366" t="n">
        <v>0</v>
      </c>
    </row>
    <row r="367">
      <c r="B367" s="13">
        <f>IF(AND(J367="Coating_Standard"),"Y","N")</f>
        <v/>
      </c>
      <c r="C367" t="inlineStr">
        <is>
          <t>Price_BOM_VL_VLS_Insert_361</t>
        </is>
      </c>
      <c r="D367">
        <f>IF(B367="Y",C367,"")</f>
        <v/>
      </c>
      <c r="E367" t="inlineStr">
        <is>
          <t>:5070-7_VL:</t>
        </is>
      </c>
      <c r="F367" t="inlineStr">
        <is>
          <t>X4</t>
        </is>
      </c>
      <c r="G367" s="123" t="inlineStr">
        <is>
          <t>Opt_InsertProvided</t>
        </is>
      </c>
      <c r="H367" t="inlineStr">
        <is>
          <t>Cast Iron, ASTM-A48, CL 30:Cast Iron, ASTM-A48, CL 35</t>
        </is>
      </c>
      <c r="I367" s="123" t="inlineStr">
        <is>
          <t>:C30:C35:</t>
        </is>
      </c>
      <c r="J367" t="inlineStr">
        <is>
          <t>Coating_Epoxy</t>
        </is>
      </c>
      <c r="K367" t="inlineStr">
        <is>
          <t>:MechSealType21S:MechSealType1Unbal:</t>
        </is>
      </c>
      <c r="L367" t="inlineStr">
        <is>
          <t>Vertical</t>
        </is>
      </c>
      <c r="M367" t="inlineStr">
        <is>
          <t>:G:K:</t>
        </is>
      </c>
      <c r="N367" t="inlineStr">
        <is>
          <t>:284JP:286JP:324JP:326JP:364JPZ:365JPZ:404JPZ:405JPZ:</t>
        </is>
      </c>
      <c r="O367" s="6" t="inlineStr">
        <is>
          <t>Cast Iron, ASTM-A48, CL 30</t>
        </is>
      </c>
      <c r="P367" s="6" t="inlineStr">
        <is>
          <t>C30</t>
        </is>
      </c>
      <c r="Q367" s="123" t="inlineStr">
        <is>
          <t>125# ANSI Flange</t>
        </is>
      </c>
      <c r="R367" s="123" t="inlineStr">
        <is>
          <t>RTF</t>
        </is>
      </c>
      <c r="S367" s="6" t="n"/>
      <c r="T367" s="123" t="inlineStr">
        <is>
          <t>A100524</t>
        </is>
      </c>
      <c r="U367" s="123" t="n"/>
      <c r="V367" s="123" t="inlineStr">
        <is>
          <t>LT027</t>
        </is>
      </c>
      <c r="W367" s="13" t="n">
        <v>0</v>
      </c>
      <c r="X367" t="n">
        <v>0</v>
      </c>
    </row>
    <row r="368">
      <c r="B368" s="13">
        <f>IF(AND(J368="Coating_Standard"),"Y","N")</f>
        <v/>
      </c>
      <c r="C368" t="inlineStr">
        <is>
          <t>Price_BOM_VL_VLS_Insert_362</t>
        </is>
      </c>
      <c r="D368">
        <f>IF(B368="Y",C368,"")</f>
        <v/>
      </c>
      <c r="E368" t="inlineStr">
        <is>
          <t>:5070-7_VL:</t>
        </is>
      </c>
      <c r="F368" t="inlineStr">
        <is>
          <t>X4</t>
        </is>
      </c>
      <c r="G368" s="123" t="inlineStr">
        <is>
          <t>Opt_InsertProvided</t>
        </is>
      </c>
      <c r="H368" s="123" t="inlineStr">
        <is>
          <t>Cast Iron, ASTM-A48, CL 30</t>
        </is>
      </c>
      <c r="I368" s="123" t="inlineStr">
        <is>
          <t>:C30:</t>
        </is>
      </c>
      <c r="J368" t="inlineStr">
        <is>
          <t>Coating_Epoxy</t>
        </is>
      </c>
      <c r="K368" t="inlineStr">
        <is>
          <t>:MechSealDoubleType1:</t>
        </is>
      </c>
      <c r="L368" t="inlineStr">
        <is>
          <t>Vertical</t>
        </is>
      </c>
      <c r="M368" t="inlineStr">
        <is>
          <t>G</t>
        </is>
      </c>
      <c r="N368" t="inlineStr">
        <is>
          <t>:213JP:215JP:254JP:256JP:</t>
        </is>
      </c>
      <c r="O368" s="6" t="inlineStr">
        <is>
          <t>Cast Iron, ASTM-A48, CL 30</t>
        </is>
      </c>
      <c r="P368" s="6" t="inlineStr">
        <is>
          <t>C30</t>
        </is>
      </c>
      <c r="Q368" s="123" t="inlineStr">
        <is>
          <t>125# ANSI Flange</t>
        </is>
      </c>
      <c r="R368" s="123" t="inlineStr">
        <is>
          <t>RTF</t>
        </is>
      </c>
      <c r="S368" s="6" t="n"/>
      <c r="T368" s="123" t="inlineStr">
        <is>
          <t>A100524</t>
        </is>
      </c>
      <c r="U368" s="123" t="n"/>
      <c r="V368" s="123" t="inlineStr">
        <is>
          <t>LT051</t>
        </is>
      </c>
      <c r="W368" s="13" t="n">
        <v>14</v>
      </c>
      <c r="X368" t="n">
        <v>0</v>
      </c>
      <c r="AA368" s="6" t="n"/>
    </row>
    <row r="369">
      <c r="B369" s="13">
        <f>IF(AND(J369="Coating_Standard"),"Y","N")</f>
        <v/>
      </c>
      <c r="C369" t="inlineStr">
        <is>
          <t>Price_BOM_VL_VLS_Insert_363</t>
        </is>
      </c>
      <c r="D369">
        <f>IF(B369="Y",C369,"")</f>
        <v/>
      </c>
      <c r="E369" t="inlineStr">
        <is>
          <t>:5070-7_VL:</t>
        </is>
      </c>
      <c r="F369" t="inlineStr">
        <is>
          <t>X4</t>
        </is>
      </c>
      <c r="G369" s="123" t="inlineStr">
        <is>
          <t>Opt_InsertProvided</t>
        </is>
      </c>
      <c r="H369" s="123" t="inlineStr">
        <is>
          <t>Cast Iron, ASTM-A48, CL 30</t>
        </is>
      </c>
      <c r="I369" s="123" t="inlineStr">
        <is>
          <t>:C30:</t>
        </is>
      </c>
      <c r="J369" t="inlineStr">
        <is>
          <t>Coating_Epoxy</t>
        </is>
      </c>
      <c r="K369" t="inlineStr">
        <is>
          <t>:MechSealDoubleType1:</t>
        </is>
      </c>
      <c r="L369" t="inlineStr">
        <is>
          <t>Vertical</t>
        </is>
      </c>
      <c r="M369" t="inlineStr">
        <is>
          <t>G</t>
        </is>
      </c>
      <c r="N369" t="inlineStr">
        <is>
          <t>:284JP:286JP:324JP:326JP:364JPZ:365JPZ:404JPZ:405JPZ:</t>
        </is>
      </c>
      <c r="O369" s="6" t="inlineStr">
        <is>
          <t>Cast Iron, ASTM-A48, CL 30</t>
        </is>
      </c>
      <c r="P369" s="6" t="inlineStr">
        <is>
          <t>C30</t>
        </is>
      </c>
      <c r="Q369" s="123" t="inlineStr">
        <is>
          <t>125# ANSI Flange</t>
        </is>
      </c>
      <c r="R369" s="123" t="inlineStr">
        <is>
          <t>RTF</t>
        </is>
      </c>
      <c r="S369" s="6" t="n"/>
      <c r="T369" s="123" t="inlineStr">
        <is>
          <t>A100524</t>
        </is>
      </c>
      <c r="U369" s="123" t="n"/>
      <c r="V369" s="123" t="inlineStr">
        <is>
          <t>LT051</t>
        </is>
      </c>
      <c r="W369" s="13" t="n">
        <v>14</v>
      </c>
      <c r="X369" t="n">
        <v>0</v>
      </c>
    </row>
    <row r="370">
      <c r="B370" s="13">
        <f>IF(AND(J370="Coating_Standard"),"Y","N")</f>
        <v/>
      </c>
      <c r="C370" t="inlineStr">
        <is>
          <t>Price_BOM_VL_VLS_Insert_364</t>
        </is>
      </c>
      <c r="D370">
        <f>IF(B370="Y",C370,"")</f>
        <v/>
      </c>
      <c r="E370" t="inlineStr">
        <is>
          <t>:5070-7_VL:</t>
        </is>
      </c>
      <c r="F370" t="inlineStr">
        <is>
          <t>X4</t>
        </is>
      </c>
      <c r="G370" s="123" t="inlineStr">
        <is>
          <t>Opt_InsertProvided</t>
        </is>
      </c>
      <c r="H370" t="inlineStr">
        <is>
          <t>Cast Iron, ASTM-A48, CL 30:Cast Iron, ASTM-A48, CL 35</t>
        </is>
      </c>
      <c r="I370" s="123" t="inlineStr">
        <is>
          <t>:C30:C35:</t>
        </is>
      </c>
      <c r="J370" t="inlineStr">
        <is>
          <t>Coating_Epoxy</t>
        </is>
      </c>
      <c r="K370" t="inlineStr">
        <is>
          <t>:MechSealType1Bal:</t>
        </is>
      </c>
      <c r="L370" t="inlineStr">
        <is>
          <t>Vertical</t>
        </is>
      </c>
      <c r="M370" t="inlineStr">
        <is>
          <t>:G:K:</t>
        </is>
      </c>
      <c r="N370" t="inlineStr">
        <is>
          <t>:213JP:215JP:254JP:256JP:</t>
        </is>
      </c>
      <c r="O370" s="6" t="inlineStr">
        <is>
          <t>Cast Iron, ASTM-A48, CL 30</t>
        </is>
      </c>
      <c r="P370" s="6" t="inlineStr">
        <is>
          <t>C30</t>
        </is>
      </c>
      <c r="Q370" s="123" t="inlineStr">
        <is>
          <t>125# ANSI Flange</t>
        </is>
      </c>
      <c r="R370" s="123" t="inlineStr">
        <is>
          <t>RTF</t>
        </is>
      </c>
      <c r="S370" s="6" t="n"/>
      <c r="T370" s="123" t="inlineStr">
        <is>
          <t>A100524</t>
        </is>
      </c>
      <c r="U370" s="123" t="n"/>
      <c r="V370" s="123" t="inlineStr">
        <is>
          <t>LT027</t>
        </is>
      </c>
      <c r="W370" s="13" t="n">
        <v>0</v>
      </c>
      <c r="X370" t="n">
        <v>0</v>
      </c>
      <c r="AA370" s="123" t="n"/>
    </row>
    <row r="371">
      <c r="B371" s="13">
        <f>IF(AND(J371="Coating_Standard"),"Y","N")</f>
        <v/>
      </c>
      <c r="C371" t="inlineStr">
        <is>
          <t>Price_BOM_VL_VLS_Insert_365</t>
        </is>
      </c>
      <c r="D371">
        <f>IF(B371="Y",C371,"")</f>
        <v/>
      </c>
      <c r="E371" t="inlineStr">
        <is>
          <t>:5070-7_VL:</t>
        </is>
      </c>
      <c r="F371" t="inlineStr">
        <is>
          <t>X4</t>
        </is>
      </c>
      <c r="G371" s="123" t="inlineStr">
        <is>
          <t>Opt_InsertProvided</t>
        </is>
      </c>
      <c r="H371" t="inlineStr">
        <is>
          <t>Cast Iron, ASTM-A48, CL 30:Cast Iron, ASTM-A48, CL 35</t>
        </is>
      </c>
      <c r="I371" s="123" t="inlineStr">
        <is>
          <t>:C30:C35:</t>
        </is>
      </c>
      <c r="J371" t="inlineStr">
        <is>
          <t>Coating_Epoxy</t>
        </is>
      </c>
      <c r="K371" t="inlineStr">
        <is>
          <t>:MechSealType1Bal:</t>
        </is>
      </c>
      <c r="L371" t="inlineStr">
        <is>
          <t>Vertical</t>
        </is>
      </c>
      <c r="M371" t="inlineStr">
        <is>
          <t>:G:K:</t>
        </is>
      </c>
      <c r="N371" t="inlineStr">
        <is>
          <t>:284JP:286JP:324JP:326JP:364JPZ:365JPZ:404JPZ:405JPZ:</t>
        </is>
      </c>
      <c r="O371" s="6" t="inlineStr">
        <is>
          <t>Cast Iron, ASTM-A48, CL 30</t>
        </is>
      </c>
      <c r="P371" s="6" t="inlineStr">
        <is>
          <t>C30</t>
        </is>
      </c>
      <c r="Q371" s="123" t="inlineStr">
        <is>
          <t>125# ANSI Flange</t>
        </is>
      </c>
      <c r="R371" s="123" t="inlineStr">
        <is>
          <t>RTF</t>
        </is>
      </c>
      <c r="S371" s="6" t="n"/>
      <c r="T371" s="123" t="inlineStr">
        <is>
          <t>A100524</t>
        </is>
      </c>
      <c r="U371" s="123" t="n"/>
      <c r="V371" s="123" t="inlineStr">
        <is>
          <t>LT027</t>
        </is>
      </c>
      <c r="W371" s="13" t="n">
        <v>0</v>
      </c>
      <c r="X371" t="n">
        <v>0</v>
      </c>
      <c r="AA371" s="123" t="n"/>
    </row>
    <row r="372">
      <c r="B372" s="13">
        <f>IF(AND(J372="Coating_Standard"),"Y","N")</f>
        <v/>
      </c>
      <c r="C372" t="inlineStr">
        <is>
          <t>Price_BOM_VL_VLS_Insert_366</t>
        </is>
      </c>
      <c r="D372">
        <f>IF(B372="Y",C372,"")</f>
        <v/>
      </c>
      <c r="E372" t="inlineStr">
        <is>
          <t>:5070-7_VLS:</t>
        </is>
      </c>
      <c r="F372" t="inlineStr">
        <is>
          <t>X4</t>
        </is>
      </c>
      <c r="G372" s="123" t="inlineStr">
        <is>
          <t>Opt_InsertProvided</t>
        </is>
      </c>
      <c r="H372" s="123" t="inlineStr">
        <is>
          <t>Cast Iron, ASTM-A48, CL 30</t>
        </is>
      </c>
      <c r="I372" s="123" t="inlineStr">
        <is>
          <t>:C30:C35:J:</t>
        </is>
      </c>
      <c r="J372" t="inlineStr">
        <is>
          <t>Coating_Standard</t>
        </is>
      </c>
      <c r="K372" t="inlineStr">
        <is>
          <t>:MechSealType21:MechSealType2:</t>
        </is>
      </c>
      <c r="L372" t="inlineStr">
        <is>
          <t>Vertical</t>
        </is>
      </c>
      <c r="M372" t="inlineStr">
        <is>
          <t>H</t>
        </is>
      </c>
      <c r="N372" t="inlineStr">
        <is>
          <t>:213HP:215HP:254HP:256HP:284HP:286HP:213VP:215VP:254VP:256VP:284VP:286VP:</t>
        </is>
      </c>
      <c r="O372" s="6" t="inlineStr">
        <is>
          <t>Cast Iron, ASTM-A48, CL 30</t>
        </is>
      </c>
      <c r="P372" s="6" t="inlineStr">
        <is>
          <t>C30</t>
        </is>
      </c>
      <c r="Q372" s="123" t="inlineStr">
        <is>
          <t>125# ANSI Flange</t>
        </is>
      </c>
      <c r="R372" s="65" t="inlineStr">
        <is>
          <t>RTF-96769319</t>
        </is>
      </c>
      <c r="S372" s="6" t="inlineStr">
        <is>
          <t>BRACKET,VLS,X4,213-286,CI 5070</t>
        </is>
      </c>
      <c r="T372" t="inlineStr">
        <is>
          <t>A300092</t>
        </is>
      </c>
      <c r="V372" s="123" t="inlineStr">
        <is>
          <t>LT027</t>
        </is>
      </c>
      <c r="W372" s="13" t="n">
        <v>0</v>
      </c>
      <c r="X372" t="n">
        <v>45</v>
      </c>
      <c r="AA372" s="123" t="n"/>
    </row>
    <row r="373">
      <c r="B373" s="13">
        <f>IF(AND(J373="Coating_Standard"),"Y","N")</f>
        <v/>
      </c>
      <c r="C373" t="inlineStr">
        <is>
          <t>Price_BOM_VL_VLS_Insert_367</t>
        </is>
      </c>
      <c r="D373">
        <f>IF(B373="Y",C373,"")</f>
        <v/>
      </c>
      <c r="E373" t="inlineStr">
        <is>
          <t>:5070-7_VLS:</t>
        </is>
      </c>
      <c r="F373" t="inlineStr">
        <is>
          <t>X4</t>
        </is>
      </c>
      <c r="G373" s="123" t="inlineStr">
        <is>
          <t>Opt_InsertProvided</t>
        </is>
      </c>
      <c r="H373" s="123" t="inlineStr">
        <is>
          <t>Cast Iron, ASTM-A48, CL 30</t>
        </is>
      </c>
      <c r="I373" s="123" t="inlineStr">
        <is>
          <t>:C30:C35:J:</t>
        </is>
      </c>
      <c r="J373" t="inlineStr">
        <is>
          <t>Coating_Standard</t>
        </is>
      </c>
      <c r="K373" t="inlineStr">
        <is>
          <t>:MechSealType21:MechSealType2:</t>
        </is>
      </c>
      <c r="L373" t="inlineStr">
        <is>
          <t>Vertical</t>
        </is>
      </c>
      <c r="M373" t="inlineStr">
        <is>
          <t>H</t>
        </is>
      </c>
      <c r="N373" t="inlineStr">
        <is>
          <t>:324HP:326HP:324VP:326VP:</t>
        </is>
      </c>
      <c r="O373" s="6" t="inlineStr">
        <is>
          <t>Cast Iron, ASTM-A48, CL 30</t>
        </is>
      </c>
      <c r="P373" s="6" t="inlineStr">
        <is>
          <t>C30</t>
        </is>
      </c>
      <c r="Q373" s="123" t="inlineStr">
        <is>
          <t>125# ANSI Flange</t>
        </is>
      </c>
      <c r="R373" s="123" t="inlineStr">
        <is>
          <t>RTF-96772219</t>
        </is>
      </c>
      <c r="S373" s="6" t="inlineStr">
        <is>
          <t>BRACKET,VLS,X4,324-326,CI 5070</t>
        </is>
      </c>
      <c r="T373" s="6" t="inlineStr">
        <is>
          <t>A300093</t>
        </is>
      </c>
      <c r="U373" s="6" t="n"/>
      <c r="V373" s="123" t="inlineStr">
        <is>
          <t>LT027</t>
        </is>
      </c>
      <c r="W373" s="13" t="n">
        <v>0</v>
      </c>
      <c r="X373" t="n">
        <v>93</v>
      </c>
      <c r="AA373" s="123" t="n"/>
    </row>
    <row r="374">
      <c r="B374" s="13">
        <f>IF(AND(J374="Coating_Standard"),"Y","N")</f>
        <v/>
      </c>
      <c r="C374" t="inlineStr">
        <is>
          <t>Price_BOM_VL_VLS_Insert_368</t>
        </is>
      </c>
      <c r="D374">
        <f>IF(B374="Y",C374,"")</f>
        <v/>
      </c>
      <c r="E374" t="inlineStr">
        <is>
          <t>:5070-7_VLS:</t>
        </is>
      </c>
      <c r="F374" t="inlineStr">
        <is>
          <t>X4</t>
        </is>
      </c>
      <c r="G374" s="123" t="inlineStr">
        <is>
          <t>Opt_InsertProvided</t>
        </is>
      </c>
      <c r="H374" s="123" t="inlineStr">
        <is>
          <t>Cast Iron, ASTM-A48, CL 30</t>
        </is>
      </c>
      <c r="I374" s="123" t="inlineStr">
        <is>
          <t>:C30:C35:J:</t>
        </is>
      </c>
      <c r="J374" t="inlineStr">
        <is>
          <t>Coating_Scotchkote134_interior</t>
        </is>
      </c>
      <c r="K374" t="inlineStr">
        <is>
          <t>:MechSealType21:MechSealType2:</t>
        </is>
      </c>
      <c r="L374" t="inlineStr">
        <is>
          <t>Vertical</t>
        </is>
      </c>
      <c r="M374" t="inlineStr">
        <is>
          <t>H</t>
        </is>
      </c>
      <c r="N374" t="inlineStr">
        <is>
          <t>:213HP:215HP:254HP:256HP:284HP:286HP:213VP:215VP:254VP:256VP:284VP:286VP:</t>
        </is>
      </c>
      <c r="O374" s="6" t="inlineStr">
        <is>
          <t>Cast Iron, ASTM-A48, CL 30</t>
        </is>
      </c>
      <c r="P374" s="6" t="inlineStr">
        <is>
          <t>C30</t>
        </is>
      </c>
      <c r="Q374" s="123" t="inlineStr">
        <is>
          <t>125# ANSI Flange</t>
        </is>
      </c>
      <c r="R374" s="123" t="inlineStr">
        <is>
          <t>RTF</t>
        </is>
      </c>
      <c r="S374" s="6" t="n"/>
      <c r="T374" t="inlineStr">
        <is>
          <t>A300092</t>
        </is>
      </c>
      <c r="V374" s="123" t="inlineStr">
        <is>
          <t>LT027</t>
        </is>
      </c>
      <c r="W374" s="13" t="n">
        <v>0</v>
      </c>
      <c r="X374" t="n">
        <v>45</v>
      </c>
      <c r="AA374" s="123" t="n"/>
    </row>
    <row r="375">
      <c r="B375" s="13">
        <f>IF(AND(J375="Coating_Standard"),"Y","N")</f>
        <v/>
      </c>
      <c r="C375" t="inlineStr">
        <is>
          <t>Price_BOM_VL_VLS_Insert_369</t>
        </is>
      </c>
      <c r="D375">
        <f>IF(B375="Y",C375,"")</f>
        <v/>
      </c>
      <c r="E375" t="inlineStr">
        <is>
          <t>:5070-7_VLS:</t>
        </is>
      </c>
      <c r="F375" t="inlineStr">
        <is>
          <t>X4</t>
        </is>
      </c>
      <c r="G375" s="123" t="inlineStr">
        <is>
          <t>Opt_InsertProvided</t>
        </is>
      </c>
      <c r="H375" s="123" t="inlineStr">
        <is>
          <t>Cast Iron, ASTM-A48, CL 30</t>
        </is>
      </c>
      <c r="I375" s="123" t="inlineStr">
        <is>
          <t>:C30:C35:J:</t>
        </is>
      </c>
      <c r="J375" t="inlineStr">
        <is>
          <t>Coating_Scotchkote134_interior</t>
        </is>
      </c>
      <c r="K375" t="inlineStr">
        <is>
          <t>:MechSealType21:MechSealType2:</t>
        </is>
      </c>
      <c r="L375" t="inlineStr">
        <is>
          <t>Vertical</t>
        </is>
      </c>
      <c r="M375" t="inlineStr">
        <is>
          <t>H</t>
        </is>
      </c>
      <c r="N375" t="inlineStr">
        <is>
          <t>:324HP:326HP:324VP:326VP:</t>
        </is>
      </c>
      <c r="O375" s="6" t="inlineStr">
        <is>
          <t>Cast Iron, ASTM-A48, CL 30</t>
        </is>
      </c>
      <c r="P375" s="6" t="inlineStr">
        <is>
          <t>C30</t>
        </is>
      </c>
      <c r="Q375" s="123" t="inlineStr">
        <is>
          <t>125# ANSI Flange</t>
        </is>
      </c>
      <c r="R375" s="123" t="inlineStr">
        <is>
          <t>RTF</t>
        </is>
      </c>
      <c r="S375" s="6" t="n"/>
      <c r="T375" s="6" t="inlineStr">
        <is>
          <t>A300093</t>
        </is>
      </c>
      <c r="U375" s="6" t="n"/>
      <c r="V375" s="123" t="inlineStr">
        <is>
          <t>LT027</t>
        </is>
      </c>
      <c r="W375" s="13" t="n">
        <v>0</v>
      </c>
      <c r="X375" t="n">
        <v>93</v>
      </c>
      <c r="AA375" s="123" t="n"/>
    </row>
    <row r="376">
      <c r="B376" s="13">
        <f>IF(AND(J376="Coating_Standard"),"Y","N")</f>
        <v/>
      </c>
      <c r="C376" t="inlineStr">
        <is>
          <t>Price_BOM_VL_VLS_Insert_370</t>
        </is>
      </c>
      <c r="D376">
        <f>IF(B376="Y",C376,"")</f>
        <v/>
      </c>
      <c r="E376" t="inlineStr">
        <is>
          <t>:5070-7_VLS:</t>
        </is>
      </c>
      <c r="F376" t="inlineStr">
        <is>
          <t>X4</t>
        </is>
      </c>
      <c r="G376" s="123" t="inlineStr">
        <is>
          <t>Opt_InsertProvided</t>
        </is>
      </c>
      <c r="H376" s="123" t="inlineStr">
        <is>
          <t>Cast Iron, ASTM-A48, CL 30</t>
        </is>
      </c>
      <c r="I376" s="123" t="inlineStr">
        <is>
          <t>:C30:C35:J:</t>
        </is>
      </c>
      <c r="J376" t="inlineStr">
        <is>
          <t>Coating_Scotchkote134_interior_exterior</t>
        </is>
      </c>
      <c r="K376" t="inlineStr">
        <is>
          <t>:MechSealType21:MechSealType2:</t>
        </is>
      </c>
      <c r="L376" t="inlineStr">
        <is>
          <t>Vertical</t>
        </is>
      </c>
      <c r="M376" t="inlineStr">
        <is>
          <t>H</t>
        </is>
      </c>
      <c r="N376" t="inlineStr">
        <is>
          <t>:213HP:215HP:254HP:256HP:284HP:286HP:213VP:215VP:254VP:256VP:284VP:286VP:</t>
        </is>
      </c>
      <c r="O376" s="6" t="inlineStr">
        <is>
          <t>Cast Iron, ASTM-A48, CL 30</t>
        </is>
      </c>
      <c r="P376" s="6" t="inlineStr">
        <is>
          <t>C30</t>
        </is>
      </c>
      <c r="Q376" s="123" t="inlineStr">
        <is>
          <t>125# ANSI Flange</t>
        </is>
      </c>
      <c r="R376" s="123" t="inlineStr">
        <is>
          <t>RTF</t>
        </is>
      </c>
      <c r="S376" s="6" t="n"/>
      <c r="T376" t="inlineStr">
        <is>
          <t>A300092</t>
        </is>
      </c>
      <c r="V376" s="123" t="inlineStr">
        <is>
          <t>LT027</t>
        </is>
      </c>
      <c r="W376" s="13" t="n">
        <v>0</v>
      </c>
      <c r="X376" t="n">
        <v>45</v>
      </c>
      <c r="AA376" s="123" t="n"/>
    </row>
    <row r="377">
      <c r="B377" s="13">
        <f>IF(AND(J377="Coating_Standard"),"Y","N")</f>
        <v/>
      </c>
      <c r="C377" t="inlineStr">
        <is>
          <t>Price_BOM_VL_VLS_Insert_371</t>
        </is>
      </c>
      <c r="D377">
        <f>IF(B377="Y",C377,"")</f>
        <v/>
      </c>
      <c r="E377" t="inlineStr">
        <is>
          <t>:5070-7_VLS:</t>
        </is>
      </c>
      <c r="F377" t="inlineStr">
        <is>
          <t>X4</t>
        </is>
      </c>
      <c r="G377" s="123" t="inlineStr">
        <is>
          <t>Opt_InsertProvided</t>
        </is>
      </c>
      <c r="H377" s="123" t="inlineStr">
        <is>
          <t>Cast Iron, ASTM-A48, CL 30</t>
        </is>
      </c>
      <c r="I377" s="123" t="inlineStr">
        <is>
          <t>:C30:C35:J:</t>
        </is>
      </c>
      <c r="J377" t="inlineStr">
        <is>
          <t>Coating_Scotchkote134_interior_exterior</t>
        </is>
      </c>
      <c r="K377" t="inlineStr">
        <is>
          <t>:MechSealType21:MechSealType2:</t>
        </is>
      </c>
      <c r="L377" t="inlineStr">
        <is>
          <t>Vertical</t>
        </is>
      </c>
      <c r="M377" t="inlineStr">
        <is>
          <t>H</t>
        </is>
      </c>
      <c r="N377" t="inlineStr">
        <is>
          <t>:324HP:326HP:324VP:326VP:</t>
        </is>
      </c>
      <c r="O377" s="6" t="inlineStr">
        <is>
          <t>Cast Iron, ASTM-A48, CL 30</t>
        </is>
      </c>
      <c r="P377" s="6" t="inlineStr">
        <is>
          <t>C30</t>
        </is>
      </c>
      <c r="Q377" s="123" t="inlineStr">
        <is>
          <t>125# ANSI Flange</t>
        </is>
      </c>
      <c r="R377" s="123" t="inlineStr">
        <is>
          <t>RTF</t>
        </is>
      </c>
      <c r="S377" s="6" t="n"/>
      <c r="T377" s="6" t="inlineStr">
        <is>
          <t>A300093</t>
        </is>
      </c>
      <c r="U377" s="6" t="n"/>
      <c r="V377" s="123" t="inlineStr">
        <is>
          <t>LT027</t>
        </is>
      </c>
      <c r="W377" s="13" t="n">
        <v>0</v>
      </c>
      <c r="X377" t="n">
        <v>93</v>
      </c>
      <c r="AA377" s="123" t="n"/>
    </row>
    <row r="378">
      <c r="B378" s="13">
        <f>IF(AND(J378="Coating_Standard"),"Y","N")</f>
        <v/>
      </c>
      <c r="C378" t="inlineStr">
        <is>
          <t>Price_BOM_VL_VLS_Insert_372</t>
        </is>
      </c>
      <c r="D378">
        <f>IF(B378="Y",C378,"")</f>
        <v/>
      </c>
      <c r="E378" t="inlineStr">
        <is>
          <t>:5070-7_VLS:</t>
        </is>
      </c>
      <c r="F378" t="inlineStr">
        <is>
          <t>X4</t>
        </is>
      </c>
      <c r="G378" s="123" t="inlineStr">
        <is>
          <t>Opt_InsertProvided</t>
        </is>
      </c>
      <c r="H378" s="123" t="inlineStr">
        <is>
          <t>Cast Iron, ASTM-A48, CL 30</t>
        </is>
      </c>
      <c r="I378" s="123" t="inlineStr">
        <is>
          <t>:C30:C35:J:</t>
        </is>
      </c>
      <c r="J378" t="inlineStr">
        <is>
          <t>Coating_Scotchkote134_interior_exterior_IncludeImpeller</t>
        </is>
      </c>
      <c r="K378" t="inlineStr">
        <is>
          <t>:MechSealType21:MechSealType2:</t>
        </is>
      </c>
      <c r="L378" t="inlineStr">
        <is>
          <t>Vertical</t>
        </is>
      </c>
      <c r="M378" t="inlineStr">
        <is>
          <t>H</t>
        </is>
      </c>
      <c r="N378" t="inlineStr">
        <is>
          <t>:213HP:215HP:254HP:256HP:284HP:286HP:213VP:215VP:254VP:256VP:284VP:286VP:</t>
        </is>
      </c>
      <c r="O378" s="6" t="inlineStr">
        <is>
          <t>Cast Iron, ASTM-A48, CL 30</t>
        </is>
      </c>
      <c r="P378" s="6" t="inlineStr">
        <is>
          <t>C30</t>
        </is>
      </c>
      <c r="Q378" s="123" t="inlineStr">
        <is>
          <t>125# ANSI Flange</t>
        </is>
      </c>
      <c r="R378" s="123" t="inlineStr">
        <is>
          <t>RTF</t>
        </is>
      </c>
      <c r="S378" s="6" t="n"/>
      <c r="T378" t="inlineStr">
        <is>
          <t>A300092</t>
        </is>
      </c>
      <c r="V378" s="123" t="inlineStr">
        <is>
          <t>LT027</t>
        </is>
      </c>
      <c r="W378" s="13" t="n">
        <v>0</v>
      </c>
      <c r="X378" t="n">
        <v>45</v>
      </c>
      <c r="AA378" s="123" t="n"/>
    </row>
    <row r="379">
      <c r="B379" s="13">
        <f>IF(AND(J379="Coating_Standard"),"Y","N")</f>
        <v/>
      </c>
      <c r="C379" t="inlineStr">
        <is>
          <t>Price_BOM_VL_VLS_Insert_373</t>
        </is>
      </c>
      <c r="D379">
        <f>IF(B379="Y",C379,"")</f>
        <v/>
      </c>
      <c r="E379" t="inlineStr">
        <is>
          <t>:5070-7_VLS:</t>
        </is>
      </c>
      <c r="F379" t="inlineStr">
        <is>
          <t>X4</t>
        </is>
      </c>
      <c r="G379" s="123" t="inlineStr">
        <is>
          <t>Opt_InsertProvided</t>
        </is>
      </c>
      <c r="H379" s="123" t="inlineStr">
        <is>
          <t>Cast Iron, ASTM-A48, CL 30</t>
        </is>
      </c>
      <c r="I379" s="123" t="inlineStr">
        <is>
          <t>:C30:C35:J:</t>
        </is>
      </c>
      <c r="J379" t="inlineStr">
        <is>
          <t>Coating_Scotchkote134_interior_exterior_IncludeImpeller</t>
        </is>
      </c>
      <c r="K379" t="inlineStr">
        <is>
          <t>:MechSealType21:MechSealType2:</t>
        </is>
      </c>
      <c r="L379" t="inlineStr">
        <is>
          <t>Vertical</t>
        </is>
      </c>
      <c r="M379" t="inlineStr">
        <is>
          <t>H</t>
        </is>
      </c>
      <c r="N379" t="inlineStr">
        <is>
          <t>:324HP:326HP:324VP:326VP:</t>
        </is>
      </c>
      <c r="O379" s="6" t="inlineStr">
        <is>
          <t>Cast Iron, ASTM-A48, CL 30</t>
        </is>
      </c>
      <c r="P379" s="6" t="inlineStr">
        <is>
          <t>C30</t>
        </is>
      </c>
      <c r="Q379" s="123" t="inlineStr">
        <is>
          <t>125# ANSI Flange</t>
        </is>
      </c>
      <c r="R379" s="123" t="inlineStr">
        <is>
          <t>RTF</t>
        </is>
      </c>
      <c r="S379" s="6" t="n"/>
      <c r="T379" s="6" t="inlineStr">
        <is>
          <t>A300093</t>
        </is>
      </c>
      <c r="U379" s="6" t="n"/>
      <c r="V379" s="123" t="inlineStr">
        <is>
          <t>LT027</t>
        </is>
      </c>
      <c r="W379" s="13" t="n">
        <v>0</v>
      </c>
      <c r="X379" t="n">
        <v>93</v>
      </c>
      <c r="AA379" s="123" t="n"/>
    </row>
    <row r="380">
      <c r="B380" s="13">
        <f>IF(AND(J380="Coating_Standard"),"Y","N")</f>
        <v/>
      </c>
      <c r="C380" t="inlineStr">
        <is>
          <t>Price_BOM_VL_VLS_Insert_374</t>
        </is>
      </c>
      <c r="D380">
        <f>IF(B380="Y",C380,"")</f>
        <v/>
      </c>
      <c r="E380" t="inlineStr">
        <is>
          <t>:5070-7_VLS:</t>
        </is>
      </c>
      <c r="F380" t="inlineStr">
        <is>
          <t>X4</t>
        </is>
      </c>
      <c r="G380" s="123" t="inlineStr">
        <is>
          <t>Opt_InsertProvided</t>
        </is>
      </c>
      <c r="H380" s="123" t="inlineStr">
        <is>
          <t>Cast Iron, ASTM-A48, CL 30</t>
        </is>
      </c>
      <c r="I380" s="123" t="inlineStr">
        <is>
          <t>:C30:C35:J:</t>
        </is>
      </c>
      <c r="J380" t="inlineStr">
        <is>
          <t>Coating_Scotchkote134_interior_IncludeImpeller</t>
        </is>
      </c>
      <c r="K380" t="inlineStr">
        <is>
          <t>:MechSealType21:MechSealType2:</t>
        </is>
      </c>
      <c r="L380" t="inlineStr">
        <is>
          <t>Vertical</t>
        </is>
      </c>
      <c r="M380" t="inlineStr">
        <is>
          <t>H</t>
        </is>
      </c>
      <c r="N380" t="inlineStr">
        <is>
          <t>:213HP:215HP:254HP:256HP:284HP:286HP:213VP:215VP:254VP:256VP:284VP:286VP:</t>
        </is>
      </c>
      <c r="O380" s="6" t="inlineStr">
        <is>
          <t>Cast Iron, ASTM-A48, CL 30</t>
        </is>
      </c>
      <c r="P380" s="6" t="inlineStr">
        <is>
          <t>C30</t>
        </is>
      </c>
      <c r="Q380" s="123" t="inlineStr">
        <is>
          <t>125# ANSI Flange</t>
        </is>
      </c>
      <c r="R380" s="123" t="inlineStr">
        <is>
          <t>RTF</t>
        </is>
      </c>
      <c r="S380" s="6" t="n"/>
      <c r="T380" t="inlineStr">
        <is>
          <t>A300092</t>
        </is>
      </c>
      <c r="V380" s="123" t="inlineStr">
        <is>
          <t>LT027</t>
        </is>
      </c>
      <c r="W380" s="13" t="n">
        <v>0</v>
      </c>
      <c r="X380" t="n">
        <v>45</v>
      </c>
      <c r="AA380" s="123" t="n"/>
    </row>
    <row r="381">
      <c r="B381" s="13">
        <f>IF(AND(J381="Coating_Standard"),"Y","N")</f>
        <v/>
      </c>
      <c r="C381" t="inlineStr">
        <is>
          <t>Price_BOM_VL_VLS_Insert_375</t>
        </is>
      </c>
      <c r="D381">
        <f>IF(B381="Y",C381,"")</f>
        <v/>
      </c>
      <c r="E381" t="inlineStr">
        <is>
          <t>:5070-7_VLS:</t>
        </is>
      </c>
      <c r="F381" t="inlineStr">
        <is>
          <t>X4</t>
        </is>
      </c>
      <c r="G381" s="123" t="inlineStr">
        <is>
          <t>Opt_InsertProvided</t>
        </is>
      </c>
      <c r="H381" s="123" t="inlineStr">
        <is>
          <t>Cast Iron, ASTM-A48, CL 30</t>
        </is>
      </c>
      <c r="I381" s="123" t="inlineStr">
        <is>
          <t>:C30:C35:J:</t>
        </is>
      </c>
      <c r="J381" t="inlineStr">
        <is>
          <t>Coating_Scotchkote134_interior_IncludeImpeller</t>
        </is>
      </c>
      <c r="K381" t="inlineStr">
        <is>
          <t>:MechSealType21:MechSealType2:</t>
        </is>
      </c>
      <c r="L381" t="inlineStr">
        <is>
          <t>Vertical</t>
        </is>
      </c>
      <c r="M381" t="inlineStr">
        <is>
          <t>H</t>
        </is>
      </c>
      <c r="N381" t="inlineStr">
        <is>
          <t>:324HP:326HP:324VP:326VP:</t>
        </is>
      </c>
      <c r="O381" s="6" t="inlineStr">
        <is>
          <t>Cast Iron, ASTM-A48, CL 30</t>
        </is>
      </c>
      <c r="P381" s="6" t="inlineStr">
        <is>
          <t>C30</t>
        </is>
      </c>
      <c r="Q381" s="123" t="inlineStr">
        <is>
          <t>125# ANSI Flange</t>
        </is>
      </c>
      <c r="R381" s="123" t="inlineStr">
        <is>
          <t>RTF</t>
        </is>
      </c>
      <c r="S381" s="6" t="n"/>
      <c r="T381" s="6" t="inlineStr">
        <is>
          <t>A300093</t>
        </is>
      </c>
      <c r="U381" s="6" t="n"/>
      <c r="V381" s="123" t="inlineStr">
        <is>
          <t>LT027</t>
        </is>
      </c>
      <c r="W381" s="13" t="n">
        <v>0</v>
      </c>
      <c r="X381" t="n">
        <v>93</v>
      </c>
      <c r="AA381" s="123" t="n"/>
    </row>
    <row r="382">
      <c r="B382" s="13">
        <f>IF(AND(J382="Coating_Standard"),"Y","N")</f>
        <v/>
      </c>
      <c r="C382" t="inlineStr">
        <is>
          <t>Price_BOM_VL_VLS_Insert_376</t>
        </is>
      </c>
      <c r="D382">
        <f>IF(B382="Y",C382,"")</f>
        <v/>
      </c>
      <c r="E382" t="inlineStr">
        <is>
          <t>:5070-7_VLS:</t>
        </is>
      </c>
      <c r="F382" t="inlineStr">
        <is>
          <t>X4</t>
        </is>
      </c>
      <c r="G382" s="123" t="inlineStr">
        <is>
          <t>Opt_InsertProvided</t>
        </is>
      </c>
      <c r="H382" s="123" t="inlineStr">
        <is>
          <t>Cast Iron, ASTM-A48, CL 30</t>
        </is>
      </c>
      <c r="I382" s="123" t="inlineStr">
        <is>
          <t>:C30:C35:J:</t>
        </is>
      </c>
      <c r="J382" t="inlineStr">
        <is>
          <t>Coating_Special</t>
        </is>
      </c>
      <c r="K382" t="inlineStr">
        <is>
          <t>:MechSealType21:MechSealType2:</t>
        </is>
      </c>
      <c r="L382" t="inlineStr">
        <is>
          <t>Vertical</t>
        </is>
      </c>
      <c r="M382" t="inlineStr">
        <is>
          <t>H</t>
        </is>
      </c>
      <c r="N382" t="inlineStr">
        <is>
          <t>:213HP:215HP:254HP:256HP:284HP:286HP:213VP:215VP:254VP:256VP:284VP:286VP:</t>
        </is>
      </c>
      <c r="O382" s="6" t="inlineStr">
        <is>
          <t>Cast Iron, ASTM-A48, CL 30</t>
        </is>
      </c>
      <c r="P382" s="6" t="inlineStr">
        <is>
          <t>C30</t>
        </is>
      </c>
      <c r="Q382" s="123" t="inlineStr">
        <is>
          <t>125# ANSI Flange</t>
        </is>
      </c>
      <c r="R382" s="123" t="inlineStr">
        <is>
          <t>RTF</t>
        </is>
      </c>
      <c r="S382" s="6" t="n"/>
      <c r="T382" t="inlineStr">
        <is>
          <t>A300092</t>
        </is>
      </c>
      <c r="V382" s="123" t="inlineStr">
        <is>
          <t>LT027</t>
        </is>
      </c>
      <c r="W382" s="13" t="n">
        <v>0</v>
      </c>
      <c r="X382" t="n">
        <v>45</v>
      </c>
      <c r="AA382" s="123" t="n"/>
    </row>
    <row r="383">
      <c r="B383" s="13">
        <f>IF(AND(J383="Coating_Standard"),"Y","N")</f>
        <v/>
      </c>
      <c r="C383" t="inlineStr">
        <is>
          <t>Price_BOM_VL_VLS_Insert_377</t>
        </is>
      </c>
      <c r="D383">
        <f>IF(B383="Y",C383,"")</f>
        <v/>
      </c>
      <c r="E383" t="inlineStr">
        <is>
          <t>:5070-7_VLS:</t>
        </is>
      </c>
      <c r="F383" t="inlineStr">
        <is>
          <t>X4</t>
        </is>
      </c>
      <c r="G383" s="123" t="inlineStr">
        <is>
          <t>Opt_InsertProvided</t>
        </is>
      </c>
      <c r="H383" s="123" t="inlineStr">
        <is>
          <t>Cast Iron, ASTM-A48, CL 30</t>
        </is>
      </c>
      <c r="I383" s="123" t="inlineStr">
        <is>
          <t>:C30:C35:J:</t>
        </is>
      </c>
      <c r="J383" t="inlineStr">
        <is>
          <t>Coating_Special</t>
        </is>
      </c>
      <c r="K383" t="inlineStr">
        <is>
          <t>:MechSealType21:MechSealType2:</t>
        </is>
      </c>
      <c r="L383" t="inlineStr">
        <is>
          <t>Vertical</t>
        </is>
      </c>
      <c r="M383" t="inlineStr">
        <is>
          <t>H</t>
        </is>
      </c>
      <c r="N383" t="inlineStr">
        <is>
          <t>:324HP:326HP:324VP:326VP:</t>
        </is>
      </c>
      <c r="O383" s="6" t="inlineStr">
        <is>
          <t>Cast Iron, ASTM-A48, CL 30</t>
        </is>
      </c>
      <c r="P383" s="6" t="inlineStr">
        <is>
          <t>C30</t>
        </is>
      </c>
      <c r="Q383" s="123" t="inlineStr">
        <is>
          <t>125# ANSI Flange</t>
        </is>
      </c>
      <c r="R383" s="123" t="inlineStr">
        <is>
          <t>RTF</t>
        </is>
      </c>
      <c r="S383" s="6" t="n"/>
      <c r="T383" s="6" t="inlineStr">
        <is>
          <t>A300093</t>
        </is>
      </c>
      <c r="U383" s="6" t="n"/>
      <c r="V383" s="123" t="inlineStr">
        <is>
          <t>LT027</t>
        </is>
      </c>
      <c r="W383" s="13" t="n">
        <v>0</v>
      </c>
      <c r="X383" t="n">
        <v>93</v>
      </c>
    </row>
    <row r="384">
      <c r="B384" s="13">
        <f>IF(AND(J384="Coating_Standard"),"Y","N")</f>
        <v/>
      </c>
      <c r="C384" t="inlineStr">
        <is>
          <t>Price_BOM_VL_VLS_Insert_378</t>
        </is>
      </c>
      <c r="D384">
        <f>IF(B384="Y",C384,"")</f>
        <v/>
      </c>
      <c r="E384" t="inlineStr">
        <is>
          <t>:5070-7_VLS:</t>
        </is>
      </c>
      <c r="F384" t="inlineStr">
        <is>
          <t>X4</t>
        </is>
      </c>
      <c r="G384" s="123" t="inlineStr">
        <is>
          <t>Opt_InsertProvided</t>
        </is>
      </c>
      <c r="H384" s="123" t="inlineStr">
        <is>
          <t>Cast Iron, ASTM-A48, CL 30</t>
        </is>
      </c>
      <c r="I384" s="123" t="inlineStr">
        <is>
          <t>:C30:C35:J:</t>
        </is>
      </c>
      <c r="J384" t="inlineStr">
        <is>
          <t>Coating_Epoxy</t>
        </is>
      </c>
      <c r="K384" t="inlineStr">
        <is>
          <t>:MechSealType21:MechSealType2:</t>
        </is>
      </c>
      <c r="L384" t="inlineStr">
        <is>
          <t>Vertical</t>
        </is>
      </c>
      <c r="M384" t="inlineStr">
        <is>
          <t>H</t>
        </is>
      </c>
      <c r="N384" t="inlineStr">
        <is>
          <t>:213HP:215HP:254HP:256HP:284HP:286HP:213VP:215VP:254VP:256VP:284VP:286VP:</t>
        </is>
      </c>
      <c r="O384" s="6" t="inlineStr">
        <is>
          <t>Cast Iron, ASTM-A48, CL 30</t>
        </is>
      </c>
      <c r="P384" s="6" t="inlineStr">
        <is>
          <t>C30</t>
        </is>
      </c>
      <c r="Q384" s="123" t="inlineStr">
        <is>
          <t>125# ANSI Flange</t>
        </is>
      </c>
      <c r="R384" s="123" t="inlineStr">
        <is>
          <t>RTF</t>
        </is>
      </c>
      <c r="S384" s="6" t="n"/>
      <c r="T384" t="inlineStr">
        <is>
          <t>A300092</t>
        </is>
      </c>
      <c r="V384" s="123" t="inlineStr">
        <is>
          <t>LT027</t>
        </is>
      </c>
      <c r="W384" s="13" t="n">
        <v>0</v>
      </c>
      <c r="X384" t="n">
        <v>45</v>
      </c>
      <c r="AA384" s="123" t="n"/>
    </row>
    <row r="385">
      <c r="B385" s="13">
        <f>IF(AND(J385="Coating_Standard"),"Y","N")</f>
        <v/>
      </c>
      <c r="C385" t="inlineStr">
        <is>
          <t>Price_BOM_VL_VLS_Insert_379</t>
        </is>
      </c>
      <c r="D385">
        <f>IF(B385="Y",C385,"")</f>
        <v/>
      </c>
      <c r="E385" t="inlineStr">
        <is>
          <t>:5070-7_VLS:</t>
        </is>
      </c>
      <c r="F385" t="inlineStr">
        <is>
          <t>X4</t>
        </is>
      </c>
      <c r="G385" s="123" t="inlineStr">
        <is>
          <t>Opt_InsertProvided</t>
        </is>
      </c>
      <c r="H385" s="123" t="inlineStr">
        <is>
          <t>Cast Iron, ASTM-A48, CL 30</t>
        </is>
      </c>
      <c r="I385" s="123" t="inlineStr">
        <is>
          <t>:C30:C35:J:</t>
        </is>
      </c>
      <c r="J385" t="inlineStr">
        <is>
          <t>Coating_Epoxy</t>
        </is>
      </c>
      <c r="K385" t="inlineStr">
        <is>
          <t>:MechSealType21:MechSealType2:</t>
        </is>
      </c>
      <c r="L385" t="inlineStr">
        <is>
          <t>Vertical</t>
        </is>
      </c>
      <c r="M385" t="inlineStr">
        <is>
          <t>H</t>
        </is>
      </c>
      <c r="N385" t="inlineStr">
        <is>
          <t>:324HP:326HP:324VP:326VP:</t>
        </is>
      </c>
      <c r="O385" s="6" t="inlineStr">
        <is>
          <t>Cast Iron, ASTM-A48, CL 30</t>
        </is>
      </c>
      <c r="P385" s="6" t="inlineStr">
        <is>
          <t>C30</t>
        </is>
      </c>
      <c r="Q385" s="123" t="inlineStr">
        <is>
          <t>125# ANSI Flange</t>
        </is>
      </c>
      <c r="R385" s="123" t="inlineStr">
        <is>
          <t>RTF</t>
        </is>
      </c>
      <c r="S385" s="6" t="n"/>
      <c r="T385" s="6" t="inlineStr">
        <is>
          <t>A300093</t>
        </is>
      </c>
      <c r="U385" s="6" t="n"/>
      <c r="V385" s="123" t="inlineStr">
        <is>
          <t>LT027</t>
        </is>
      </c>
      <c r="W385" s="13" t="n">
        <v>0</v>
      </c>
      <c r="X385" t="n">
        <v>93</v>
      </c>
    </row>
    <row r="386">
      <c r="B386" s="13">
        <f>IF(AND(J386="Coating_Standard"),"Y","N")</f>
        <v/>
      </c>
      <c r="C386" t="inlineStr">
        <is>
          <t>Price_BOM_VL_VLS_Insert_380</t>
        </is>
      </c>
      <c r="D386">
        <f>IF(B386="Y",C386,"")</f>
        <v/>
      </c>
      <c r="E386" t="inlineStr">
        <is>
          <t>:5070-7_VLS:</t>
        </is>
      </c>
      <c r="F386" t="inlineStr">
        <is>
          <t>X4</t>
        </is>
      </c>
      <c r="G386" s="123" t="inlineStr">
        <is>
          <t>Opt_InsertProvided</t>
        </is>
      </c>
      <c r="H386" t="inlineStr">
        <is>
          <t>:Cast Iron, ASTM-A48, CL 35:CaseMatl_Ductile_Iron_ASTM-A536-65</t>
        </is>
      </c>
      <c r="I386" s="123" t="inlineStr">
        <is>
          <t>:C30:C35:J:</t>
        </is>
      </c>
      <c r="J386" t="inlineStr">
        <is>
          <t>Coating_Standard</t>
        </is>
      </c>
      <c r="K386" t="inlineStr">
        <is>
          <t>:MechSealType21:MechSealType2:</t>
        </is>
      </c>
      <c r="L386" t="inlineStr">
        <is>
          <t>Vertical</t>
        </is>
      </c>
      <c r="M386" t="inlineStr">
        <is>
          <t>E</t>
        </is>
      </c>
      <c r="N386" s="6" t="inlineStr">
        <is>
          <t>:324TSC:326TSC:324TC:326TC:364TSC:365TSC:364TC:365TC:404TSC:405TSC:404TC:405TC:</t>
        </is>
      </c>
      <c r="O386" s="6" t="inlineStr">
        <is>
          <t>Cast Iron, ASTM-A48, CL 30</t>
        </is>
      </c>
      <c r="P386" s="6" t="inlineStr">
        <is>
          <t>C30</t>
        </is>
      </c>
      <c r="Q386" s="123" t="inlineStr">
        <is>
          <t>125# ANSI Flange</t>
        </is>
      </c>
      <c r="R386" s="123" t="inlineStr">
        <is>
          <t>RTF</t>
        </is>
      </c>
      <c r="S386" s="1" t="n"/>
      <c r="V386" s="65" t="inlineStr">
        <is>
          <t>LT116</t>
        </is>
      </c>
      <c r="W386" s="13" t="n">
        <v>16</v>
      </c>
      <c r="X386" t="n">
        <v>216</v>
      </c>
      <c r="AA386" s="123" t="n"/>
    </row>
    <row r="387">
      <c r="B387" s="13">
        <f>IF(AND(J387="Coating_Standard"),"Y","N")</f>
        <v/>
      </c>
      <c r="C387" t="inlineStr">
        <is>
          <t>Price_BOM_VL_VLS_Insert_381</t>
        </is>
      </c>
      <c r="D387">
        <f>IF(B387="Y",C387,"")</f>
        <v/>
      </c>
      <c r="E387" t="inlineStr">
        <is>
          <t>:5070-7_VLS:</t>
        </is>
      </c>
      <c r="F387" t="inlineStr">
        <is>
          <t>X4</t>
        </is>
      </c>
      <c r="G387" s="123" t="inlineStr">
        <is>
          <t>Opt_InsertProvided</t>
        </is>
      </c>
      <c r="H387" t="inlineStr">
        <is>
          <t>:Cast Iron, ASTM-A48, CL 35:CaseMatl_Ductile_Iron_ASTM-A536-65</t>
        </is>
      </c>
      <c r="I387" s="123" t="inlineStr">
        <is>
          <t>:C30:C35:J:</t>
        </is>
      </c>
      <c r="J387" t="inlineStr">
        <is>
          <t>Coating_Standard</t>
        </is>
      </c>
      <c r="K387" t="inlineStr">
        <is>
          <t>:MechSealType21:MechSealType2:</t>
        </is>
      </c>
      <c r="L387" t="inlineStr">
        <is>
          <t>Vertical</t>
        </is>
      </c>
      <c r="M387" t="inlineStr">
        <is>
          <t>E</t>
        </is>
      </c>
      <c r="N387" t="inlineStr">
        <is>
          <t>:324TC:326TC:324TSC:324TSC:</t>
        </is>
      </c>
      <c r="O387" s="6" t="inlineStr">
        <is>
          <t>Cast Iron, ASTM-A48, CL 30</t>
        </is>
      </c>
      <c r="P387" s="6" t="inlineStr">
        <is>
          <t>C30</t>
        </is>
      </c>
      <c r="Q387" s="123" t="inlineStr">
        <is>
          <t>125# ANSI Flange</t>
        </is>
      </c>
      <c r="R387" s="123" t="inlineStr">
        <is>
          <t>RTF</t>
        </is>
      </c>
      <c r="S387" s="123" t="n"/>
      <c r="V387" s="65" t="inlineStr">
        <is>
          <t>LT116</t>
        </is>
      </c>
      <c r="W387" s="13" t="n">
        <v>16</v>
      </c>
      <c r="X387" t="n">
        <v>115</v>
      </c>
      <c r="AA387" s="123" t="n"/>
    </row>
    <row r="388">
      <c r="B388" s="13">
        <f>IF(AND(J388="Coating_Standard"),"Y","N")</f>
        <v/>
      </c>
      <c r="C388" t="inlineStr">
        <is>
          <t>Price_BOM_VL_VLS_Insert_382</t>
        </is>
      </c>
      <c r="D388">
        <f>IF(B388="Y",C388,"")</f>
        <v/>
      </c>
      <c r="E388" t="inlineStr">
        <is>
          <t>:5070-7_VLS:</t>
        </is>
      </c>
      <c r="F388" t="inlineStr">
        <is>
          <t>X4</t>
        </is>
      </c>
      <c r="G388" s="123" t="inlineStr">
        <is>
          <t>Opt_InsertProvided</t>
        </is>
      </c>
      <c r="H388" t="inlineStr">
        <is>
          <t>:Cast Iron, ASTM-A48, CL 35:CaseMatl_Ductile_Iron_ASTM-A536-65</t>
        </is>
      </c>
      <c r="I388" s="123" t="inlineStr">
        <is>
          <t>:C30:C35:J:</t>
        </is>
      </c>
      <c r="J388" t="inlineStr">
        <is>
          <t>Coating_Scotchkote134_interior_exterior</t>
        </is>
      </c>
      <c r="K388" t="inlineStr">
        <is>
          <t>:MechSealType21:MechSealType2:</t>
        </is>
      </c>
      <c r="L388" t="inlineStr">
        <is>
          <t>Vertical</t>
        </is>
      </c>
      <c r="M388" t="inlineStr">
        <is>
          <t>E</t>
        </is>
      </c>
      <c r="N388" s="6" t="inlineStr">
        <is>
          <t>:324TSC:326TSC:324TC:326TC:364TSC:365TSC:364TC:365TC:404TSC:405TSC:404TC:405TC:</t>
        </is>
      </c>
      <c r="O388" s="6" t="inlineStr">
        <is>
          <t>Cast Iron, ASTM-A48, CL 30</t>
        </is>
      </c>
      <c r="P388" s="6" t="inlineStr">
        <is>
          <t>C30</t>
        </is>
      </c>
      <c r="Q388" s="123" t="inlineStr">
        <is>
          <t>125# ANSI Flange</t>
        </is>
      </c>
      <c r="R388" s="123" t="inlineStr">
        <is>
          <t>RTF</t>
        </is>
      </c>
      <c r="S388" s="1" t="n"/>
      <c r="V388" s="65" t="inlineStr">
        <is>
          <t>LT116</t>
        </is>
      </c>
      <c r="W388" s="13" t="n">
        <v>16</v>
      </c>
      <c r="X388" t="n">
        <v>216</v>
      </c>
      <c r="AA388" s="123" t="n"/>
    </row>
    <row r="389">
      <c r="B389" s="13">
        <f>IF(AND(J389="Coating_Standard"),"Y","N")</f>
        <v/>
      </c>
      <c r="C389" t="inlineStr">
        <is>
          <t>Price_BOM_VL_VLS_Insert_383</t>
        </is>
      </c>
      <c r="D389">
        <f>IF(B389="Y",C389,"")</f>
        <v/>
      </c>
      <c r="E389" t="inlineStr">
        <is>
          <t>:5070-7_VLS:</t>
        </is>
      </c>
      <c r="F389" t="inlineStr">
        <is>
          <t>X4</t>
        </is>
      </c>
      <c r="G389" s="123" t="inlineStr">
        <is>
          <t>Opt_InsertProvided</t>
        </is>
      </c>
      <c r="H389" t="inlineStr">
        <is>
          <t>:Cast Iron, ASTM-A48, CL 35:CaseMatl_Ductile_Iron_ASTM-A536-65</t>
        </is>
      </c>
      <c r="I389" s="123" t="inlineStr">
        <is>
          <t>:C30:C35:J:</t>
        </is>
      </c>
      <c r="J389" t="inlineStr">
        <is>
          <t>Coating_Scotchkote134_interior_exterior</t>
        </is>
      </c>
      <c r="K389" t="inlineStr">
        <is>
          <t>:MechSealType21:MechSealType2:</t>
        </is>
      </c>
      <c r="L389" t="inlineStr">
        <is>
          <t>Vertical</t>
        </is>
      </c>
      <c r="M389" t="inlineStr">
        <is>
          <t>E</t>
        </is>
      </c>
      <c r="N389" t="inlineStr">
        <is>
          <t>:324TC:326TC:324TSC:324TSC:</t>
        </is>
      </c>
      <c r="O389" s="6" t="inlineStr">
        <is>
          <t>Cast Iron, ASTM-A48, CL 30</t>
        </is>
      </c>
      <c r="P389" s="6" t="inlineStr">
        <is>
          <t>C30</t>
        </is>
      </c>
      <c r="Q389" s="123" t="inlineStr">
        <is>
          <t>125# ANSI Flange</t>
        </is>
      </c>
      <c r="R389" s="123" t="inlineStr">
        <is>
          <t>RTF</t>
        </is>
      </c>
      <c r="S389" s="1" t="n"/>
      <c r="V389" s="65" t="inlineStr">
        <is>
          <t>LT116</t>
        </is>
      </c>
      <c r="W389" s="13" t="n">
        <v>16</v>
      </c>
      <c r="X389" t="n">
        <v>115</v>
      </c>
      <c r="AA389" s="123" t="n"/>
    </row>
    <row r="390">
      <c r="B390" s="13">
        <f>IF(AND(J390="Coating_Standard"),"Y","N")</f>
        <v/>
      </c>
      <c r="C390" t="inlineStr">
        <is>
          <t>Price_BOM_VL_VLS_Insert_384</t>
        </is>
      </c>
      <c r="D390">
        <f>IF(B390="Y",C390,"")</f>
        <v/>
      </c>
      <c r="E390" s="6" t="inlineStr">
        <is>
          <t>:5095-A_VLS:5095-7_VLS:6095-7_VLS:</t>
        </is>
      </c>
      <c r="F390" t="inlineStr">
        <is>
          <t>X4</t>
        </is>
      </c>
      <c r="G390" s="123" t="inlineStr">
        <is>
          <t>Opt_InsertProvided</t>
        </is>
      </c>
      <c r="H390" s="123" t="inlineStr">
        <is>
          <t>Cast Iron, ASTM-A48, CL 35</t>
        </is>
      </c>
      <c r="I390" s="123" t="inlineStr">
        <is>
          <t>:C30:C35:J:</t>
        </is>
      </c>
      <c r="J390" t="inlineStr">
        <is>
          <t>Coating_Standard</t>
        </is>
      </c>
      <c r="K390" t="inlineStr">
        <is>
          <t>:MechSealType21:MechSealType2:</t>
        </is>
      </c>
      <c r="L390" t="inlineStr">
        <is>
          <t>Vertical</t>
        </is>
      </c>
      <c r="M390" t="inlineStr">
        <is>
          <t>E</t>
        </is>
      </c>
      <c r="N390" t="inlineStr">
        <is>
          <t>:213TC:215TC:254TC:256TC:</t>
        </is>
      </c>
      <c r="O390" s="6" t="inlineStr">
        <is>
          <t>Cast Iron, ASTM-A48, CL 30</t>
        </is>
      </c>
      <c r="P390" s="6" t="inlineStr">
        <is>
          <t>C30</t>
        </is>
      </c>
      <c r="Q390" s="123" t="inlineStr">
        <is>
          <t>125# ANSI Flange</t>
        </is>
      </c>
      <c r="R390" s="123" t="n">
        <v>98274030</v>
      </c>
      <c r="S390" s="123" t="n"/>
      <c r="T390" s="123" t="inlineStr">
        <is>
          <t>A300194</t>
        </is>
      </c>
      <c r="U390" s="123" t="n"/>
      <c r="V390" s="65" t="inlineStr">
        <is>
          <t>LT027</t>
        </is>
      </c>
      <c r="W390" s="13" t="n">
        <v>0</v>
      </c>
      <c r="X390" t="n">
        <v>295</v>
      </c>
      <c r="AA390" s="6" t="n"/>
    </row>
    <row r="391">
      <c r="B391" s="13">
        <f>IF(AND(J391="Coating_Standard"),"Y","N")</f>
        <v/>
      </c>
      <c r="C391" t="inlineStr">
        <is>
          <t>Price_BOM_VL_VLS_Insert_385</t>
        </is>
      </c>
      <c r="D391">
        <f>IF(B391="Y",C391,"")</f>
        <v/>
      </c>
      <c r="E391" s="6" t="inlineStr">
        <is>
          <t>:5095-A_VLS:5095-7_VLS:6095-7_VLS:</t>
        </is>
      </c>
      <c r="F391" t="inlineStr">
        <is>
          <t>X4</t>
        </is>
      </c>
      <c r="G391" s="123" t="inlineStr">
        <is>
          <t>Opt_InsertProvided</t>
        </is>
      </c>
      <c r="H391" t="inlineStr">
        <is>
          <t>:Cast Iron, ASTM-A48, CL 35:CaseMatl_Ductile_Iron_ASTM-A536-65</t>
        </is>
      </c>
      <c r="I391" s="123" t="inlineStr">
        <is>
          <t>:C30:C35:J:</t>
        </is>
      </c>
      <c r="J391" t="inlineStr">
        <is>
          <t>Coating_Standard</t>
        </is>
      </c>
      <c r="K391" t="inlineStr">
        <is>
          <t>:MechSealType2:</t>
        </is>
      </c>
      <c r="L391" t="inlineStr">
        <is>
          <t>Vertical</t>
        </is>
      </c>
      <c r="M391" t="inlineStr">
        <is>
          <t>E</t>
        </is>
      </c>
      <c r="N391" t="inlineStr">
        <is>
          <t>:284TC:286TC:284TSC:286TSC:</t>
        </is>
      </c>
      <c r="O391" s="6" t="inlineStr">
        <is>
          <t>Cast Iron, ASTM-A48, CL 30</t>
        </is>
      </c>
      <c r="P391" s="6" t="inlineStr">
        <is>
          <t>C30</t>
        </is>
      </c>
      <c r="Q391" s="123" t="inlineStr">
        <is>
          <t>250# ANSI Flange</t>
        </is>
      </c>
      <c r="R391" s="123" t="inlineStr">
        <is>
          <t>RTF</t>
        </is>
      </c>
      <c r="S391" s="1" t="n"/>
      <c r="T391" s="86" t="inlineStr">
        <is>
          <t>A300194</t>
        </is>
      </c>
      <c r="U391" s="86" t="n">
        <v>807</v>
      </c>
      <c r="V391" s="65" t="inlineStr">
        <is>
          <t>LT116</t>
        </is>
      </c>
      <c r="W391" s="13" t="n">
        <v>16</v>
      </c>
      <c r="X391" t="n">
        <v>115</v>
      </c>
      <c r="Z391" s="6" t="n"/>
      <c r="AA391" s="6" t="n"/>
    </row>
    <row r="392" ht="12.75" customHeight="1">
      <c r="B392" s="13">
        <f>IF(AND(J392="Coating_Standard"),"Y","N")</f>
        <v/>
      </c>
      <c r="C392" t="inlineStr">
        <is>
          <t>Price_BOM_VL_VLS_Insert_386</t>
        </is>
      </c>
      <c r="D392">
        <f>IF(B392="Y",C392,"")</f>
        <v/>
      </c>
      <c r="E392" s="6" t="inlineStr">
        <is>
          <t>:5095-A_VLS:5095-7_VLS:6095-7_VLS:</t>
        </is>
      </c>
      <c r="F392" t="inlineStr">
        <is>
          <t>X4</t>
        </is>
      </c>
      <c r="G392" s="123" t="inlineStr">
        <is>
          <t>Opt_InsertProvided</t>
        </is>
      </c>
      <c r="H392" t="inlineStr">
        <is>
          <t>:Cast Iron, ASTM-A48, CL 35:CaseMatl_Ductile_Iron_ASTM-A536-65</t>
        </is>
      </c>
      <c r="I392" s="123" t="inlineStr">
        <is>
          <t>:C30:C35:J:</t>
        </is>
      </c>
      <c r="J392" t="inlineStr">
        <is>
          <t>Coating_Standard</t>
        </is>
      </c>
      <c r="K392" t="inlineStr">
        <is>
          <t>:MechSealType2:</t>
        </is>
      </c>
      <c r="L392" t="inlineStr">
        <is>
          <t>Vertical</t>
        </is>
      </c>
      <c r="M392" t="inlineStr">
        <is>
          <t>E</t>
        </is>
      </c>
      <c r="N392" t="inlineStr">
        <is>
          <t>:213TC:215TC:254TC:256TC:</t>
        </is>
      </c>
      <c r="O392" s="6" t="inlineStr">
        <is>
          <t>Cast Iron, ASTM-A48, CL 30</t>
        </is>
      </c>
      <c r="P392" s="6" t="inlineStr">
        <is>
          <t>C30</t>
        </is>
      </c>
      <c r="Q392" s="123" t="inlineStr">
        <is>
          <t>250# ANSI Flange</t>
        </is>
      </c>
      <c r="R392" s="123" t="inlineStr">
        <is>
          <t>RTF</t>
        </is>
      </c>
      <c r="S392" s="123" t="n"/>
      <c r="T392" s="86" t="inlineStr">
        <is>
          <t>A300194</t>
        </is>
      </c>
      <c r="U392" s="86" t="n">
        <v>807</v>
      </c>
      <c r="V392" s="65" t="inlineStr">
        <is>
          <t>LT116</t>
        </is>
      </c>
      <c r="W392" s="13" t="n">
        <v>16</v>
      </c>
      <c r="X392" t="n">
        <v>295</v>
      </c>
      <c r="AA392" s="123" t="n"/>
    </row>
    <row r="393" ht="12.75" customHeight="1">
      <c r="B393" s="13">
        <f>IF(AND(J393="Coating_Standard"),"Y","N")</f>
        <v/>
      </c>
      <c r="C393" t="inlineStr">
        <is>
          <t>Price_BOM_VL_VLS_Insert_387</t>
        </is>
      </c>
      <c r="D393">
        <f>IF(B393="Y",C393,"")</f>
        <v/>
      </c>
      <c r="E393" s="6" t="inlineStr">
        <is>
          <t>:5095-A_VLS:5095-7_VLS:6095-7_VLS:</t>
        </is>
      </c>
      <c r="F393" t="inlineStr">
        <is>
          <t>X4</t>
        </is>
      </c>
      <c r="G393" s="123" t="inlineStr">
        <is>
          <t>Opt_InsertProvided</t>
        </is>
      </c>
      <c r="H393" s="123" t="inlineStr">
        <is>
          <t>Cast Iron, ASTM-A48, CL 35</t>
        </is>
      </c>
      <c r="I393" s="123" t="inlineStr">
        <is>
          <t>:C30:C35:J:</t>
        </is>
      </c>
      <c r="J393" t="inlineStr">
        <is>
          <t>Coating_Scotchkote134_interior_exterior</t>
        </is>
      </c>
      <c r="K393" t="inlineStr">
        <is>
          <t>:MechSealType21:MechSealType2:</t>
        </is>
      </c>
      <c r="L393" t="inlineStr">
        <is>
          <t>Vertical</t>
        </is>
      </c>
      <c r="M393" t="inlineStr">
        <is>
          <t>E</t>
        </is>
      </c>
      <c r="N393" t="inlineStr">
        <is>
          <t>:213TC:215TC:254TC:256TC:</t>
        </is>
      </c>
      <c r="O393" s="6" t="inlineStr">
        <is>
          <t>Cast Iron, ASTM-A48, CL 30</t>
        </is>
      </c>
      <c r="P393" s="6" t="inlineStr">
        <is>
          <t>C30</t>
        </is>
      </c>
      <c r="Q393" s="123" t="inlineStr">
        <is>
          <t>125# ANSI Flange</t>
        </is>
      </c>
      <c r="R393" s="123" t="inlineStr">
        <is>
          <t>RTF</t>
        </is>
      </c>
      <c r="S393" s="1" t="n"/>
      <c r="T393" s="123" t="inlineStr">
        <is>
          <t>A300194</t>
        </is>
      </c>
      <c r="U393" s="123" t="n"/>
      <c r="V393" s="65" t="inlineStr">
        <is>
          <t>LT116</t>
        </is>
      </c>
      <c r="W393" s="13" t="n">
        <v>16</v>
      </c>
      <c r="X393" t="n">
        <v>295</v>
      </c>
      <c r="Z393" s="123" t="n"/>
      <c r="AA393" s="123" t="n"/>
    </row>
    <row r="394" ht="12.75" customHeight="1">
      <c r="B394" s="13">
        <f>IF(AND(J394="Coating_Standard"),"Y","N")</f>
        <v/>
      </c>
      <c r="C394" t="inlineStr">
        <is>
          <t>Price_BOM_VL_VLS_Insert_388</t>
        </is>
      </c>
      <c r="D394">
        <f>IF(B394="Y",C394,"")</f>
        <v/>
      </c>
      <c r="E394" s="6" t="inlineStr">
        <is>
          <t>:5095-A_VLS:5095-7_VLS:6095-7_VLS:</t>
        </is>
      </c>
      <c r="F394" t="inlineStr">
        <is>
          <t>X4</t>
        </is>
      </c>
      <c r="G394" s="123" t="inlineStr">
        <is>
          <t>Opt_InsertProvided</t>
        </is>
      </c>
      <c r="H394" t="inlineStr">
        <is>
          <t>:Cast Iron, ASTM-A48, CL 35:CaseMatl_Ductile_Iron_ASTM-A536-65</t>
        </is>
      </c>
      <c r="I394" s="123" t="inlineStr">
        <is>
          <t>:C30:C35:J:</t>
        </is>
      </c>
      <c r="J394" t="inlineStr">
        <is>
          <t>Coating_Scotchkote134_interior_exterior</t>
        </is>
      </c>
      <c r="K394" t="inlineStr">
        <is>
          <t>:MechSealType2:</t>
        </is>
      </c>
      <c r="L394" t="inlineStr">
        <is>
          <t>Vertical</t>
        </is>
      </c>
      <c r="M394" t="inlineStr">
        <is>
          <t>E</t>
        </is>
      </c>
      <c r="N394" t="inlineStr">
        <is>
          <t>:284TC:286TC:284TSC:286TSC:</t>
        </is>
      </c>
      <c r="O394" s="6" t="inlineStr">
        <is>
          <t>Cast Iron, ASTM-A48, CL 30</t>
        </is>
      </c>
      <c r="P394" s="6" t="inlineStr">
        <is>
          <t>C30</t>
        </is>
      </c>
      <c r="Q394" s="123" t="inlineStr">
        <is>
          <t>250# ANSI Flange</t>
        </is>
      </c>
      <c r="R394" s="123" t="inlineStr">
        <is>
          <t>RTF</t>
        </is>
      </c>
      <c r="S394" s="1" t="n"/>
      <c r="T394" s="86" t="inlineStr">
        <is>
          <t>A300194</t>
        </is>
      </c>
      <c r="U394" s="86" t="n">
        <v>807</v>
      </c>
      <c r="V394" s="65" t="inlineStr">
        <is>
          <t>LT116</t>
        </is>
      </c>
      <c r="W394" s="13" t="n">
        <v>16</v>
      </c>
      <c r="X394" t="n">
        <v>115</v>
      </c>
      <c r="Z394" s="123" t="n"/>
      <c r="AA394" s="123" t="n"/>
    </row>
    <row r="395" ht="12.75" customHeight="1">
      <c r="B395" s="13">
        <f>IF(AND(J395="Coating_Standard"),"Y","N")</f>
        <v/>
      </c>
      <c r="C395" t="inlineStr">
        <is>
          <t>Price_BOM_VL_VLS_Insert_389</t>
        </is>
      </c>
      <c r="D395">
        <f>IF(B395="Y",C395,"")</f>
        <v/>
      </c>
      <c r="E395" s="6" t="inlineStr">
        <is>
          <t>:5095-A_VLS:5095-7_VLS:6095-7_VLS:</t>
        </is>
      </c>
      <c r="F395" t="inlineStr">
        <is>
          <t>X4</t>
        </is>
      </c>
      <c r="G395" s="123" t="inlineStr">
        <is>
          <t>Opt_InsertProvided</t>
        </is>
      </c>
      <c r="H395" t="inlineStr">
        <is>
          <t>:Cast Iron, ASTM-A48, CL 35:CaseMatl_Ductile_Iron_ASTM-A536-65</t>
        </is>
      </c>
      <c r="I395" s="123" t="inlineStr">
        <is>
          <t>:C30:C35:J:</t>
        </is>
      </c>
      <c r="J395" t="inlineStr">
        <is>
          <t>Coating_Scotchkote134_interior_exterior</t>
        </is>
      </c>
      <c r="K395" t="inlineStr">
        <is>
          <t>:MechSealType2:</t>
        </is>
      </c>
      <c r="L395" t="inlineStr">
        <is>
          <t>Vertical</t>
        </is>
      </c>
      <c r="M395" t="inlineStr">
        <is>
          <t>E</t>
        </is>
      </c>
      <c r="N395" t="inlineStr">
        <is>
          <t>:213TC:215TC:254TC:256TC:</t>
        </is>
      </c>
      <c r="O395" s="6" t="inlineStr">
        <is>
          <t>Cast Iron, ASTM-A48, CL 30</t>
        </is>
      </c>
      <c r="P395" s="6" t="inlineStr">
        <is>
          <t>C30</t>
        </is>
      </c>
      <c r="Q395" s="123" t="inlineStr">
        <is>
          <t>250# ANSI Flange</t>
        </is>
      </c>
      <c r="R395" s="123" t="inlineStr">
        <is>
          <t>RTF</t>
        </is>
      </c>
      <c r="S395" s="1" t="n"/>
      <c r="T395" s="86" t="inlineStr">
        <is>
          <t>A300194</t>
        </is>
      </c>
      <c r="U395" s="86" t="n">
        <v>807</v>
      </c>
      <c r="V395" s="65" t="inlineStr">
        <is>
          <t>LT116</t>
        </is>
      </c>
      <c r="W395" s="13" t="n">
        <v>16</v>
      </c>
      <c r="X395" t="n">
        <v>295</v>
      </c>
      <c r="Z395" s="123" t="n"/>
      <c r="AA395" s="123" t="n"/>
    </row>
    <row r="396" ht="12.75" customHeight="1">
      <c r="B396" s="13">
        <f>IF(AND(J396="Coating_Standard"),"Y","N")</f>
        <v/>
      </c>
      <c r="C396" t="inlineStr">
        <is>
          <t>Price_BOM_VL_VLS_Insert_390</t>
        </is>
      </c>
      <c r="D396">
        <f>IF(B396="Y",C396,"")</f>
        <v/>
      </c>
      <c r="E396" t="inlineStr">
        <is>
          <t>:6012-5_VL:8012-3_VL:</t>
        </is>
      </c>
      <c r="F396" s="123" t="inlineStr">
        <is>
          <t>X5</t>
        </is>
      </c>
      <c r="G396" s="123" t="inlineStr">
        <is>
          <t>Opt_InsertProvided</t>
        </is>
      </c>
      <c r="H396" s="123" t="inlineStr">
        <is>
          <t>Cast Iron, ASTM-A48, CL 30</t>
        </is>
      </c>
      <c r="I396" s="123" t="inlineStr">
        <is>
          <t>:C35:</t>
        </is>
      </c>
      <c r="J396" t="inlineStr">
        <is>
          <t>Coating_Standard</t>
        </is>
      </c>
      <c r="K396" t="inlineStr">
        <is>
          <t>:MechSealType21S:MechSealType1Unbal:</t>
        </is>
      </c>
      <c r="L396" t="inlineStr">
        <is>
          <t>Vertical</t>
        </is>
      </c>
      <c r="M396" t="inlineStr">
        <is>
          <t>L</t>
        </is>
      </c>
      <c r="N396" t="inlineStr">
        <is>
          <t>:213TCZ:215TCZ:254TCZ:256TCZ:</t>
        </is>
      </c>
      <c r="O396" s="6" t="inlineStr">
        <is>
          <t>Cast Iron, ASTM-A48, CL 30</t>
        </is>
      </c>
      <c r="P396" s="6" t="inlineStr">
        <is>
          <t>C30</t>
        </is>
      </c>
      <c r="Q396" s="123" t="inlineStr">
        <is>
          <t>125# ANSI Flange</t>
        </is>
      </c>
      <c r="R396" s="123" t="n">
        <v>96769426</v>
      </c>
      <c r="S396" s="6" t="inlineStr">
        <is>
          <t>INSERT,LC,X5,SGL,213TCZ-256TCZ,CI</t>
        </is>
      </c>
      <c r="T396" s="123" t="inlineStr">
        <is>
          <t>A100527</t>
        </is>
      </c>
      <c r="U396" s="123" t="n"/>
      <c r="V396" s="123" t="inlineStr">
        <is>
          <t>LT027</t>
        </is>
      </c>
      <c r="W396" s="13" t="n">
        <v>0</v>
      </c>
      <c r="X396" t="n">
        <v>0</v>
      </c>
      <c r="Z396" s="123" t="n"/>
      <c r="AA396" s="123" t="n"/>
    </row>
    <row r="397" ht="12.75" customHeight="1">
      <c r="B397" s="13">
        <f>IF(AND(J397="Coating_Standard"),"Y","N")</f>
        <v/>
      </c>
      <c r="C397" t="inlineStr">
        <is>
          <t>Price_BOM_VL_VLS_Insert_391</t>
        </is>
      </c>
      <c r="D397">
        <f>IF(B397="Y",C397,"")</f>
        <v/>
      </c>
      <c r="E397" t="inlineStr">
        <is>
          <t>:6012-5_VL:8012-3_VL:</t>
        </is>
      </c>
      <c r="F397" s="123" t="inlineStr">
        <is>
          <t>X5</t>
        </is>
      </c>
      <c r="G397" s="123" t="inlineStr">
        <is>
          <t>Opt_InsertProvided</t>
        </is>
      </c>
      <c r="H397" s="123" t="inlineStr">
        <is>
          <t>Cast Iron, ASTM-A48, CL 30</t>
        </is>
      </c>
      <c r="I397" s="123" t="inlineStr">
        <is>
          <t>:C35:</t>
        </is>
      </c>
      <c r="J397" t="inlineStr">
        <is>
          <t>Coating_Standard</t>
        </is>
      </c>
      <c r="K397" t="inlineStr">
        <is>
          <t>:MechSealType21S:MechSealType1Unbal:</t>
        </is>
      </c>
      <c r="L397" t="inlineStr">
        <is>
          <t>Vertical</t>
        </is>
      </c>
      <c r="M397" t="inlineStr">
        <is>
          <t>L</t>
        </is>
      </c>
      <c r="N397" t="inlineStr">
        <is>
          <t>:284TCZ:286TCZ:</t>
        </is>
      </c>
      <c r="O397" s="6" t="inlineStr">
        <is>
          <t>Cast Iron, ASTM-A48, CL 30</t>
        </is>
      </c>
      <c r="P397" s="6" t="inlineStr">
        <is>
          <t>C30</t>
        </is>
      </c>
      <c r="Q397" s="123" t="inlineStr">
        <is>
          <t>125# ANSI Flange</t>
        </is>
      </c>
      <c r="R397" s="123" t="n">
        <v>96769427</v>
      </c>
      <c r="S397" s="6" t="inlineStr">
        <is>
          <t>INSERT,LC,X5,SGL,284TCZ-286TCZ,CI</t>
        </is>
      </c>
      <c r="T397" s="123" t="inlineStr">
        <is>
          <t>A100527</t>
        </is>
      </c>
      <c r="U397" s="123" t="n"/>
      <c r="V397" s="123" t="inlineStr">
        <is>
          <t>LT027</t>
        </is>
      </c>
      <c r="W397" s="13" t="n">
        <v>0</v>
      </c>
      <c r="X397" t="n">
        <v>0</v>
      </c>
      <c r="Z397" s="123" t="n"/>
      <c r="AA397" s="123" t="n"/>
    </row>
    <row r="398" ht="12.75" customHeight="1">
      <c r="B398" s="13">
        <f>IF(AND(J398="Coating_Standard"),"Y","N")</f>
        <v/>
      </c>
      <c r="C398" t="inlineStr">
        <is>
          <t>Price_BOM_VL_VLS_Insert_392</t>
        </is>
      </c>
      <c r="D398">
        <f>IF(B398="Y",C398,"")</f>
        <v/>
      </c>
      <c r="E398" t="inlineStr">
        <is>
          <t>:6012-5_VL:8012-3_VL:</t>
        </is>
      </c>
      <c r="F398" s="123" t="inlineStr">
        <is>
          <t>X5</t>
        </is>
      </c>
      <c r="G398" s="123" t="inlineStr">
        <is>
          <t>Opt_InsertProvided</t>
        </is>
      </c>
      <c r="H398" s="123" t="inlineStr">
        <is>
          <t>Cast Iron, ASTM-A48, CL 30</t>
        </is>
      </c>
      <c r="I398" s="123" t="inlineStr">
        <is>
          <t>:C35:</t>
        </is>
      </c>
      <c r="J398" t="inlineStr">
        <is>
          <t>Coating_Standard</t>
        </is>
      </c>
      <c r="K398" t="inlineStr">
        <is>
          <t>:MechSealType21S:MechSealType1Unbal:</t>
        </is>
      </c>
      <c r="L398" t="inlineStr">
        <is>
          <t>Vertical</t>
        </is>
      </c>
      <c r="M398" t="inlineStr">
        <is>
          <t>L</t>
        </is>
      </c>
      <c r="N398" t="inlineStr">
        <is>
          <t>:324TCZ:326TCZ:364TCZ:365TCZ:</t>
        </is>
      </c>
      <c r="O398" s="6" t="inlineStr">
        <is>
          <t>Cast Iron, ASTM-A48, CL 30</t>
        </is>
      </c>
      <c r="P398" s="6" t="inlineStr">
        <is>
          <t>C30</t>
        </is>
      </c>
      <c r="Q398" s="123" t="inlineStr">
        <is>
          <t>125# ANSI Flange</t>
        </is>
      </c>
      <c r="R398" s="123" t="n">
        <v>96769428</v>
      </c>
      <c r="S398" s="6" t="inlineStr">
        <is>
          <t>INSERT,LC,X5,SGL,324TCZ-365TCZ,CI</t>
        </is>
      </c>
      <c r="T398" s="123" t="inlineStr">
        <is>
          <t>A100527</t>
        </is>
      </c>
      <c r="U398" s="123" t="n"/>
      <c r="V398" s="123" t="inlineStr">
        <is>
          <t>LT027</t>
        </is>
      </c>
      <c r="W398" s="13" t="n">
        <v>0</v>
      </c>
      <c r="X398" t="n">
        <v>0</v>
      </c>
      <c r="Z398" s="123" t="n"/>
      <c r="AA398" s="123" t="n"/>
    </row>
    <row r="399" ht="12.75" customHeight="1">
      <c r="B399" s="13">
        <f>IF(AND(J399="Coating_Standard"),"Y","N")</f>
        <v/>
      </c>
      <c r="C399" t="inlineStr">
        <is>
          <t>Price_BOM_VL_VLS_Insert_393</t>
        </is>
      </c>
      <c r="D399">
        <f>IF(B399="Y",C399,"")</f>
        <v/>
      </c>
      <c r="E399" t="inlineStr">
        <is>
          <t>:6012-5_VL:8012-3_VL:</t>
        </is>
      </c>
      <c r="F399" s="123" t="inlineStr">
        <is>
          <t>X5</t>
        </is>
      </c>
      <c r="G399" s="123" t="inlineStr">
        <is>
          <t>Opt_InsertProvided</t>
        </is>
      </c>
      <c r="H399" s="123" t="inlineStr">
        <is>
          <t>Cast Iron, ASTM-A48, CL 30</t>
        </is>
      </c>
      <c r="I399" s="123" t="inlineStr">
        <is>
          <t>:C35:</t>
        </is>
      </c>
      <c r="J399" t="inlineStr">
        <is>
          <t>Coating_Standard</t>
        </is>
      </c>
      <c r="K399" t="inlineStr">
        <is>
          <t>:MechSealType1Bal:</t>
        </is>
      </c>
      <c r="L399" t="inlineStr">
        <is>
          <t>Vertical</t>
        </is>
      </c>
      <c r="M399" t="inlineStr">
        <is>
          <t>L</t>
        </is>
      </c>
      <c r="N399" t="inlineStr">
        <is>
          <t>:213TCZ:215TCZ:254TCZ:256TCZ:</t>
        </is>
      </c>
      <c r="O399" s="6" t="inlineStr">
        <is>
          <t>Cast Iron, ASTM-A48, CL 30</t>
        </is>
      </c>
      <c r="P399" s="6" t="inlineStr">
        <is>
          <t>C30</t>
        </is>
      </c>
      <c r="Q399" s="123" t="inlineStr">
        <is>
          <t>125# ANSI Flange</t>
        </is>
      </c>
      <c r="R399" s="123" t="n">
        <v>96769435</v>
      </c>
      <c r="S399" s="6" t="inlineStr">
        <is>
          <t>INSERT,LC,X5,BAL,213TCZ-256TCZ,CI</t>
        </is>
      </c>
      <c r="T399" s="123" t="inlineStr">
        <is>
          <t>A100527</t>
        </is>
      </c>
      <c r="U399" s="123" t="n"/>
      <c r="V399" s="123" t="inlineStr">
        <is>
          <t>LT027</t>
        </is>
      </c>
      <c r="W399" s="13" t="n">
        <v>0</v>
      </c>
      <c r="X399" t="n">
        <v>0</v>
      </c>
      <c r="Z399" s="123" t="n"/>
      <c r="AA399" s="6" t="n"/>
    </row>
    <row r="400" ht="12.75" customHeight="1">
      <c r="B400" s="13">
        <f>IF(AND(J400="Coating_Standard"),"Y","N")</f>
        <v/>
      </c>
      <c r="C400" t="inlineStr">
        <is>
          <t>Price_BOM_VL_VLS_Insert_394</t>
        </is>
      </c>
      <c r="D400">
        <f>IF(B400="Y",C400,"")</f>
        <v/>
      </c>
      <c r="E400" t="inlineStr">
        <is>
          <t>:6012-5_VL:8012-3_VL:</t>
        </is>
      </c>
      <c r="F400" s="123" t="inlineStr">
        <is>
          <t>X5</t>
        </is>
      </c>
      <c r="G400" s="123" t="inlineStr">
        <is>
          <t>Opt_InsertProvided</t>
        </is>
      </c>
      <c r="H400" s="123" t="inlineStr">
        <is>
          <t>Cast Iron, ASTM-A48, CL 30</t>
        </is>
      </c>
      <c r="I400" s="123" t="inlineStr">
        <is>
          <t>:C35:</t>
        </is>
      </c>
      <c r="J400" t="inlineStr">
        <is>
          <t>Coating_Standard</t>
        </is>
      </c>
      <c r="K400" t="inlineStr">
        <is>
          <t>:MechSealType1Bal:</t>
        </is>
      </c>
      <c r="L400" t="inlineStr">
        <is>
          <t>Vertical</t>
        </is>
      </c>
      <c r="M400" t="inlineStr">
        <is>
          <t>L</t>
        </is>
      </c>
      <c r="N400" t="inlineStr">
        <is>
          <t>:284TCZ:286TCZ:</t>
        </is>
      </c>
      <c r="O400" s="6" t="inlineStr">
        <is>
          <t>Cast Iron, ASTM-A48, CL 30</t>
        </is>
      </c>
      <c r="P400" s="6" t="inlineStr">
        <is>
          <t>C30</t>
        </is>
      </c>
      <c r="Q400" s="123" t="inlineStr">
        <is>
          <t>125# ANSI Flange</t>
        </is>
      </c>
      <c r="R400" s="123" t="n">
        <v>96769436</v>
      </c>
      <c r="S400" s="6" t="inlineStr">
        <is>
          <t>INSERT,LC,X5,BAL,284TCZ-286TCZ,CI</t>
        </is>
      </c>
      <c r="T400" s="123" t="inlineStr">
        <is>
          <t>A100527</t>
        </is>
      </c>
      <c r="U400" s="123" t="n"/>
      <c r="V400" s="123" t="inlineStr">
        <is>
          <t>LT027</t>
        </is>
      </c>
      <c r="W400" s="13" t="n">
        <v>0</v>
      </c>
      <c r="X400" t="n">
        <v>0</v>
      </c>
      <c r="Z400" s="123" t="n"/>
      <c r="AA400" s="123" t="n"/>
    </row>
    <row r="401" ht="12.75" customHeight="1">
      <c r="B401" s="13">
        <f>IF(AND(J401="Coating_Standard"),"Y","N")</f>
        <v/>
      </c>
      <c r="C401" t="inlineStr">
        <is>
          <t>Price_BOM_VL_VLS_Insert_395</t>
        </is>
      </c>
      <c r="D401">
        <f>IF(B401="Y",C401,"")</f>
        <v/>
      </c>
      <c r="E401" t="inlineStr">
        <is>
          <t>:6012-5_VL:8012-3_VL:</t>
        </is>
      </c>
      <c r="F401" s="123" t="inlineStr">
        <is>
          <t>X5</t>
        </is>
      </c>
      <c r="G401" s="123" t="inlineStr">
        <is>
          <t>Opt_InsertProvided</t>
        </is>
      </c>
      <c r="H401" s="123" t="inlineStr">
        <is>
          <t>Cast Iron, ASTM-A48, CL 30</t>
        </is>
      </c>
      <c r="I401" s="123" t="inlineStr">
        <is>
          <t>:C35:</t>
        </is>
      </c>
      <c r="J401" t="inlineStr">
        <is>
          <t>Coating_Standard</t>
        </is>
      </c>
      <c r="K401" t="inlineStr">
        <is>
          <t>:MechSealType1Bal:</t>
        </is>
      </c>
      <c r="L401" t="inlineStr">
        <is>
          <t>Vertical</t>
        </is>
      </c>
      <c r="M401" t="inlineStr">
        <is>
          <t>L</t>
        </is>
      </c>
      <c r="N401" t="inlineStr">
        <is>
          <t>:324TCZ:326TCZ:364TCZ:365TCZ:</t>
        </is>
      </c>
      <c r="O401" s="6" t="inlineStr">
        <is>
          <t>Cast Iron, ASTM-A48, CL 30</t>
        </is>
      </c>
      <c r="P401" s="6" t="inlineStr">
        <is>
          <t>C30</t>
        </is>
      </c>
      <c r="Q401" s="123" t="inlineStr">
        <is>
          <t>125# ANSI Flange</t>
        </is>
      </c>
      <c r="R401" s="123" t="n">
        <v>96769437</v>
      </c>
      <c r="S401" s="6" t="inlineStr">
        <is>
          <t>INSERT,LC,X5,BAL,324TCZ-365TCZ,CI</t>
        </is>
      </c>
      <c r="T401" s="123" t="inlineStr">
        <is>
          <t>A100527</t>
        </is>
      </c>
      <c r="U401" s="123" t="n"/>
      <c r="V401" s="123" t="inlineStr">
        <is>
          <t>LT027</t>
        </is>
      </c>
      <c r="W401" s="13" t="n">
        <v>0</v>
      </c>
      <c r="X401" t="n">
        <v>0</v>
      </c>
      <c r="Z401" s="123" t="n"/>
      <c r="AA401" s="123" t="n"/>
    </row>
    <row r="402" ht="12.75" customHeight="1">
      <c r="B402" s="13">
        <f>IF(AND(J402="Coating_Standard"),"Y","N")</f>
        <v/>
      </c>
      <c r="C402" t="inlineStr">
        <is>
          <t>Price_BOM_VL_VLS_Insert_396</t>
        </is>
      </c>
      <c r="D402">
        <f>IF(B402="Y",C402,"")</f>
        <v/>
      </c>
      <c r="E402" t="inlineStr">
        <is>
          <t>:6012-5_VL:8012-3_VL:</t>
        </is>
      </c>
      <c r="F402" s="123" t="inlineStr">
        <is>
          <t>X5</t>
        </is>
      </c>
      <c r="G402" s="123" t="inlineStr">
        <is>
          <t>Opt_InsertProvided</t>
        </is>
      </c>
      <c r="H402" s="123" t="inlineStr">
        <is>
          <t>Cast Iron, ASTM-A48, CL 30</t>
        </is>
      </c>
      <c r="I402" s="123" t="inlineStr">
        <is>
          <t>:C35:</t>
        </is>
      </c>
      <c r="J402" t="inlineStr">
        <is>
          <t>Coating_Scotchkote134_interior</t>
        </is>
      </c>
      <c r="K402" t="inlineStr">
        <is>
          <t>:MechSealType21S:MechSealType1Unbal:</t>
        </is>
      </c>
      <c r="L402" t="inlineStr">
        <is>
          <t>Vertical</t>
        </is>
      </c>
      <c r="M402" t="inlineStr">
        <is>
          <t>L</t>
        </is>
      </c>
      <c r="N402" t="inlineStr">
        <is>
          <t>:213TCZ:215TCZ:254TCZ:256TCZ:</t>
        </is>
      </c>
      <c r="O402" s="6" t="inlineStr">
        <is>
          <t>Cast Iron, ASTM-A48, CL 30</t>
        </is>
      </c>
      <c r="P402" s="6" t="inlineStr">
        <is>
          <t>C30</t>
        </is>
      </c>
      <c r="Q402" s="123" t="inlineStr">
        <is>
          <t>125# ANSI Flange</t>
        </is>
      </c>
      <c r="R402" s="123" t="inlineStr">
        <is>
          <t>RTF</t>
        </is>
      </c>
      <c r="S402" s="6" t="n"/>
      <c r="T402" s="123" t="inlineStr">
        <is>
          <t>A100527</t>
        </is>
      </c>
      <c r="U402" s="123" t="n"/>
      <c r="V402" s="123" t="inlineStr">
        <is>
          <t>LT027</t>
        </is>
      </c>
      <c r="W402" s="13" t="n">
        <v>0</v>
      </c>
      <c r="X402" t="n">
        <v>0</v>
      </c>
      <c r="Z402" s="123" t="n"/>
      <c r="AA402" s="123" t="n"/>
    </row>
    <row r="403" ht="12.75" customHeight="1">
      <c r="B403" s="13">
        <f>IF(AND(J403="Coating_Standard"),"Y","N")</f>
        <v/>
      </c>
      <c r="C403" t="inlineStr">
        <is>
          <t>Price_BOM_VL_VLS_Insert_397</t>
        </is>
      </c>
      <c r="D403">
        <f>IF(B403="Y",C403,"")</f>
        <v/>
      </c>
      <c r="E403" t="inlineStr">
        <is>
          <t>:6012-5_VL:8012-3_VL:</t>
        </is>
      </c>
      <c r="F403" s="123" t="inlineStr">
        <is>
          <t>X5</t>
        </is>
      </c>
      <c r="G403" s="123" t="inlineStr">
        <is>
          <t>Opt_InsertProvided</t>
        </is>
      </c>
      <c r="H403" s="123" t="inlineStr">
        <is>
          <t>Cast Iron, ASTM-A48, CL 30</t>
        </is>
      </c>
      <c r="I403" s="123" t="inlineStr">
        <is>
          <t>:C35:</t>
        </is>
      </c>
      <c r="J403" t="inlineStr">
        <is>
          <t>Coating_Scotchkote134_interior</t>
        </is>
      </c>
      <c r="K403" t="inlineStr">
        <is>
          <t>:MechSealType21S:MechSealType1Unbal:</t>
        </is>
      </c>
      <c r="L403" t="inlineStr">
        <is>
          <t>Vertical</t>
        </is>
      </c>
      <c r="M403" t="inlineStr">
        <is>
          <t>L</t>
        </is>
      </c>
      <c r="N403" t="inlineStr">
        <is>
          <t>:284TCZ:286TCZ:</t>
        </is>
      </c>
      <c r="O403" s="6" t="inlineStr">
        <is>
          <t>Cast Iron, ASTM-A48, CL 30</t>
        </is>
      </c>
      <c r="P403" s="6" t="inlineStr">
        <is>
          <t>C30</t>
        </is>
      </c>
      <c r="Q403" s="123" t="inlineStr">
        <is>
          <t>125# ANSI Flange</t>
        </is>
      </c>
      <c r="R403" s="123" t="inlineStr">
        <is>
          <t>RTF</t>
        </is>
      </c>
      <c r="S403" s="6" t="n"/>
      <c r="T403" s="123" t="inlineStr">
        <is>
          <t>A100527</t>
        </is>
      </c>
      <c r="U403" s="123" t="n"/>
      <c r="V403" s="123" t="inlineStr">
        <is>
          <t>LT027</t>
        </is>
      </c>
      <c r="W403" s="13" t="n">
        <v>0</v>
      </c>
      <c r="X403" t="n">
        <v>0</v>
      </c>
      <c r="Z403" s="123" t="n"/>
      <c r="AA403" s="123" t="n"/>
    </row>
    <row r="404" ht="12.75" customHeight="1">
      <c r="B404" s="13">
        <f>IF(AND(J404="Coating_Standard"),"Y","N")</f>
        <v/>
      </c>
      <c r="C404" t="inlineStr">
        <is>
          <t>Price_BOM_VL_VLS_Insert_398</t>
        </is>
      </c>
      <c r="D404">
        <f>IF(B404="Y",C404,"")</f>
        <v/>
      </c>
      <c r="E404" t="inlineStr">
        <is>
          <t>:6012-5_VL:8012-3_VL:</t>
        </is>
      </c>
      <c r="F404" s="123" t="inlineStr">
        <is>
          <t>X5</t>
        </is>
      </c>
      <c r="G404" s="123" t="inlineStr">
        <is>
          <t>Opt_InsertProvided</t>
        </is>
      </c>
      <c r="H404" s="123" t="inlineStr">
        <is>
          <t>Cast Iron, ASTM-A48, CL 30</t>
        </is>
      </c>
      <c r="I404" s="123" t="inlineStr">
        <is>
          <t>:C35:</t>
        </is>
      </c>
      <c r="J404" t="inlineStr">
        <is>
          <t>Coating_Scotchkote134_interior</t>
        </is>
      </c>
      <c r="K404" t="inlineStr">
        <is>
          <t>:MechSealType21S:MechSealType1Unbal:</t>
        </is>
      </c>
      <c r="L404" t="inlineStr">
        <is>
          <t>Vertical</t>
        </is>
      </c>
      <c r="M404" t="inlineStr">
        <is>
          <t>L</t>
        </is>
      </c>
      <c r="N404" t="inlineStr">
        <is>
          <t>:324TCZ:326TCZ:364TCZ:365TCZ:</t>
        </is>
      </c>
      <c r="O404" s="6" t="inlineStr">
        <is>
          <t>Cast Iron, ASTM-A48, CL 30</t>
        </is>
      </c>
      <c r="P404" s="6" t="inlineStr">
        <is>
          <t>C30</t>
        </is>
      </c>
      <c r="Q404" s="123" t="inlineStr">
        <is>
          <t>125# ANSI Flange</t>
        </is>
      </c>
      <c r="R404" s="123" t="inlineStr">
        <is>
          <t>RTF</t>
        </is>
      </c>
      <c r="S404" s="6" t="n"/>
      <c r="T404" s="123" t="inlineStr">
        <is>
          <t>A100527</t>
        </is>
      </c>
      <c r="U404" s="123" t="n"/>
      <c r="V404" s="123" t="inlineStr">
        <is>
          <t>LT027</t>
        </is>
      </c>
      <c r="W404" s="13" t="n">
        <v>0</v>
      </c>
      <c r="X404" t="n">
        <v>0</v>
      </c>
      <c r="Z404" s="123" t="n"/>
      <c r="AA404" s="123" t="n"/>
    </row>
    <row r="405" ht="12.75" customHeight="1">
      <c r="B405" s="13">
        <f>IF(AND(J405="Coating_Standard"),"Y","N")</f>
        <v/>
      </c>
      <c r="C405" t="inlineStr">
        <is>
          <t>Price_BOM_VL_VLS_Insert_399</t>
        </is>
      </c>
      <c r="D405">
        <f>IF(B405="Y",C405,"")</f>
        <v/>
      </c>
      <c r="E405" t="inlineStr">
        <is>
          <t>:6012-5_VL:8012-3_VL:</t>
        </is>
      </c>
      <c r="F405" s="123" t="inlineStr">
        <is>
          <t>X5</t>
        </is>
      </c>
      <c r="G405" s="123" t="inlineStr">
        <is>
          <t>Opt_InsertProvided</t>
        </is>
      </c>
      <c r="H405" s="123" t="inlineStr">
        <is>
          <t>Cast Iron, ASTM-A48, CL 30</t>
        </is>
      </c>
      <c r="I405" s="123" t="inlineStr">
        <is>
          <t>:C35:</t>
        </is>
      </c>
      <c r="J405" t="inlineStr">
        <is>
          <t>Coating_Scotchkote134_interior</t>
        </is>
      </c>
      <c r="K405" t="inlineStr">
        <is>
          <t>:MechSealType1Bal:</t>
        </is>
      </c>
      <c r="L405" t="inlineStr">
        <is>
          <t>Vertical</t>
        </is>
      </c>
      <c r="M405" t="inlineStr">
        <is>
          <t>L</t>
        </is>
      </c>
      <c r="N405" t="inlineStr">
        <is>
          <t>:213TCZ:215TCZ:254TCZ:256TCZ:</t>
        </is>
      </c>
      <c r="O405" s="6" t="inlineStr">
        <is>
          <t>Cast Iron, ASTM-A48, CL 30</t>
        </is>
      </c>
      <c r="P405" s="6" t="inlineStr">
        <is>
          <t>C30</t>
        </is>
      </c>
      <c r="Q405" s="123" t="inlineStr">
        <is>
          <t>125# ANSI Flange</t>
        </is>
      </c>
      <c r="R405" s="123" t="inlineStr">
        <is>
          <t>RTF</t>
        </is>
      </c>
      <c r="S405" s="6" t="n"/>
      <c r="T405" s="123" t="inlineStr">
        <is>
          <t>A100527</t>
        </is>
      </c>
      <c r="U405" s="123" t="n"/>
      <c r="V405" s="123" t="inlineStr">
        <is>
          <t>LT027</t>
        </is>
      </c>
      <c r="W405" s="13" t="n">
        <v>0</v>
      </c>
      <c r="X405" t="n">
        <v>0</v>
      </c>
      <c r="Z405" s="123" t="n"/>
      <c r="AA405" s="123" t="n"/>
    </row>
    <row r="406" ht="12.75" customHeight="1">
      <c r="B406" s="13">
        <f>IF(AND(J406="Coating_Standard"),"Y","N")</f>
        <v/>
      </c>
      <c r="C406" t="inlineStr">
        <is>
          <t>Price_BOM_VL_VLS_Insert_400</t>
        </is>
      </c>
      <c r="D406">
        <f>IF(B406="Y",C406,"")</f>
        <v/>
      </c>
      <c r="E406" t="inlineStr">
        <is>
          <t>:6012-5_VL:8012-3_VL:</t>
        </is>
      </c>
      <c r="F406" s="123" t="inlineStr">
        <is>
          <t>X5</t>
        </is>
      </c>
      <c r="G406" s="123" t="inlineStr">
        <is>
          <t>Opt_InsertProvided</t>
        </is>
      </c>
      <c r="H406" s="123" t="inlineStr">
        <is>
          <t>Cast Iron, ASTM-A48, CL 30</t>
        </is>
      </c>
      <c r="I406" s="123" t="inlineStr">
        <is>
          <t>:C35:</t>
        </is>
      </c>
      <c r="J406" t="inlineStr">
        <is>
          <t>Coating_Scotchkote134_interior</t>
        </is>
      </c>
      <c r="K406" t="inlineStr">
        <is>
          <t>:MechSealType1Bal:</t>
        </is>
      </c>
      <c r="L406" t="inlineStr">
        <is>
          <t>Vertical</t>
        </is>
      </c>
      <c r="M406" t="inlineStr">
        <is>
          <t>L</t>
        </is>
      </c>
      <c r="N406" t="inlineStr">
        <is>
          <t>:284TCZ:286TCZ:</t>
        </is>
      </c>
      <c r="O406" s="6" t="inlineStr">
        <is>
          <t>Cast Iron, ASTM-A48, CL 30</t>
        </is>
      </c>
      <c r="P406" s="6" t="inlineStr">
        <is>
          <t>C30</t>
        </is>
      </c>
      <c r="Q406" s="123" t="inlineStr">
        <is>
          <t>125# ANSI Flange</t>
        </is>
      </c>
      <c r="R406" s="123" t="inlineStr">
        <is>
          <t>RTF</t>
        </is>
      </c>
      <c r="S406" s="6" t="n"/>
      <c r="T406" s="123" t="inlineStr">
        <is>
          <t>A100527</t>
        </is>
      </c>
      <c r="U406" s="123" t="n"/>
      <c r="V406" s="123" t="inlineStr">
        <is>
          <t>LT027</t>
        </is>
      </c>
      <c r="W406" s="13" t="n">
        <v>0</v>
      </c>
      <c r="X406" t="n">
        <v>0</v>
      </c>
      <c r="Z406" s="123" t="n"/>
    </row>
    <row r="407" ht="12.75" customHeight="1">
      <c r="B407" s="13">
        <f>IF(AND(J407="Coating_Standard"),"Y","N")</f>
        <v/>
      </c>
      <c r="C407" t="inlineStr">
        <is>
          <t>Price_BOM_VL_VLS_Insert_401</t>
        </is>
      </c>
      <c r="D407">
        <f>IF(B407="Y",C407,"")</f>
        <v/>
      </c>
      <c r="E407" t="inlineStr">
        <is>
          <t>:6012-5_VL:8012-3_VL:</t>
        </is>
      </c>
      <c r="F407" s="123" t="inlineStr">
        <is>
          <t>X5</t>
        </is>
      </c>
      <c r="G407" s="123" t="inlineStr">
        <is>
          <t>Opt_InsertProvided</t>
        </is>
      </c>
      <c r="H407" s="123" t="inlineStr">
        <is>
          <t>Cast Iron, ASTM-A48, CL 30</t>
        </is>
      </c>
      <c r="I407" s="123" t="inlineStr">
        <is>
          <t>:C35:</t>
        </is>
      </c>
      <c r="J407" t="inlineStr">
        <is>
          <t>Coating_Scotchkote134_interior</t>
        </is>
      </c>
      <c r="K407" t="inlineStr">
        <is>
          <t>:MechSealType1Bal:</t>
        </is>
      </c>
      <c r="L407" t="inlineStr">
        <is>
          <t>Vertical</t>
        </is>
      </c>
      <c r="M407" t="inlineStr">
        <is>
          <t>L</t>
        </is>
      </c>
      <c r="N407" t="inlineStr">
        <is>
          <t>:324TCZ:326TCZ:364TCZ:365TCZ:</t>
        </is>
      </c>
      <c r="O407" s="6" t="inlineStr">
        <is>
          <t>Cast Iron, ASTM-A48, CL 30</t>
        </is>
      </c>
      <c r="P407" s="6" t="inlineStr">
        <is>
          <t>C30</t>
        </is>
      </c>
      <c r="Q407" s="123" t="inlineStr">
        <is>
          <t>125# ANSI Flange</t>
        </is>
      </c>
      <c r="R407" s="123" t="inlineStr">
        <is>
          <t>RTF</t>
        </is>
      </c>
      <c r="S407" s="6" t="n"/>
      <c r="T407" s="123" t="inlineStr">
        <is>
          <t>A100527</t>
        </is>
      </c>
      <c r="U407" s="123" t="n"/>
      <c r="V407" s="123" t="inlineStr">
        <is>
          <t>LT027</t>
        </is>
      </c>
      <c r="W407" s="13" t="n">
        <v>0</v>
      </c>
      <c r="X407" t="n">
        <v>0</v>
      </c>
      <c r="Z407" s="123" t="n"/>
      <c r="AA407" s="123" t="n"/>
    </row>
    <row r="408" ht="12.75" customHeight="1">
      <c r="B408" s="13">
        <f>IF(AND(J408="Coating_Standard"),"Y","N")</f>
        <v/>
      </c>
      <c r="C408" t="inlineStr">
        <is>
          <t>Price_BOM_VL_VLS_Insert_402</t>
        </is>
      </c>
      <c r="D408">
        <f>IF(B408="Y",C408,"")</f>
        <v/>
      </c>
      <c r="E408" t="inlineStr">
        <is>
          <t>:6012-5_VL:8012-3_VL:</t>
        </is>
      </c>
      <c r="F408" s="123" t="inlineStr">
        <is>
          <t>X5</t>
        </is>
      </c>
      <c r="G408" s="123" t="inlineStr">
        <is>
          <t>Opt_InsertProvided</t>
        </is>
      </c>
      <c r="H408" s="123" t="inlineStr">
        <is>
          <t>Cast Iron, ASTM-A48, CL 30</t>
        </is>
      </c>
      <c r="I408" s="123" t="inlineStr">
        <is>
          <t>:C35:</t>
        </is>
      </c>
      <c r="J408" t="inlineStr">
        <is>
          <t>Coating_Scotchkote134_interior_exterior</t>
        </is>
      </c>
      <c r="K408" t="inlineStr">
        <is>
          <t>:MechSealType21S:MechSealType1Unbal:</t>
        </is>
      </c>
      <c r="L408" t="inlineStr">
        <is>
          <t>Vertical</t>
        </is>
      </c>
      <c r="M408" t="inlineStr">
        <is>
          <t>L</t>
        </is>
      </c>
      <c r="N408" t="inlineStr">
        <is>
          <t>:213TCZ:215TCZ:254TCZ:256TCZ:</t>
        </is>
      </c>
      <c r="O408" s="6" t="inlineStr">
        <is>
          <t>Cast Iron, ASTM-A48, CL 30</t>
        </is>
      </c>
      <c r="P408" s="6" t="inlineStr">
        <is>
          <t>C30</t>
        </is>
      </c>
      <c r="Q408" s="123" t="inlineStr">
        <is>
          <t>125# ANSI Flange</t>
        </is>
      </c>
      <c r="R408" s="123" t="inlineStr">
        <is>
          <t>RTF</t>
        </is>
      </c>
      <c r="S408" s="6" t="n"/>
      <c r="T408" s="123" t="inlineStr">
        <is>
          <t>A100527</t>
        </is>
      </c>
      <c r="U408" s="123" t="n"/>
      <c r="V408" s="123" t="inlineStr">
        <is>
          <t>LT027</t>
        </is>
      </c>
      <c r="W408" s="13" t="n">
        <v>0</v>
      </c>
      <c r="X408" t="n">
        <v>0</v>
      </c>
      <c r="Z408" s="123" t="n"/>
      <c r="AA408" s="123" t="n"/>
    </row>
    <row r="409" ht="12.75" customHeight="1">
      <c r="B409" s="13">
        <f>IF(AND(J409="Coating_Standard"),"Y","N")</f>
        <v/>
      </c>
      <c r="C409" t="inlineStr">
        <is>
          <t>Price_BOM_VL_VLS_Insert_403</t>
        </is>
      </c>
      <c r="D409">
        <f>IF(B409="Y",C409,"")</f>
        <v/>
      </c>
      <c r="E409" t="inlineStr">
        <is>
          <t>:6012-5_VL:8012-3_VL:</t>
        </is>
      </c>
      <c r="F409" s="123" t="inlineStr">
        <is>
          <t>X5</t>
        </is>
      </c>
      <c r="G409" s="123" t="inlineStr">
        <is>
          <t>Opt_InsertProvided</t>
        </is>
      </c>
      <c r="H409" s="123" t="inlineStr">
        <is>
          <t>Cast Iron, ASTM-A48, CL 30</t>
        </is>
      </c>
      <c r="I409" s="123" t="inlineStr">
        <is>
          <t>:C35:</t>
        </is>
      </c>
      <c r="J409" t="inlineStr">
        <is>
          <t>Coating_Scotchkote134_interior_exterior</t>
        </is>
      </c>
      <c r="K409" t="inlineStr">
        <is>
          <t>:MechSealType21S:MechSealType1Unbal:</t>
        </is>
      </c>
      <c r="L409" t="inlineStr">
        <is>
          <t>Vertical</t>
        </is>
      </c>
      <c r="M409" t="inlineStr">
        <is>
          <t>L</t>
        </is>
      </c>
      <c r="N409" t="inlineStr">
        <is>
          <t>:284TCZ:286TCZ:</t>
        </is>
      </c>
      <c r="O409" s="6" t="inlineStr">
        <is>
          <t>Cast Iron, ASTM-A48, CL 30</t>
        </is>
      </c>
      <c r="P409" s="6" t="inlineStr">
        <is>
          <t>C30</t>
        </is>
      </c>
      <c r="Q409" s="123" t="inlineStr">
        <is>
          <t>125# ANSI Flange</t>
        </is>
      </c>
      <c r="R409" s="123" t="inlineStr">
        <is>
          <t>RTF</t>
        </is>
      </c>
      <c r="S409" s="6" t="n"/>
      <c r="T409" s="123" t="inlineStr">
        <is>
          <t>A100527</t>
        </is>
      </c>
      <c r="U409" s="123" t="n"/>
      <c r="V409" s="123" t="inlineStr">
        <is>
          <t>LT027</t>
        </is>
      </c>
      <c r="W409" s="13" t="n">
        <v>0</v>
      </c>
      <c r="X409" t="n">
        <v>0</v>
      </c>
      <c r="Z409" s="123" t="n"/>
      <c r="AA409" s="123" t="n"/>
    </row>
    <row r="410" ht="12.75" customHeight="1">
      <c r="B410" s="13">
        <f>IF(AND(J410="Coating_Standard"),"Y","N")</f>
        <v/>
      </c>
      <c r="C410" t="inlineStr">
        <is>
          <t>Price_BOM_VL_VLS_Insert_404</t>
        </is>
      </c>
      <c r="D410">
        <f>IF(B410="Y",C410,"")</f>
        <v/>
      </c>
      <c r="E410" t="inlineStr">
        <is>
          <t>:6012-5_VL:8012-3_VL:</t>
        </is>
      </c>
      <c r="F410" s="123" t="inlineStr">
        <is>
          <t>X5</t>
        </is>
      </c>
      <c r="G410" s="123" t="inlineStr">
        <is>
          <t>Opt_InsertProvided</t>
        </is>
      </c>
      <c r="H410" s="123" t="inlineStr">
        <is>
          <t>Cast Iron, ASTM-A48, CL 30</t>
        </is>
      </c>
      <c r="I410" s="123" t="inlineStr">
        <is>
          <t>:C35:</t>
        </is>
      </c>
      <c r="J410" t="inlineStr">
        <is>
          <t>Coating_Scotchkote134_interior_exterior</t>
        </is>
      </c>
      <c r="K410" t="inlineStr">
        <is>
          <t>:MechSealType21S:MechSealType1Unbal:</t>
        </is>
      </c>
      <c r="L410" t="inlineStr">
        <is>
          <t>Vertical</t>
        </is>
      </c>
      <c r="M410" t="inlineStr">
        <is>
          <t>L</t>
        </is>
      </c>
      <c r="N410" t="inlineStr">
        <is>
          <t>:324TCZ:326TCZ:364TCZ:365TCZ:</t>
        </is>
      </c>
      <c r="O410" s="6" t="inlineStr">
        <is>
          <t>Cast Iron, ASTM-A48, CL 30</t>
        </is>
      </c>
      <c r="P410" s="6" t="inlineStr">
        <is>
          <t>C30</t>
        </is>
      </c>
      <c r="Q410" s="123" t="inlineStr">
        <is>
          <t>125# ANSI Flange</t>
        </is>
      </c>
      <c r="R410" s="123" t="inlineStr">
        <is>
          <t>RTF</t>
        </is>
      </c>
      <c r="S410" s="6" t="n"/>
      <c r="T410" s="123" t="inlineStr">
        <is>
          <t>A100527</t>
        </is>
      </c>
      <c r="U410" s="123" t="n"/>
      <c r="V410" s="123" t="inlineStr">
        <is>
          <t>LT027</t>
        </is>
      </c>
      <c r="W410" s="13" t="n">
        <v>0</v>
      </c>
      <c r="X410" t="n">
        <v>0</v>
      </c>
      <c r="Z410" s="123" t="n"/>
      <c r="AA410" s="123" t="n"/>
    </row>
    <row r="411" ht="12.75" customHeight="1">
      <c r="B411" s="13">
        <f>IF(AND(J411="Coating_Standard"),"Y","N")</f>
        <v/>
      </c>
      <c r="C411" t="inlineStr">
        <is>
          <t>Price_BOM_VL_VLS_Insert_405</t>
        </is>
      </c>
      <c r="D411">
        <f>IF(B411="Y",C411,"")</f>
        <v/>
      </c>
      <c r="E411" t="inlineStr">
        <is>
          <t>:6012-5_VL:8012-3_VL:</t>
        </is>
      </c>
      <c r="F411" s="123" t="inlineStr">
        <is>
          <t>X5</t>
        </is>
      </c>
      <c r="G411" s="123" t="inlineStr">
        <is>
          <t>Opt_InsertProvided</t>
        </is>
      </c>
      <c r="H411" s="123" t="inlineStr">
        <is>
          <t>Cast Iron, ASTM-A48, CL 30</t>
        </is>
      </c>
      <c r="I411" s="123" t="inlineStr">
        <is>
          <t>:C35:</t>
        </is>
      </c>
      <c r="J411" t="inlineStr">
        <is>
          <t>Coating_Scotchkote134_interior_exterior</t>
        </is>
      </c>
      <c r="K411" t="inlineStr">
        <is>
          <t>:MechSealType1Bal:</t>
        </is>
      </c>
      <c r="L411" t="inlineStr">
        <is>
          <t>Vertical</t>
        </is>
      </c>
      <c r="M411" t="inlineStr">
        <is>
          <t>L</t>
        </is>
      </c>
      <c r="N411" t="inlineStr">
        <is>
          <t>:213TCZ:215TCZ:254TCZ:256TCZ:</t>
        </is>
      </c>
      <c r="O411" s="6" t="inlineStr">
        <is>
          <t>Cast Iron, ASTM-A48, CL 30</t>
        </is>
      </c>
      <c r="P411" s="6" t="inlineStr">
        <is>
          <t>C30</t>
        </is>
      </c>
      <c r="Q411" s="123" t="inlineStr">
        <is>
          <t>125# ANSI Flange</t>
        </is>
      </c>
      <c r="R411" s="123" t="inlineStr">
        <is>
          <t>RTF</t>
        </is>
      </c>
      <c r="S411" s="6" t="n"/>
      <c r="T411" s="123" t="inlineStr">
        <is>
          <t>A100527</t>
        </is>
      </c>
      <c r="U411" s="123" t="n"/>
      <c r="V411" s="123" t="inlineStr">
        <is>
          <t>LT027</t>
        </is>
      </c>
      <c r="W411" s="13" t="n">
        <v>0</v>
      </c>
      <c r="X411" t="n">
        <v>0</v>
      </c>
      <c r="Z411" s="123" t="n"/>
      <c r="AA411" s="123" t="n"/>
    </row>
    <row r="412" ht="12.75" customHeight="1">
      <c r="B412" s="13">
        <f>IF(AND(J412="Coating_Standard"),"Y","N")</f>
        <v/>
      </c>
      <c r="C412" t="inlineStr">
        <is>
          <t>Price_BOM_VL_VLS_Insert_406</t>
        </is>
      </c>
      <c r="D412">
        <f>IF(B412="Y",C412,"")</f>
        <v/>
      </c>
      <c r="E412" t="inlineStr">
        <is>
          <t>:6012-5_VL:8012-3_VL:</t>
        </is>
      </c>
      <c r="F412" s="123" t="inlineStr">
        <is>
          <t>X5</t>
        </is>
      </c>
      <c r="G412" s="123" t="inlineStr">
        <is>
          <t>Opt_InsertProvided</t>
        </is>
      </c>
      <c r="H412" s="123" t="inlineStr">
        <is>
          <t>Cast Iron, ASTM-A48, CL 30</t>
        </is>
      </c>
      <c r="I412" s="123" t="inlineStr">
        <is>
          <t>:C35:</t>
        </is>
      </c>
      <c r="J412" t="inlineStr">
        <is>
          <t>Coating_Scotchkote134_interior_exterior</t>
        </is>
      </c>
      <c r="K412" t="inlineStr">
        <is>
          <t>:MechSealType1Bal:</t>
        </is>
      </c>
      <c r="L412" t="inlineStr">
        <is>
          <t>Vertical</t>
        </is>
      </c>
      <c r="M412" t="inlineStr">
        <is>
          <t>L</t>
        </is>
      </c>
      <c r="N412" t="inlineStr">
        <is>
          <t>:284TCZ:286TCZ:</t>
        </is>
      </c>
      <c r="O412" s="6" t="inlineStr">
        <is>
          <t>Cast Iron, ASTM-A48, CL 30</t>
        </is>
      </c>
      <c r="P412" s="6" t="inlineStr">
        <is>
          <t>C30</t>
        </is>
      </c>
      <c r="Q412" s="123" t="inlineStr">
        <is>
          <t>125# ANSI Flange</t>
        </is>
      </c>
      <c r="R412" s="123" t="inlineStr">
        <is>
          <t>RTF</t>
        </is>
      </c>
      <c r="S412" s="6" t="n"/>
      <c r="T412" s="123" t="inlineStr">
        <is>
          <t>A100527</t>
        </is>
      </c>
      <c r="U412" s="123" t="n"/>
      <c r="V412" s="123" t="inlineStr">
        <is>
          <t>LT027</t>
        </is>
      </c>
      <c r="W412" s="13" t="n">
        <v>0</v>
      </c>
      <c r="X412" t="n">
        <v>0</v>
      </c>
      <c r="Z412" s="123" t="n"/>
      <c r="AA412" s="123" t="n"/>
    </row>
    <row r="413" ht="12.75" customHeight="1">
      <c r="B413" s="13">
        <f>IF(AND(J413="Coating_Standard"),"Y","N")</f>
        <v/>
      </c>
      <c r="C413" t="inlineStr">
        <is>
          <t>Price_BOM_VL_VLS_Insert_407</t>
        </is>
      </c>
      <c r="D413">
        <f>IF(B413="Y",C413,"")</f>
        <v/>
      </c>
      <c r="E413" t="inlineStr">
        <is>
          <t>:6012-5_VL:8012-3_VL:</t>
        </is>
      </c>
      <c r="F413" s="123" t="inlineStr">
        <is>
          <t>X5</t>
        </is>
      </c>
      <c r="G413" s="123" t="inlineStr">
        <is>
          <t>Opt_InsertProvided</t>
        </is>
      </c>
      <c r="H413" s="123" t="inlineStr">
        <is>
          <t>Cast Iron, ASTM-A48, CL 30</t>
        </is>
      </c>
      <c r="I413" s="123" t="inlineStr">
        <is>
          <t>:C35:</t>
        </is>
      </c>
      <c r="J413" t="inlineStr">
        <is>
          <t>Coating_Scotchkote134_interior_exterior</t>
        </is>
      </c>
      <c r="K413" t="inlineStr">
        <is>
          <t>:MechSealType1Bal:</t>
        </is>
      </c>
      <c r="L413" t="inlineStr">
        <is>
          <t>Vertical</t>
        </is>
      </c>
      <c r="M413" t="inlineStr">
        <is>
          <t>L</t>
        </is>
      </c>
      <c r="N413" t="inlineStr">
        <is>
          <t>:324TCZ:326TCZ:364TCZ:365TCZ:</t>
        </is>
      </c>
      <c r="O413" s="6" t="inlineStr">
        <is>
          <t>Cast Iron, ASTM-A48, CL 30</t>
        </is>
      </c>
      <c r="P413" s="6" t="inlineStr">
        <is>
          <t>C30</t>
        </is>
      </c>
      <c r="Q413" s="123" t="inlineStr">
        <is>
          <t>125# ANSI Flange</t>
        </is>
      </c>
      <c r="R413" s="123" t="inlineStr">
        <is>
          <t>RTF</t>
        </is>
      </c>
      <c r="S413" s="6" t="n"/>
      <c r="T413" s="123" t="inlineStr">
        <is>
          <t>A100527</t>
        </is>
      </c>
      <c r="U413" s="123" t="n"/>
      <c r="V413" s="123" t="inlineStr">
        <is>
          <t>LT027</t>
        </is>
      </c>
      <c r="W413" s="13" t="n">
        <v>0</v>
      </c>
      <c r="X413" t="n">
        <v>0</v>
      </c>
      <c r="Z413" s="123" t="n"/>
      <c r="AA413" s="123" t="n"/>
    </row>
    <row r="414" ht="12.75" customHeight="1">
      <c r="B414" s="13">
        <f>IF(AND(J414="Coating_Standard"),"Y","N")</f>
        <v/>
      </c>
      <c r="C414" t="inlineStr">
        <is>
          <t>Price_BOM_VL_VLS_Insert_408</t>
        </is>
      </c>
      <c r="D414">
        <f>IF(B414="Y",C414,"")</f>
        <v/>
      </c>
      <c r="E414" t="inlineStr">
        <is>
          <t>:6012-5_VL:8012-3_VL:</t>
        </is>
      </c>
      <c r="F414" s="123" t="inlineStr">
        <is>
          <t>X5</t>
        </is>
      </c>
      <c r="G414" s="123" t="inlineStr">
        <is>
          <t>Opt_InsertProvided</t>
        </is>
      </c>
      <c r="H414" s="123" t="inlineStr">
        <is>
          <t>Cast Iron, ASTM-A48, CL 30</t>
        </is>
      </c>
      <c r="I414" s="123" t="inlineStr">
        <is>
          <t>:C35:</t>
        </is>
      </c>
      <c r="J414" t="inlineStr">
        <is>
          <t>Coating_Scotchkote134_interior_exterior_IncludeImpeller</t>
        </is>
      </c>
      <c r="K414" t="inlineStr">
        <is>
          <t>:MechSealType21S:MechSealType1Unbal:</t>
        </is>
      </c>
      <c r="L414" t="inlineStr">
        <is>
          <t>Vertical</t>
        </is>
      </c>
      <c r="M414" t="inlineStr">
        <is>
          <t>L</t>
        </is>
      </c>
      <c r="N414" t="inlineStr">
        <is>
          <t>:213TCZ:215TCZ:254TCZ:256TCZ:</t>
        </is>
      </c>
      <c r="O414" s="6" t="inlineStr">
        <is>
          <t>Cast Iron, ASTM-A48, CL 30</t>
        </is>
      </c>
      <c r="P414" s="6" t="inlineStr">
        <is>
          <t>C30</t>
        </is>
      </c>
      <c r="Q414" s="123" t="inlineStr">
        <is>
          <t>125# ANSI Flange</t>
        </is>
      </c>
      <c r="R414" s="123" t="inlineStr">
        <is>
          <t>RTF</t>
        </is>
      </c>
      <c r="S414" s="6" t="n"/>
      <c r="T414" s="123" t="inlineStr">
        <is>
          <t>A100527</t>
        </is>
      </c>
      <c r="U414" s="123" t="n"/>
      <c r="V414" s="123" t="inlineStr">
        <is>
          <t>LT027</t>
        </is>
      </c>
      <c r="W414" s="13" t="n">
        <v>0</v>
      </c>
      <c r="X414" t="n">
        <v>0</v>
      </c>
      <c r="Z414" s="123" t="n"/>
      <c r="AA414" s="123" t="n"/>
    </row>
    <row r="415" ht="12.75" customHeight="1">
      <c r="B415" s="13">
        <f>IF(AND(J415="Coating_Standard"),"Y","N")</f>
        <v/>
      </c>
      <c r="C415" t="inlineStr">
        <is>
          <t>Price_BOM_VL_VLS_Insert_409</t>
        </is>
      </c>
      <c r="D415">
        <f>IF(B415="Y",C415,"")</f>
        <v/>
      </c>
      <c r="E415" t="inlineStr">
        <is>
          <t>:6012-5_VL:8012-3_VL:</t>
        </is>
      </c>
      <c r="F415" s="123" t="inlineStr">
        <is>
          <t>X5</t>
        </is>
      </c>
      <c r="G415" s="123" t="inlineStr">
        <is>
          <t>Opt_InsertProvided</t>
        </is>
      </c>
      <c r="H415" s="123" t="inlineStr">
        <is>
          <t>Cast Iron, ASTM-A48, CL 30</t>
        </is>
      </c>
      <c r="I415" s="123" t="inlineStr">
        <is>
          <t>:C35:</t>
        </is>
      </c>
      <c r="J415" t="inlineStr">
        <is>
          <t>Coating_Scotchkote134_interior_exterior_IncludeImpeller</t>
        </is>
      </c>
      <c r="K415" t="inlineStr">
        <is>
          <t>:MechSealType21S:MechSealType1Unbal:</t>
        </is>
      </c>
      <c r="L415" t="inlineStr">
        <is>
          <t>Vertical</t>
        </is>
      </c>
      <c r="M415" t="inlineStr">
        <is>
          <t>L</t>
        </is>
      </c>
      <c r="N415" t="inlineStr">
        <is>
          <t>:284TCZ:286TCZ:</t>
        </is>
      </c>
      <c r="O415" s="6" t="inlineStr">
        <is>
          <t>Cast Iron, ASTM-A48, CL 30</t>
        </is>
      </c>
      <c r="P415" s="6" t="inlineStr">
        <is>
          <t>C30</t>
        </is>
      </c>
      <c r="Q415" s="123" t="inlineStr">
        <is>
          <t>125# ANSI Flange</t>
        </is>
      </c>
      <c r="R415" s="123" t="inlineStr">
        <is>
          <t>RTF</t>
        </is>
      </c>
      <c r="S415" s="6" t="n"/>
      <c r="T415" s="123" t="inlineStr">
        <is>
          <t>A100527</t>
        </is>
      </c>
      <c r="U415" s="123" t="n"/>
      <c r="V415" s="123" t="inlineStr">
        <is>
          <t>LT027</t>
        </is>
      </c>
      <c r="W415" s="13" t="n">
        <v>0</v>
      </c>
      <c r="X415" t="n">
        <v>0</v>
      </c>
      <c r="Z415" s="123" t="n"/>
      <c r="AA415" s="123" t="n"/>
    </row>
    <row r="416" ht="12.75" customHeight="1">
      <c r="B416" s="13">
        <f>IF(AND(J416="Coating_Standard"),"Y","N")</f>
        <v/>
      </c>
      <c r="C416" t="inlineStr">
        <is>
          <t>Price_BOM_VL_VLS_Insert_410</t>
        </is>
      </c>
      <c r="D416">
        <f>IF(B416="Y",C416,"")</f>
        <v/>
      </c>
      <c r="E416" t="inlineStr">
        <is>
          <t>:6012-5_VL:8012-3_VL:</t>
        </is>
      </c>
      <c r="F416" s="123" t="inlineStr">
        <is>
          <t>X5</t>
        </is>
      </c>
      <c r="G416" s="123" t="inlineStr">
        <is>
          <t>Opt_InsertProvided</t>
        </is>
      </c>
      <c r="H416" s="123" t="inlineStr">
        <is>
          <t>Cast Iron, ASTM-A48, CL 30</t>
        </is>
      </c>
      <c r="I416" s="123" t="inlineStr">
        <is>
          <t>:C35:</t>
        </is>
      </c>
      <c r="J416" t="inlineStr">
        <is>
          <t>Coating_Scotchkote134_interior_exterior_IncludeImpeller</t>
        </is>
      </c>
      <c r="K416" t="inlineStr">
        <is>
          <t>:MechSealType21S:MechSealType1Unbal:</t>
        </is>
      </c>
      <c r="L416" t="inlineStr">
        <is>
          <t>Vertical</t>
        </is>
      </c>
      <c r="M416" t="inlineStr">
        <is>
          <t>L</t>
        </is>
      </c>
      <c r="N416" t="inlineStr">
        <is>
          <t>:324TCZ:326TCZ:364TCZ:365TCZ:</t>
        </is>
      </c>
      <c r="O416" s="6" t="inlineStr">
        <is>
          <t>Cast Iron, ASTM-A48, CL 30</t>
        </is>
      </c>
      <c r="P416" s="6" t="inlineStr">
        <is>
          <t>C30</t>
        </is>
      </c>
      <c r="Q416" s="123" t="inlineStr">
        <is>
          <t>125# ANSI Flange</t>
        </is>
      </c>
      <c r="R416" s="123" t="inlineStr">
        <is>
          <t>RTF</t>
        </is>
      </c>
      <c r="S416" s="6" t="n"/>
      <c r="T416" s="123" t="inlineStr">
        <is>
          <t>A100527</t>
        </is>
      </c>
      <c r="U416" s="123" t="n"/>
      <c r="V416" s="123" t="inlineStr">
        <is>
          <t>LT027</t>
        </is>
      </c>
      <c r="W416" s="13" t="n">
        <v>0</v>
      </c>
      <c r="X416" t="n">
        <v>0</v>
      </c>
      <c r="Z416" s="123" t="n"/>
      <c r="AA416" s="123" t="n"/>
    </row>
    <row r="417" ht="12.75" customHeight="1">
      <c r="B417" s="13">
        <f>IF(AND(J417="Coating_Standard"),"Y","N")</f>
        <v/>
      </c>
      <c r="C417" t="inlineStr">
        <is>
          <t>Price_BOM_VL_VLS_Insert_411</t>
        </is>
      </c>
      <c r="D417">
        <f>IF(B417="Y",C417,"")</f>
        <v/>
      </c>
      <c r="E417" t="inlineStr">
        <is>
          <t>:6012-5_VL:8012-3_VL:</t>
        </is>
      </c>
      <c r="F417" s="123" t="inlineStr">
        <is>
          <t>X5</t>
        </is>
      </c>
      <c r="G417" s="123" t="inlineStr">
        <is>
          <t>Opt_InsertProvided</t>
        </is>
      </c>
      <c r="H417" s="123" t="inlineStr">
        <is>
          <t>Cast Iron, ASTM-A48, CL 30</t>
        </is>
      </c>
      <c r="I417" s="123" t="inlineStr">
        <is>
          <t>:C35:</t>
        </is>
      </c>
      <c r="J417" t="inlineStr">
        <is>
          <t>Coating_Scotchkote134_interior_exterior_IncludeImpeller</t>
        </is>
      </c>
      <c r="K417" t="inlineStr">
        <is>
          <t>:MechSealType1Bal:</t>
        </is>
      </c>
      <c r="L417" t="inlineStr">
        <is>
          <t>Vertical</t>
        </is>
      </c>
      <c r="M417" t="inlineStr">
        <is>
          <t>L</t>
        </is>
      </c>
      <c r="N417" t="inlineStr">
        <is>
          <t>:213TCZ:215TCZ:254TCZ:256TCZ:</t>
        </is>
      </c>
      <c r="O417" s="6" t="inlineStr">
        <is>
          <t>Cast Iron, ASTM-A48, CL 30</t>
        </is>
      </c>
      <c r="P417" s="6" t="inlineStr">
        <is>
          <t>C30</t>
        </is>
      </c>
      <c r="Q417" s="123" t="inlineStr">
        <is>
          <t>125# ANSI Flange</t>
        </is>
      </c>
      <c r="R417" s="123" t="inlineStr">
        <is>
          <t>RTF</t>
        </is>
      </c>
      <c r="S417" s="6" t="n"/>
      <c r="T417" s="123" t="inlineStr">
        <is>
          <t>A100527</t>
        </is>
      </c>
      <c r="U417" s="123" t="n"/>
      <c r="V417" s="123" t="inlineStr">
        <is>
          <t>LT027</t>
        </is>
      </c>
      <c r="W417" s="13" t="n">
        <v>0</v>
      </c>
      <c r="X417" t="n">
        <v>0</v>
      </c>
      <c r="Z417" s="123" t="n"/>
      <c r="AA417" s="123" t="n"/>
    </row>
    <row r="418" ht="12.75" customHeight="1">
      <c r="B418" s="13">
        <f>IF(AND(J418="Coating_Standard"),"Y","N")</f>
        <v/>
      </c>
      <c r="C418" t="inlineStr">
        <is>
          <t>Price_BOM_VL_VLS_Insert_412</t>
        </is>
      </c>
      <c r="D418">
        <f>IF(B418="Y",C418,"")</f>
        <v/>
      </c>
      <c r="E418" t="inlineStr">
        <is>
          <t>:6012-5_VL:8012-3_VL:</t>
        </is>
      </c>
      <c r="F418" s="123" t="inlineStr">
        <is>
          <t>X5</t>
        </is>
      </c>
      <c r="G418" s="123" t="inlineStr">
        <is>
          <t>Opt_InsertProvided</t>
        </is>
      </c>
      <c r="H418" s="123" t="inlineStr">
        <is>
          <t>Cast Iron, ASTM-A48, CL 30</t>
        </is>
      </c>
      <c r="I418" s="123" t="inlineStr">
        <is>
          <t>:C35:</t>
        </is>
      </c>
      <c r="J418" t="inlineStr">
        <is>
          <t>Coating_Scotchkote134_interior_exterior_IncludeImpeller</t>
        </is>
      </c>
      <c r="K418" t="inlineStr">
        <is>
          <t>:MechSealType1Bal:</t>
        </is>
      </c>
      <c r="L418" t="inlineStr">
        <is>
          <t>Vertical</t>
        </is>
      </c>
      <c r="M418" t="inlineStr">
        <is>
          <t>L</t>
        </is>
      </c>
      <c r="N418" t="inlineStr">
        <is>
          <t>:284TCZ:286TCZ:</t>
        </is>
      </c>
      <c r="O418" s="6" t="inlineStr">
        <is>
          <t>Cast Iron, ASTM-A48, CL 30</t>
        </is>
      </c>
      <c r="P418" s="6" t="inlineStr">
        <is>
          <t>C30</t>
        </is>
      </c>
      <c r="Q418" s="123" t="inlineStr">
        <is>
          <t>125# ANSI Flange</t>
        </is>
      </c>
      <c r="R418" s="123" t="inlineStr">
        <is>
          <t>RTF</t>
        </is>
      </c>
      <c r="S418" s="6" t="n"/>
      <c r="T418" s="123" t="inlineStr">
        <is>
          <t>A100527</t>
        </is>
      </c>
      <c r="U418" s="123" t="n"/>
      <c r="V418" s="123" t="inlineStr">
        <is>
          <t>LT027</t>
        </is>
      </c>
      <c r="W418" s="13" t="n">
        <v>0</v>
      </c>
      <c r="X418" t="n">
        <v>0</v>
      </c>
      <c r="Z418" s="123" t="n"/>
      <c r="AA418" s="123" t="n"/>
    </row>
    <row r="419" ht="12.75" customHeight="1">
      <c r="B419" s="13">
        <f>IF(AND(J419="Coating_Standard"),"Y","N")</f>
        <v/>
      </c>
      <c r="C419" t="inlineStr">
        <is>
          <t>Price_BOM_VL_VLS_Insert_413</t>
        </is>
      </c>
      <c r="D419">
        <f>IF(B419="Y",C419,"")</f>
        <v/>
      </c>
      <c r="E419" t="inlineStr">
        <is>
          <t>:6012-5_VL:8012-3_VL:</t>
        </is>
      </c>
      <c r="F419" s="123" t="inlineStr">
        <is>
          <t>X5</t>
        </is>
      </c>
      <c r="G419" s="123" t="inlineStr">
        <is>
          <t>Opt_InsertProvided</t>
        </is>
      </c>
      <c r="H419" s="123" t="inlineStr">
        <is>
          <t>Cast Iron, ASTM-A48, CL 30</t>
        </is>
      </c>
      <c r="I419" s="123" t="inlineStr">
        <is>
          <t>:C35:</t>
        </is>
      </c>
      <c r="J419" t="inlineStr">
        <is>
          <t>Coating_Scotchkote134_interior_exterior_IncludeImpeller</t>
        </is>
      </c>
      <c r="K419" t="inlineStr">
        <is>
          <t>:MechSealType1Bal:</t>
        </is>
      </c>
      <c r="L419" t="inlineStr">
        <is>
          <t>Vertical</t>
        </is>
      </c>
      <c r="M419" t="inlineStr">
        <is>
          <t>L</t>
        </is>
      </c>
      <c r="N419" t="inlineStr">
        <is>
          <t>:324TCZ:326TCZ:364TCZ:365TCZ:</t>
        </is>
      </c>
      <c r="O419" s="6" t="inlineStr">
        <is>
          <t>Cast Iron, ASTM-A48, CL 30</t>
        </is>
      </c>
      <c r="P419" s="6" t="inlineStr">
        <is>
          <t>C30</t>
        </is>
      </c>
      <c r="Q419" s="123" t="inlineStr">
        <is>
          <t>125# ANSI Flange</t>
        </is>
      </c>
      <c r="R419" s="123" t="inlineStr">
        <is>
          <t>RTF</t>
        </is>
      </c>
      <c r="S419" s="6" t="n"/>
      <c r="T419" s="123" t="inlineStr">
        <is>
          <t>A100527</t>
        </is>
      </c>
      <c r="U419" s="123" t="n"/>
      <c r="V419" s="123" t="inlineStr">
        <is>
          <t>LT027</t>
        </is>
      </c>
      <c r="W419" s="13" t="n">
        <v>0</v>
      </c>
      <c r="X419" t="n">
        <v>0</v>
      </c>
      <c r="Z419" s="123" t="n"/>
      <c r="AA419" s="123" t="n"/>
    </row>
    <row r="420" ht="12.75" customHeight="1">
      <c r="B420" s="13">
        <f>IF(AND(J420="Coating_Standard"),"Y","N")</f>
        <v/>
      </c>
      <c r="C420" t="inlineStr">
        <is>
          <t>Price_BOM_VL_VLS_Insert_414</t>
        </is>
      </c>
      <c r="D420">
        <f>IF(B420="Y",C420,"")</f>
        <v/>
      </c>
      <c r="E420" t="inlineStr">
        <is>
          <t>:6012-5_VL:8012-3_VL:</t>
        </is>
      </c>
      <c r="F420" s="123" t="inlineStr">
        <is>
          <t>X5</t>
        </is>
      </c>
      <c r="G420" s="123" t="inlineStr">
        <is>
          <t>Opt_InsertProvided</t>
        </is>
      </c>
      <c r="H420" s="123" t="inlineStr">
        <is>
          <t>Cast Iron, ASTM-A48, CL 30</t>
        </is>
      </c>
      <c r="I420" s="123" t="inlineStr">
        <is>
          <t>:C35:</t>
        </is>
      </c>
      <c r="J420" t="inlineStr">
        <is>
          <t>Coating_Scotchkote134_interior_IncludeImpeller</t>
        </is>
      </c>
      <c r="K420" t="inlineStr">
        <is>
          <t>:MechSealType21S:MechSealType1Unbal:</t>
        </is>
      </c>
      <c r="L420" t="inlineStr">
        <is>
          <t>Vertical</t>
        </is>
      </c>
      <c r="M420" t="inlineStr">
        <is>
          <t>L</t>
        </is>
      </c>
      <c r="N420" t="inlineStr">
        <is>
          <t>:213TCZ:215TCZ:254TCZ:256TCZ:</t>
        </is>
      </c>
      <c r="O420" s="6" t="inlineStr">
        <is>
          <t>Cast Iron, ASTM-A48, CL 30</t>
        </is>
      </c>
      <c r="P420" s="6" t="inlineStr">
        <is>
          <t>C30</t>
        </is>
      </c>
      <c r="Q420" s="123" t="inlineStr">
        <is>
          <t>125# ANSI Flange</t>
        </is>
      </c>
      <c r="R420" s="123" t="inlineStr">
        <is>
          <t>RTF</t>
        </is>
      </c>
      <c r="S420" s="6" t="n"/>
      <c r="T420" s="123" t="inlineStr">
        <is>
          <t>A100527</t>
        </is>
      </c>
      <c r="U420" s="123" t="n"/>
      <c r="V420" s="123" t="inlineStr">
        <is>
          <t>LT027</t>
        </is>
      </c>
      <c r="W420" s="13" t="n">
        <v>0</v>
      </c>
      <c r="X420" t="n">
        <v>0</v>
      </c>
      <c r="Z420" s="123" t="n"/>
      <c r="AA420" s="123" t="n"/>
    </row>
    <row r="421" ht="12.75" customHeight="1">
      <c r="B421" s="13">
        <f>IF(AND(J421="Coating_Standard"),"Y","N")</f>
        <v/>
      </c>
      <c r="C421" t="inlineStr">
        <is>
          <t>Price_BOM_VL_VLS_Insert_415</t>
        </is>
      </c>
      <c r="D421">
        <f>IF(B421="Y",C421,"")</f>
        <v/>
      </c>
      <c r="E421" t="inlineStr">
        <is>
          <t>:6012-5_VL:8012-3_VL:</t>
        </is>
      </c>
      <c r="F421" s="123" t="inlineStr">
        <is>
          <t>X5</t>
        </is>
      </c>
      <c r="G421" s="123" t="inlineStr">
        <is>
          <t>Opt_InsertProvided</t>
        </is>
      </c>
      <c r="H421" s="123" t="inlineStr">
        <is>
          <t>Cast Iron, ASTM-A48, CL 30</t>
        </is>
      </c>
      <c r="I421" s="123" t="inlineStr">
        <is>
          <t>:C35:</t>
        </is>
      </c>
      <c r="J421" t="inlineStr">
        <is>
          <t>Coating_Scotchkote134_interior_IncludeImpeller</t>
        </is>
      </c>
      <c r="K421" t="inlineStr">
        <is>
          <t>:MechSealType21S:MechSealType1Unbal:</t>
        </is>
      </c>
      <c r="L421" t="inlineStr">
        <is>
          <t>Vertical</t>
        </is>
      </c>
      <c r="M421" t="inlineStr">
        <is>
          <t>L</t>
        </is>
      </c>
      <c r="N421" t="inlineStr">
        <is>
          <t>:284TCZ:286TCZ:</t>
        </is>
      </c>
      <c r="O421" s="6" t="inlineStr">
        <is>
          <t>Cast Iron, ASTM-A48, CL 30</t>
        </is>
      </c>
      <c r="P421" s="6" t="inlineStr">
        <is>
          <t>C30</t>
        </is>
      </c>
      <c r="Q421" s="123" t="inlineStr">
        <is>
          <t>125# ANSI Flange</t>
        </is>
      </c>
      <c r="R421" s="123" t="inlineStr">
        <is>
          <t>RTF</t>
        </is>
      </c>
      <c r="S421" s="6" t="n"/>
      <c r="T421" s="123" t="inlineStr">
        <is>
          <t>A100527</t>
        </is>
      </c>
      <c r="U421" s="123" t="n"/>
      <c r="V421" s="123" t="inlineStr">
        <is>
          <t>LT027</t>
        </is>
      </c>
      <c r="W421" s="13" t="n">
        <v>0</v>
      </c>
      <c r="X421" t="n">
        <v>0</v>
      </c>
      <c r="Z421" s="123" t="n"/>
      <c r="AA421" s="123" t="n"/>
    </row>
    <row r="422" ht="12.75" customHeight="1">
      <c r="B422" s="13">
        <f>IF(AND(J422="Coating_Standard"),"Y","N")</f>
        <v/>
      </c>
      <c r="C422" t="inlineStr">
        <is>
          <t>Price_BOM_VL_VLS_Insert_416</t>
        </is>
      </c>
      <c r="D422">
        <f>IF(B422="Y",C422,"")</f>
        <v/>
      </c>
      <c r="E422" t="inlineStr">
        <is>
          <t>:6012-5_VL:8012-3_VL:</t>
        </is>
      </c>
      <c r="F422" s="123" t="inlineStr">
        <is>
          <t>X5</t>
        </is>
      </c>
      <c r="G422" s="123" t="inlineStr">
        <is>
          <t>Opt_InsertProvided</t>
        </is>
      </c>
      <c r="H422" s="123" t="inlineStr">
        <is>
          <t>Cast Iron, ASTM-A48, CL 30</t>
        </is>
      </c>
      <c r="I422" s="123" t="inlineStr">
        <is>
          <t>:C35:</t>
        </is>
      </c>
      <c r="J422" t="inlineStr">
        <is>
          <t>Coating_Scotchkote134_interior_IncludeImpeller</t>
        </is>
      </c>
      <c r="K422" t="inlineStr">
        <is>
          <t>:MechSealType21S:MechSealType1Unbal:</t>
        </is>
      </c>
      <c r="L422" t="inlineStr">
        <is>
          <t>Vertical</t>
        </is>
      </c>
      <c r="M422" t="inlineStr">
        <is>
          <t>L</t>
        </is>
      </c>
      <c r="N422" t="inlineStr">
        <is>
          <t>:324TCZ:326TCZ:364TCZ:365TCZ:</t>
        </is>
      </c>
      <c r="O422" s="6" t="inlineStr">
        <is>
          <t>Cast Iron, ASTM-A48, CL 30</t>
        </is>
      </c>
      <c r="P422" s="6" t="inlineStr">
        <is>
          <t>C30</t>
        </is>
      </c>
      <c r="Q422" s="123" t="inlineStr">
        <is>
          <t>125# ANSI Flange</t>
        </is>
      </c>
      <c r="R422" s="123" t="inlineStr">
        <is>
          <t>RTF</t>
        </is>
      </c>
      <c r="S422" s="6" t="n"/>
      <c r="T422" s="123" t="inlineStr">
        <is>
          <t>A100527</t>
        </is>
      </c>
      <c r="U422" s="123" t="n"/>
      <c r="V422" s="123" t="inlineStr">
        <is>
          <t>LT027</t>
        </is>
      </c>
      <c r="W422" s="13" t="n">
        <v>0</v>
      </c>
      <c r="X422" t="n">
        <v>0</v>
      </c>
      <c r="Z422" s="123" t="n"/>
      <c r="AA422" s="123" t="n"/>
    </row>
    <row r="423" ht="12.75" customHeight="1">
      <c r="B423" s="13">
        <f>IF(AND(J423="Coating_Standard"),"Y","N")</f>
        <v/>
      </c>
      <c r="C423" t="inlineStr">
        <is>
          <t>Price_BOM_VL_VLS_Insert_417</t>
        </is>
      </c>
      <c r="D423">
        <f>IF(B423="Y",C423,"")</f>
        <v/>
      </c>
      <c r="E423" t="inlineStr">
        <is>
          <t>:6012-5_VL:8012-3_VL:</t>
        </is>
      </c>
      <c r="F423" s="123" t="inlineStr">
        <is>
          <t>X5</t>
        </is>
      </c>
      <c r="G423" s="123" t="inlineStr">
        <is>
          <t>Opt_InsertProvided</t>
        </is>
      </c>
      <c r="H423" s="123" t="inlineStr">
        <is>
          <t>Cast Iron, ASTM-A48, CL 30</t>
        </is>
      </c>
      <c r="I423" s="123" t="inlineStr">
        <is>
          <t>:C35:</t>
        </is>
      </c>
      <c r="J423" t="inlineStr">
        <is>
          <t>Coating_Scotchkote134_interior_IncludeImpeller</t>
        </is>
      </c>
      <c r="K423" t="inlineStr">
        <is>
          <t>:MechSealType1Bal:</t>
        </is>
      </c>
      <c r="L423" t="inlineStr">
        <is>
          <t>Vertical</t>
        </is>
      </c>
      <c r="M423" t="inlineStr">
        <is>
          <t>L</t>
        </is>
      </c>
      <c r="N423" t="inlineStr">
        <is>
          <t>:213TCZ:215TCZ:254TCZ:256TCZ:</t>
        </is>
      </c>
      <c r="O423" s="6" t="inlineStr">
        <is>
          <t>Cast Iron, ASTM-A48, CL 30</t>
        </is>
      </c>
      <c r="P423" s="6" t="inlineStr">
        <is>
          <t>C30</t>
        </is>
      </c>
      <c r="Q423" s="123" t="inlineStr">
        <is>
          <t>125# ANSI Flange</t>
        </is>
      </c>
      <c r="R423" s="123" t="inlineStr">
        <is>
          <t>RTF</t>
        </is>
      </c>
      <c r="S423" s="6" t="n"/>
      <c r="T423" s="123" t="inlineStr">
        <is>
          <t>A100527</t>
        </is>
      </c>
      <c r="U423" s="123" t="n"/>
      <c r="V423" s="123" t="inlineStr">
        <is>
          <t>LT027</t>
        </is>
      </c>
      <c r="W423" s="13" t="n">
        <v>0</v>
      </c>
      <c r="X423" t="n">
        <v>0</v>
      </c>
      <c r="Z423" s="123" t="n"/>
      <c r="AA423" s="123" t="n"/>
    </row>
    <row r="424" ht="12.75" customHeight="1">
      <c r="B424" s="13">
        <f>IF(AND(J424="Coating_Standard"),"Y","N")</f>
        <v/>
      </c>
      <c r="C424" t="inlineStr">
        <is>
          <t>Price_BOM_VL_VLS_Insert_418</t>
        </is>
      </c>
      <c r="D424">
        <f>IF(B424="Y",C424,"")</f>
        <v/>
      </c>
      <c r="E424" t="inlineStr">
        <is>
          <t>:6012-5_VL:8012-3_VL:</t>
        </is>
      </c>
      <c r="F424" s="123" t="inlineStr">
        <is>
          <t>X5</t>
        </is>
      </c>
      <c r="G424" s="123" t="inlineStr">
        <is>
          <t>Opt_InsertProvided</t>
        </is>
      </c>
      <c r="H424" s="123" t="inlineStr">
        <is>
          <t>Cast Iron, ASTM-A48, CL 30</t>
        </is>
      </c>
      <c r="I424" s="123" t="inlineStr">
        <is>
          <t>:C35:</t>
        </is>
      </c>
      <c r="J424" t="inlineStr">
        <is>
          <t>Coating_Scotchkote134_interior_IncludeImpeller</t>
        </is>
      </c>
      <c r="K424" t="inlineStr">
        <is>
          <t>:MechSealType1Bal:</t>
        </is>
      </c>
      <c r="L424" t="inlineStr">
        <is>
          <t>Vertical</t>
        </is>
      </c>
      <c r="M424" t="inlineStr">
        <is>
          <t>L</t>
        </is>
      </c>
      <c r="N424" t="inlineStr">
        <is>
          <t>:284TCZ:286TCZ:</t>
        </is>
      </c>
      <c r="O424" s="6" t="inlineStr">
        <is>
          <t>Cast Iron, ASTM-A48, CL 30</t>
        </is>
      </c>
      <c r="P424" s="6" t="inlineStr">
        <is>
          <t>C30</t>
        </is>
      </c>
      <c r="Q424" s="123" t="inlineStr">
        <is>
          <t>125# ANSI Flange</t>
        </is>
      </c>
      <c r="R424" s="123" t="inlineStr">
        <is>
          <t>RTF</t>
        </is>
      </c>
      <c r="S424" s="6" t="n"/>
      <c r="T424" s="123" t="inlineStr">
        <is>
          <t>A100527</t>
        </is>
      </c>
      <c r="U424" s="123" t="n"/>
      <c r="V424" s="123" t="inlineStr">
        <is>
          <t>LT027</t>
        </is>
      </c>
      <c r="W424" s="13" t="n">
        <v>0</v>
      </c>
      <c r="X424" t="n">
        <v>0</v>
      </c>
    </row>
    <row r="425" ht="12.75" customHeight="1">
      <c r="B425" s="13">
        <f>IF(AND(J425="Coating_Standard"),"Y","N")</f>
        <v/>
      </c>
      <c r="C425" t="inlineStr">
        <is>
          <t>Price_BOM_VL_VLS_Insert_419</t>
        </is>
      </c>
      <c r="D425">
        <f>IF(B425="Y",C425,"")</f>
        <v/>
      </c>
      <c r="E425" t="inlineStr">
        <is>
          <t>:6012-5_VL:8012-3_VL:</t>
        </is>
      </c>
      <c r="F425" s="123" t="inlineStr">
        <is>
          <t>X5</t>
        </is>
      </c>
      <c r="G425" s="123" t="inlineStr">
        <is>
          <t>Opt_InsertProvided</t>
        </is>
      </c>
      <c r="H425" s="123" t="inlineStr">
        <is>
          <t>Cast Iron, ASTM-A48, CL 30</t>
        </is>
      </c>
      <c r="I425" s="123" t="inlineStr">
        <is>
          <t>:C35:</t>
        </is>
      </c>
      <c r="J425" t="inlineStr">
        <is>
          <t>Coating_Scotchkote134_interior_IncludeImpeller</t>
        </is>
      </c>
      <c r="K425" t="inlineStr">
        <is>
          <t>:MechSealType1Bal:</t>
        </is>
      </c>
      <c r="L425" t="inlineStr">
        <is>
          <t>Vertical</t>
        </is>
      </c>
      <c r="M425" t="inlineStr">
        <is>
          <t>L</t>
        </is>
      </c>
      <c r="N425" t="inlineStr">
        <is>
          <t>:324TCZ:326TCZ:364TCZ:365TCZ:</t>
        </is>
      </c>
      <c r="O425" s="6" t="inlineStr">
        <is>
          <t>Cast Iron, ASTM-A48, CL 30</t>
        </is>
      </c>
      <c r="P425" s="6" t="inlineStr">
        <is>
          <t>C30</t>
        </is>
      </c>
      <c r="Q425" s="123" t="inlineStr">
        <is>
          <t>125# ANSI Flange</t>
        </is>
      </c>
      <c r="R425" s="123" t="inlineStr">
        <is>
          <t>RTF</t>
        </is>
      </c>
      <c r="S425" s="6" t="n"/>
      <c r="T425" s="123" t="inlineStr">
        <is>
          <t>A100527</t>
        </is>
      </c>
      <c r="U425" s="123" t="n"/>
      <c r="V425" s="123" t="inlineStr">
        <is>
          <t>LT027</t>
        </is>
      </c>
      <c r="W425" s="13" t="n">
        <v>0</v>
      </c>
      <c r="X425" t="n">
        <v>0</v>
      </c>
    </row>
    <row r="426" ht="12.75" customHeight="1">
      <c r="B426" s="13">
        <f>IF(AND(J426="Coating_Standard"),"Y","N")</f>
        <v/>
      </c>
      <c r="C426" t="inlineStr">
        <is>
          <t>Price_BOM_VL_VLS_Insert_420</t>
        </is>
      </c>
      <c r="D426">
        <f>IF(B426="Y",C426,"")</f>
        <v/>
      </c>
      <c r="E426" t="inlineStr">
        <is>
          <t>:6012-5_VL:8012-3_VL:</t>
        </is>
      </c>
      <c r="F426" s="123" t="inlineStr">
        <is>
          <t>X5</t>
        </is>
      </c>
      <c r="G426" s="123" t="inlineStr">
        <is>
          <t>Opt_InsertProvided</t>
        </is>
      </c>
      <c r="H426" s="123" t="inlineStr">
        <is>
          <t>Cast Iron, ASTM-A48, CL 30</t>
        </is>
      </c>
      <c r="I426" s="123" t="inlineStr">
        <is>
          <t>:C35:</t>
        </is>
      </c>
      <c r="J426" t="inlineStr">
        <is>
          <t>Coating_Special</t>
        </is>
      </c>
      <c r="K426" t="inlineStr">
        <is>
          <t>:MechSealType21S:MechSealType1Unbal:</t>
        </is>
      </c>
      <c r="L426" t="inlineStr">
        <is>
          <t>Vertical</t>
        </is>
      </c>
      <c r="M426" t="inlineStr">
        <is>
          <t>L</t>
        </is>
      </c>
      <c r="N426" t="inlineStr">
        <is>
          <t>:213TCZ:215TCZ:254TCZ:256TCZ:</t>
        </is>
      </c>
      <c r="O426" s="6" t="inlineStr">
        <is>
          <t>Cast Iron, ASTM-A48, CL 30</t>
        </is>
      </c>
      <c r="P426" s="6" t="inlineStr">
        <is>
          <t>C30</t>
        </is>
      </c>
      <c r="Q426" s="123" t="inlineStr">
        <is>
          <t>125# ANSI Flange</t>
        </is>
      </c>
      <c r="R426" s="123" t="inlineStr">
        <is>
          <t>RTF</t>
        </is>
      </c>
      <c r="S426" s="6" t="n"/>
      <c r="T426" s="123" t="inlineStr">
        <is>
          <t>A100527</t>
        </is>
      </c>
      <c r="U426" s="123" t="n"/>
      <c r="V426" s="123" t="inlineStr">
        <is>
          <t>LT027</t>
        </is>
      </c>
      <c r="W426" s="13" t="n">
        <v>0</v>
      </c>
      <c r="X426" t="n">
        <v>0</v>
      </c>
    </row>
    <row r="427" ht="12.75" customHeight="1">
      <c r="B427" s="13">
        <f>IF(AND(J427="Coating_Standard"),"Y","N")</f>
        <v/>
      </c>
      <c r="C427" t="inlineStr">
        <is>
          <t>Price_BOM_VL_VLS_Insert_421</t>
        </is>
      </c>
      <c r="D427">
        <f>IF(B427="Y",C427,"")</f>
        <v/>
      </c>
      <c r="E427" t="inlineStr">
        <is>
          <t>:6012-5_VL:8012-3_VL:</t>
        </is>
      </c>
      <c r="F427" s="123" t="inlineStr">
        <is>
          <t>X5</t>
        </is>
      </c>
      <c r="G427" s="123" t="inlineStr">
        <is>
          <t>Opt_InsertProvided</t>
        </is>
      </c>
      <c r="H427" s="123" t="inlineStr">
        <is>
          <t>Cast Iron, ASTM-A48, CL 30</t>
        </is>
      </c>
      <c r="I427" s="123" t="inlineStr">
        <is>
          <t>:C35:</t>
        </is>
      </c>
      <c r="J427" t="inlineStr">
        <is>
          <t>Coating_Special</t>
        </is>
      </c>
      <c r="K427" t="inlineStr">
        <is>
          <t>:MechSealType21S:MechSealType1Unbal:</t>
        </is>
      </c>
      <c r="L427" t="inlineStr">
        <is>
          <t>Vertical</t>
        </is>
      </c>
      <c r="M427" t="inlineStr">
        <is>
          <t>L</t>
        </is>
      </c>
      <c r="N427" t="inlineStr">
        <is>
          <t>:284TCZ:286TCZ:</t>
        </is>
      </c>
      <c r="O427" s="6" t="inlineStr">
        <is>
          <t>Cast Iron, ASTM-A48, CL 30</t>
        </is>
      </c>
      <c r="P427" s="6" t="inlineStr">
        <is>
          <t>C30</t>
        </is>
      </c>
      <c r="Q427" s="123" t="inlineStr">
        <is>
          <t>125# ANSI Flange</t>
        </is>
      </c>
      <c r="R427" s="123" t="inlineStr">
        <is>
          <t>RTF</t>
        </is>
      </c>
      <c r="S427" s="6" t="n"/>
      <c r="T427" s="123" t="inlineStr">
        <is>
          <t>A100527</t>
        </is>
      </c>
      <c r="U427" s="123" t="n"/>
      <c r="V427" s="123" t="inlineStr">
        <is>
          <t>LT027</t>
        </is>
      </c>
      <c r="W427" s="13" t="n">
        <v>0</v>
      </c>
      <c r="X427" t="n">
        <v>0</v>
      </c>
    </row>
    <row r="428" ht="12.75" customHeight="1">
      <c r="B428" s="13">
        <f>IF(AND(J428="Coating_Standard"),"Y","N")</f>
        <v/>
      </c>
      <c r="C428" t="inlineStr">
        <is>
          <t>Price_BOM_VL_VLS_Insert_422</t>
        </is>
      </c>
      <c r="D428">
        <f>IF(B428="Y",C428,"")</f>
        <v/>
      </c>
      <c r="E428" t="inlineStr">
        <is>
          <t>:6012-5_VL:8012-3_VL:</t>
        </is>
      </c>
      <c r="F428" s="123" t="inlineStr">
        <is>
          <t>X5</t>
        </is>
      </c>
      <c r="G428" s="123" t="inlineStr">
        <is>
          <t>Opt_InsertProvided</t>
        </is>
      </c>
      <c r="H428" s="123" t="inlineStr">
        <is>
          <t>Cast Iron, ASTM-A48, CL 30</t>
        </is>
      </c>
      <c r="I428" s="123" t="inlineStr">
        <is>
          <t>:C35:</t>
        </is>
      </c>
      <c r="J428" t="inlineStr">
        <is>
          <t>Coating_Special</t>
        </is>
      </c>
      <c r="K428" t="inlineStr">
        <is>
          <t>:MechSealType21S:MechSealType1Unbal:</t>
        </is>
      </c>
      <c r="L428" t="inlineStr">
        <is>
          <t>Vertical</t>
        </is>
      </c>
      <c r="M428" t="inlineStr">
        <is>
          <t>L</t>
        </is>
      </c>
      <c r="N428" t="inlineStr">
        <is>
          <t>:324TCZ:326TCZ:364TCZ:365TCZ:</t>
        </is>
      </c>
      <c r="O428" s="6" t="inlineStr">
        <is>
          <t>Cast Iron, ASTM-A48, CL 30</t>
        </is>
      </c>
      <c r="P428" s="6" t="inlineStr">
        <is>
          <t>C30</t>
        </is>
      </c>
      <c r="Q428" s="123" t="inlineStr">
        <is>
          <t>125# ANSI Flange</t>
        </is>
      </c>
      <c r="R428" s="123" t="inlineStr">
        <is>
          <t>RTF</t>
        </is>
      </c>
      <c r="S428" s="6" t="n"/>
      <c r="T428" s="123" t="inlineStr">
        <is>
          <t>A100527</t>
        </is>
      </c>
      <c r="U428" s="123" t="n"/>
      <c r="V428" s="123" t="inlineStr">
        <is>
          <t>LT027</t>
        </is>
      </c>
      <c r="W428" s="13" t="n">
        <v>0</v>
      </c>
      <c r="X428" t="n">
        <v>0</v>
      </c>
      <c r="Z428" s="123" t="n"/>
    </row>
    <row r="429" ht="12.75" customHeight="1">
      <c r="B429" s="13">
        <f>IF(AND(J429="Coating_Standard"),"Y","N")</f>
        <v/>
      </c>
      <c r="C429" t="inlineStr">
        <is>
          <t>Price_BOM_VL_VLS_Insert_423</t>
        </is>
      </c>
      <c r="D429">
        <f>IF(B429="Y",C429,"")</f>
        <v/>
      </c>
      <c r="E429" t="inlineStr">
        <is>
          <t>:6012-5_VL:8012-3_VL:</t>
        </is>
      </c>
      <c r="F429" s="123" t="inlineStr">
        <is>
          <t>X5</t>
        </is>
      </c>
      <c r="G429" s="123" t="inlineStr">
        <is>
          <t>Opt_InsertProvided</t>
        </is>
      </c>
      <c r="H429" s="123" t="inlineStr">
        <is>
          <t>Cast Iron, ASTM-A48, CL 30</t>
        </is>
      </c>
      <c r="I429" s="123" t="inlineStr">
        <is>
          <t>:C35:</t>
        </is>
      </c>
      <c r="J429" t="inlineStr">
        <is>
          <t>Coating_Special</t>
        </is>
      </c>
      <c r="K429" t="inlineStr">
        <is>
          <t>:MechSealType1Bal:</t>
        </is>
      </c>
      <c r="L429" t="inlineStr">
        <is>
          <t>Vertical</t>
        </is>
      </c>
      <c r="M429" t="inlineStr">
        <is>
          <t>L</t>
        </is>
      </c>
      <c r="N429" t="inlineStr">
        <is>
          <t>:213TCZ:215TCZ:254TCZ:256TCZ:</t>
        </is>
      </c>
      <c r="O429" s="6" t="inlineStr">
        <is>
          <t>Cast Iron, ASTM-A48, CL 30</t>
        </is>
      </c>
      <c r="P429" s="6" t="inlineStr">
        <is>
          <t>C30</t>
        </is>
      </c>
      <c r="Q429" s="123" t="inlineStr">
        <is>
          <t>125# ANSI Flange</t>
        </is>
      </c>
      <c r="R429" s="123" t="inlineStr">
        <is>
          <t>RTF</t>
        </is>
      </c>
      <c r="S429" s="6" t="n"/>
      <c r="T429" s="123" t="inlineStr">
        <is>
          <t>A100527</t>
        </is>
      </c>
      <c r="U429" s="123" t="n"/>
      <c r="V429" s="123" t="inlineStr">
        <is>
          <t>LT027</t>
        </is>
      </c>
      <c r="W429" s="13" t="n">
        <v>0</v>
      </c>
      <c r="X429" t="n">
        <v>0</v>
      </c>
    </row>
    <row r="430" ht="12.75" customHeight="1">
      <c r="B430" s="13">
        <f>IF(AND(J430="Coating_Standard"),"Y","N")</f>
        <v/>
      </c>
      <c r="C430" t="inlineStr">
        <is>
          <t>Price_BOM_VL_VLS_Insert_424</t>
        </is>
      </c>
      <c r="D430">
        <f>IF(B430="Y",C430,"")</f>
        <v/>
      </c>
      <c r="E430" t="inlineStr">
        <is>
          <t>:6012-5_VL:8012-3_VL:</t>
        </is>
      </c>
      <c r="F430" s="123" t="inlineStr">
        <is>
          <t>X5</t>
        </is>
      </c>
      <c r="G430" s="123" t="inlineStr">
        <is>
          <t>Opt_InsertProvided</t>
        </is>
      </c>
      <c r="H430" s="123" t="inlineStr">
        <is>
          <t>Cast Iron, ASTM-A48, CL 30</t>
        </is>
      </c>
      <c r="I430" s="123" t="inlineStr">
        <is>
          <t>:C35:</t>
        </is>
      </c>
      <c r="J430" t="inlineStr">
        <is>
          <t>Coating_Special</t>
        </is>
      </c>
      <c r="K430" t="inlineStr">
        <is>
          <t>:MechSealType1Bal:</t>
        </is>
      </c>
      <c r="L430" t="inlineStr">
        <is>
          <t>Vertical</t>
        </is>
      </c>
      <c r="M430" t="inlineStr">
        <is>
          <t>L</t>
        </is>
      </c>
      <c r="N430" t="inlineStr">
        <is>
          <t>:284TCZ:286TCZ:</t>
        </is>
      </c>
      <c r="O430" s="6" t="inlineStr">
        <is>
          <t>Cast Iron, ASTM-A48, CL 30</t>
        </is>
      </c>
      <c r="P430" s="6" t="inlineStr">
        <is>
          <t>C30</t>
        </is>
      </c>
      <c r="Q430" s="123" t="inlineStr">
        <is>
          <t>125# ANSI Flange</t>
        </is>
      </c>
      <c r="R430" s="123" t="inlineStr">
        <is>
          <t>RTF</t>
        </is>
      </c>
      <c r="S430" s="6" t="n"/>
      <c r="T430" s="123" t="inlineStr">
        <is>
          <t>A100527</t>
        </is>
      </c>
      <c r="U430" s="123" t="n"/>
      <c r="V430" s="123" t="inlineStr">
        <is>
          <t>LT027</t>
        </is>
      </c>
      <c r="W430" s="13" t="n">
        <v>0</v>
      </c>
      <c r="X430" t="n">
        <v>0</v>
      </c>
    </row>
    <row r="431" ht="12.75" customHeight="1">
      <c r="B431" s="13">
        <f>IF(AND(J431="Coating_Standard"),"Y","N")</f>
        <v/>
      </c>
      <c r="C431" t="inlineStr">
        <is>
          <t>Price_BOM_VL_VLS_Insert_425</t>
        </is>
      </c>
      <c r="D431">
        <f>IF(B431="Y",C431,"")</f>
        <v/>
      </c>
      <c r="E431" t="inlineStr">
        <is>
          <t>:6012-5_VL:8012-3_VL:</t>
        </is>
      </c>
      <c r="F431" s="123" t="inlineStr">
        <is>
          <t>X5</t>
        </is>
      </c>
      <c r="G431" s="123" t="inlineStr">
        <is>
          <t>Opt_InsertProvided</t>
        </is>
      </c>
      <c r="H431" s="123" t="inlineStr">
        <is>
          <t>Cast Iron, ASTM-A48, CL 30</t>
        </is>
      </c>
      <c r="I431" s="123" t="inlineStr">
        <is>
          <t>:C35:</t>
        </is>
      </c>
      <c r="J431" t="inlineStr">
        <is>
          <t>Coating_Special</t>
        </is>
      </c>
      <c r="K431" t="inlineStr">
        <is>
          <t>:MechSealType1Bal:</t>
        </is>
      </c>
      <c r="L431" t="inlineStr">
        <is>
          <t>Vertical</t>
        </is>
      </c>
      <c r="M431" t="inlineStr">
        <is>
          <t>L</t>
        </is>
      </c>
      <c r="N431" t="inlineStr">
        <is>
          <t>:324TCZ:326TCZ:364TCZ:365TCZ:</t>
        </is>
      </c>
      <c r="O431" s="6" t="inlineStr">
        <is>
          <t>Cast Iron, ASTM-A48, CL 30</t>
        </is>
      </c>
      <c r="P431" s="6" t="inlineStr">
        <is>
          <t>C30</t>
        </is>
      </c>
      <c r="Q431" s="123" t="inlineStr">
        <is>
          <t>125# ANSI Flange</t>
        </is>
      </c>
      <c r="R431" s="123" t="inlineStr">
        <is>
          <t>RTF</t>
        </is>
      </c>
      <c r="S431" s="6" t="n"/>
      <c r="T431" s="123" t="inlineStr">
        <is>
          <t>A100527</t>
        </is>
      </c>
      <c r="U431" s="123" t="n"/>
      <c r="V431" s="123" t="inlineStr">
        <is>
          <t>LT027</t>
        </is>
      </c>
      <c r="W431" s="13" t="n">
        <v>0</v>
      </c>
      <c r="X431" t="n">
        <v>0</v>
      </c>
    </row>
    <row r="432" ht="12.75" customHeight="1">
      <c r="B432" s="13">
        <f>IF(AND(J432="Coating_Standard"),"Y","N")</f>
        <v/>
      </c>
      <c r="C432" t="inlineStr">
        <is>
          <t>Price_BOM_VL_VLS_Insert_426</t>
        </is>
      </c>
      <c r="D432">
        <f>IF(B432="Y",C432,"")</f>
        <v/>
      </c>
      <c r="E432" t="inlineStr">
        <is>
          <t>:6012-5_VL:8012-3_VL:</t>
        </is>
      </c>
      <c r="F432" s="123" t="inlineStr">
        <is>
          <t>X5</t>
        </is>
      </c>
      <c r="G432" s="123" t="inlineStr">
        <is>
          <t>Opt_InsertProvided</t>
        </is>
      </c>
      <c r="H432" s="123" t="inlineStr">
        <is>
          <t>Cast Iron, ASTM-A48, CL 30</t>
        </is>
      </c>
      <c r="I432" s="123" t="inlineStr">
        <is>
          <t>:C35:</t>
        </is>
      </c>
      <c r="J432" t="inlineStr">
        <is>
          <t>Coating_Epoxy</t>
        </is>
      </c>
      <c r="K432" t="inlineStr">
        <is>
          <t>:MechSealType21S:MechSealType1Unbal:</t>
        </is>
      </c>
      <c r="L432" t="inlineStr">
        <is>
          <t>Vertical</t>
        </is>
      </c>
      <c r="M432" t="inlineStr">
        <is>
          <t>L</t>
        </is>
      </c>
      <c r="N432" t="inlineStr">
        <is>
          <t>:213TCZ:215TCZ:254TCZ:256TCZ:</t>
        </is>
      </c>
      <c r="O432" s="6" t="inlineStr">
        <is>
          <t>Cast Iron, ASTM-A48, CL 30</t>
        </is>
      </c>
      <c r="P432" s="6" t="inlineStr">
        <is>
          <t>C30</t>
        </is>
      </c>
      <c r="Q432" s="123" t="inlineStr">
        <is>
          <t>125# ANSI Flange</t>
        </is>
      </c>
      <c r="R432" s="123" t="inlineStr">
        <is>
          <t>RTF</t>
        </is>
      </c>
      <c r="S432" s="6" t="n"/>
      <c r="T432" s="123" t="inlineStr">
        <is>
          <t>A100527</t>
        </is>
      </c>
      <c r="U432" s="123" t="n"/>
      <c r="V432" s="123" t="inlineStr">
        <is>
          <t>LT027</t>
        </is>
      </c>
      <c r="W432" s="13" t="n">
        <v>0</v>
      </c>
      <c r="X432" t="n">
        <v>0</v>
      </c>
    </row>
    <row r="433" ht="12.75" customHeight="1">
      <c r="B433" s="13">
        <f>IF(AND(J433="Coating_Standard"),"Y","N")</f>
        <v/>
      </c>
      <c r="C433" t="inlineStr">
        <is>
          <t>Price_BOM_VL_VLS_Insert_427</t>
        </is>
      </c>
      <c r="D433">
        <f>IF(B433="Y",C433,"")</f>
        <v/>
      </c>
      <c r="E433" t="inlineStr">
        <is>
          <t>:6012-5_VL:8012-3_VL:</t>
        </is>
      </c>
      <c r="F433" s="123" t="inlineStr">
        <is>
          <t>X5</t>
        </is>
      </c>
      <c r="G433" s="123" t="inlineStr">
        <is>
          <t>Opt_InsertProvided</t>
        </is>
      </c>
      <c r="H433" s="123" t="inlineStr">
        <is>
          <t>Cast Iron, ASTM-A48, CL 30</t>
        </is>
      </c>
      <c r="I433" s="123" t="inlineStr">
        <is>
          <t>:C35:</t>
        </is>
      </c>
      <c r="J433" t="inlineStr">
        <is>
          <t>Coating_Epoxy</t>
        </is>
      </c>
      <c r="K433" t="inlineStr">
        <is>
          <t>:MechSealType21S:MechSealType1Unbal:</t>
        </is>
      </c>
      <c r="L433" t="inlineStr">
        <is>
          <t>Vertical</t>
        </is>
      </c>
      <c r="M433" t="inlineStr">
        <is>
          <t>L</t>
        </is>
      </c>
      <c r="N433" t="inlineStr">
        <is>
          <t>:284TCZ:286TCZ:</t>
        </is>
      </c>
      <c r="O433" s="6" t="inlineStr">
        <is>
          <t>Cast Iron, ASTM-A48, CL 30</t>
        </is>
      </c>
      <c r="P433" s="6" t="inlineStr">
        <is>
          <t>C30</t>
        </is>
      </c>
      <c r="Q433" s="123" t="inlineStr">
        <is>
          <t>125# ANSI Flange</t>
        </is>
      </c>
      <c r="R433" s="123" t="inlineStr">
        <is>
          <t>RTF</t>
        </is>
      </c>
      <c r="S433" s="6" t="n"/>
      <c r="T433" s="123" t="inlineStr">
        <is>
          <t>A100527</t>
        </is>
      </c>
      <c r="U433" s="123" t="n"/>
      <c r="V433" s="123" t="inlineStr">
        <is>
          <t>LT027</t>
        </is>
      </c>
      <c r="W433" s="13" t="n">
        <v>0</v>
      </c>
      <c r="X433" t="n">
        <v>0</v>
      </c>
    </row>
    <row r="434" ht="12.75" customHeight="1">
      <c r="B434" s="13">
        <f>IF(AND(J434="Coating_Standard"),"Y","N")</f>
        <v/>
      </c>
      <c r="C434" t="inlineStr">
        <is>
          <t>Price_BOM_VL_VLS_Insert_428</t>
        </is>
      </c>
      <c r="D434">
        <f>IF(B434="Y",C434,"")</f>
        <v/>
      </c>
      <c r="E434" t="inlineStr">
        <is>
          <t>:6012-5_VL:8012-3_VL:</t>
        </is>
      </c>
      <c r="F434" s="123" t="inlineStr">
        <is>
          <t>X5</t>
        </is>
      </c>
      <c r="G434" s="123" t="inlineStr">
        <is>
          <t>Opt_InsertProvided</t>
        </is>
      </c>
      <c r="H434" s="123" t="inlineStr">
        <is>
          <t>Cast Iron, ASTM-A48, CL 30</t>
        </is>
      </c>
      <c r="I434" s="123" t="inlineStr">
        <is>
          <t>:C35:</t>
        </is>
      </c>
      <c r="J434" t="inlineStr">
        <is>
          <t>Coating_Epoxy</t>
        </is>
      </c>
      <c r="K434" t="inlineStr">
        <is>
          <t>:MechSealType21S:MechSealType1Unbal:</t>
        </is>
      </c>
      <c r="L434" t="inlineStr">
        <is>
          <t>Vertical</t>
        </is>
      </c>
      <c r="M434" t="inlineStr">
        <is>
          <t>L</t>
        </is>
      </c>
      <c r="N434" t="inlineStr">
        <is>
          <t>:324TCZ:326TCZ:364TCZ:365TCZ:</t>
        </is>
      </c>
      <c r="O434" s="6" t="inlineStr">
        <is>
          <t>Cast Iron, ASTM-A48, CL 30</t>
        </is>
      </c>
      <c r="P434" s="6" t="inlineStr">
        <is>
          <t>C30</t>
        </is>
      </c>
      <c r="Q434" s="123" t="inlineStr">
        <is>
          <t>125# ANSI Flange</t>
        </is>
      </c>
      <c r="R434" s="123" t="inlineStr">
        <is>
          <t>RTF</t>
        </is>
      </c>
      <c r="S434" s="6" t="n"/>
      <c r="T434" s="123" t="inlineStr">
        <is>
          <t>A100527</t>
        </is>
      </c>
      <c r="U434" s="123" t="n"/>
      <c r="V434" s="123" t="inlineStr">
        <is>
          <t>LT027</t>
        </is>
      </c>
      <c r="W434" s="13" t="n">
        <v>0</v>
      </c>
      <c r="X434" t="n">
        <v>0</v>
      </c>
    </row>
    <row r="435" ht="12.75" customHeight="1">
      <c r="B435" s="13">
        <f>IF(AND(J435="Coating_Standard"),"Y","N")</f>
        <v/>
      </c>
      <c r="C435" t="inlineStr">
        <is>
          <t>Price_BOM_VL_VLS_Insert_429</t>
        </is>
      </c>
      <c r="D435">
        <f>IF(B435="Y",C435,"")</f>
        <v/>
      </c>
      <c r="E435" t="inlineStr">
        <is>
          <t>:6012-5_VL:8012-3_VL:</t>
        </is>
      </c>
      <c r="F435" s="123" t="inlineStr">
        <is>
          <t>X5</t>
        </is>
      </c>
      <c r="G435" s="123" t="inlineStr">
        <is>
          <t>Opt_InsertProvided</t>
        </is>
      </c>
      <c r="H435" s="123" t="inlineStr">
        <is>
          <t>Cast Iron, ASTM-A48, CL 30</t>
        </is>
      </c>
      <c r="I435" s="123" t="inlineStr">
        <is>
          <t>:C35:</t>
        </is>
      </c>
      <c r="J435" t="inlineStr">
        <is>
          <t>Coating_Epoxy</t>
        </is>
      </c>
      <c r="K435" t="inlineStr">
        <is>
          <t>:MechSealType1Bal:</t>
        </is>
      </c>
      <c r="L435" t="inlineStr">
        <is>
          <t>Vertical</t>
        </is>
      </c>
      <c r="M435" t="inlineStr">
        <is>
          <t>L</t>
        </is>
      </c>
      <c r="N435" t="inlineStr">
        <is>
          <t>:213TCZ:215TCZ:254TCZ:256TCZ:</t>
        </is>
      </c>
      <c r="O435" s="6" t="inlineStr">
        <is>
          <t>Cast Iron, ASTM-A48, CL 30</t>
        </is>
      </c>
      <c r="P435" s="6" t="inlineStr">
        <is>
          <t>C30</t>
        </is>
      </c>
      <c r="Q435" s="123" t="inlineStr">
        <is>
          <t>125# ANSI Flange</t>
        </is>
      </c>
      <c r="R435" s="123" t="inlineStr">
        <is>
          <t>RTF</t>
        </is>
      </c>
      <c r="S435" s="6" t="n"/>
      <c r="T435" s="123" t="inlineStr">
        <is>
          <t>A100527</t>
        </is>
      </c>
      <c r="U435" s="123" t="n"/>
      <c r="V435" s="123" t="inlineStr">
        <is>
          <t>LT027</t>
        </is>
      </c>
      <c r="W435" s="13" t="n">
        <v>0</v>
      </c>
      <c r="X435" t="n">
        <v>0</v>
      </c>
    </row>
    <row r="436" ht="12.75" customHeight="1">
      <c r="B436" s="13">
        <f>IF(AND(J436="Coating_Standard"),"Y","N")</f>
        <v/>
      </c>
      <c r="C436" t="inlineStr">
        <is>
          <t>Price_BOM_VL_VLS_Insert_430</t>
        </is>
      </c>
      <c r="D436">
        <f>IF(B436="Y",C436,"")</f>
        <v/>
      </c>
      <c r="E436" t="inlineStr">
        <is>
          <t>:6012-5_VL:8012-3_VL:</t>
        </is>
      </c>
      <c r="F436" s="123" t="inlineStr">
        <is>
          <t>X5</t>
        </is>
      </c>
      <c r="G436" s="123" t="inlineStr">
        <is>
          <t>Opt_InsertProvided</t>
        </is>
      </c>
      <c r="H436" s="123" t="inlineStr">
        <is>
          <t>Cast Iron, ASTM-A48, CL 30</t>
        </is>
      </c>
      <c r="I436" s="123" t="inlineStr">
        <is>
          <t>:C35:</t>
        </is>
      </c>
      <c r="J436" t="inlineStr">
        <is>
          <t>Coating_Epoxy</t>
        </is>
      </c>
      <c r="K436" t="inlineStr">
        <is>
          <t>:MechSealType1Bal:</t>
        </is>
      </c>
      <c r="L436" t="inlineStr">
        <is>
          <t>Vertical</t>
        </is>
      </c>
      <c r="M436" t="inlineStr">
        <is>
          <t>L</t>
        </is>
      </c>
      <c r="N436" t="inlineStr">
        <is>
          <t>:284TCZ:286TCZ:</t>
        </is>
      </c>
      <c r="O436" s="6" t="inlineStr">
        <is>
          <t>Cast Iron, ASTM-A48, CL 30</t>
        </is>
      </c>
      <c r="P436" s="6" t="inlineStr">
        <is>
          <t>C30</t>
        </is>
      </c>
      <c r="Q436" s="123" t="inlineStr">
        <is>
          <t>125# ANSI Flange</t>
        </is>
      </c>
      <c r="R436" s="123" t="inlineStr">
        <is>
          <t>RTF</t>
        </is>
      </c>
      <c r="S436" s="6" t="n"/>
      <c r="T436" s="123" t="inlineStr">
        <is>
          <t>A100527</t>
        </is>
      </c>
      <c r="U436" s="123" t="n"/>
      <c r="V436" s="123" t="inlineStr">
        <is>
          <t>LT027</t>
        </is>
      </c>
      <c r="W436" s="13" t="n">
        <v>0</v>
      </c>
      <c r="X436" t="n">
        <v>0</v>
      </c>
    </row>
    <row r="437" ht="12.75" customHeight="1">
      <c r="B437" s="13">
        <f>IF(AND(J437="Coating_Standard"),"Y","N")</f>
        <v/>
      </c>
      <c r="C437" t="inlineStr">
        <is>
          <t>Price_BOM_VL_VLS_Insert_431</t>
        </is>
      </c>
      <c r="D437">
        <f>IF(B437="Y",C437,"")</f>
        <v/>
      </c>
      <c r="E437" t="inlineStr">
        <is>
          <t>:6012-5_VL:8012-3_VL:</t>
        </is>
      </c>
      <c r="F437" s="123" t="inlineStr">
        <is>
          <t>X5</t>
        </is>
      </c>
      <c r="G437" s="123" t="inlineStr">
        <is>
          <t>Opt_InsertProvided</t>
        </is>
      </c>
      <c r="H437" s="123" t="inlineStr">
        <is>
          <t>Cast Iron, ASTM-A48, CL 30</t>
        </is>
      </c>
      <c r="I437" s="123" t="inlineStr">
        <is>
          <t>:C35:</t>
        </is>
      </c>
      <c r="J437" t="inlineStr">
        <is>
          <t>Coating_Epoxy</t>
        </is>
      </c>
      <c r="K437" t="inlineStr">
        <is>
          <t>:MechSealType1Bal:</t>
        </is>
      </c>
      <c r="L437" t="inlineStr">
        <is>
          <t>Vertical</t>
        </is>
      </c>
      <c r="M437" t="inlineStr">
        <is>
          <t>L</t>
        </is>
      </c>
      <c r="N437" t="inlineStr">
        <is>
          <t>:324TCZ:326TCZ:364TCZ:365TCZ:</t>
        </is>
      </c>
      <c r="O437" s="6" t="inlineStr">
        <is>
          <t>Cast Iron, ASTM-A48, CL 30</t>
        </is>
      </c>
      <c r="P437" s="6" t="inlineStr">
        <is>
          <t>C30</t>
        </is>
      </c>
      <c r="Q437" s="123" t="inlineStr">
        <is>
          <t>125# ANSI Flange</t>
        </is>
      </c>
      <c r="R437" s="123" t="inlineStr">
        <is>
          <t>RTF</t>
        </is>
      </c>
      <c r="S437" s="6" t="n"/>
      <c r="T437" s="123" t="inlineStr">
        <is>
          <t>A100527</t>
        </is>
      </c>
      <c r="U437" s="123" t="n"/>
      <c r="V437" s="123" t="inlineStr">
        <is>
          <t>LT027</t>
        </is>
      </c>
      <c r="W437" s="13" t="n">
        <v>0</v>
      </c>
      <c r="X437" t="n">
        <v>0</v>
      </c>
    </row>
    <row r="438" ht="12.75" customHeight="1">
      <c r="B438" s="13">
        <f>IF(AND(J438="Coating_Standard"),"Y","N")</f>
        <v/>
      </c>
      <c r="C438" t="inlineStr">
        <is>
          <t>Price_BOM_VL_VLS_Insert_432</t>
        </is>
      </c>
      <c r="D438">
        <f>IF(B438="Y",C438,"")</f>
        <v/>
      </c>
      <c r="E438" t="inlineStr">
        <is>
          <t>:6012-5_VL:8012-3_VL:</t>
        </is>
      </c>
      <c r="F438" s="123" t="inlineStr">
        <is>
          <t>X5</t>
        </is>
      </c>
      <c r="G438" s="123" t="inlineStr">
        <is>
          <t>Opt_InsertProvided</t>
        </is>
      </c>
      <c r="H438" s="123" t="inlineStr">
        <is>
          <t>Cast Iron, ASTM-A48, CL 30</t>
        </is>
      </c>
      <c r="I438" s="123" t="inlineStr">
        <is>
          <t>:C35:</t>
        </is>
      </c>
      <c r="J438" t="inlineStr">
        <is>
          <t>Coating_Standard</t>
        </is>
      </c>
      <c r="K438" t="inlineStr">
        <is>
          <t>:MechSealDoubleType2:</t>
        </is>
      </c>
      <c r="L438" t="inlineStr">
        <is>
          <t>Vertical</t>
        </is>
      </c>
      <c r="M438" t="inlineStr">
        <is>
          <t>L</t>
        </is>
      </c>
      <c r="N438" t="inlineStr">
        <is>
          <t>:213TCZ:215TCZ:254TCZ:256TCZ:</t>
        </is>
      </c>
      <c r="O438" s="6" t="inlineStr">
        <is>
          <t>Cast Iron, ASTM-A48, CL 30</t>
        </is>
      </c>
      <c r="P438" s="6" t="inlineStr">
        <is>
          <t>C30</t>
        </is>
      </c>
      <c r="Q438" s="123" t="inlineStr">
        <is>
          <t>125# ANSI Flange</t>
        </is>
      </c>
      <c r="R438" s="123" t="n">
        <v>96769441</v>
      </c>
      <c r="S438" s="6" t="inlineStr">
        <is>
          <t>INSERT,LC,X5,DBL,213TCZ-256TCZ,CI</t>
        </is>
      </c>
      <c r="T438" s="123" t="inlineStr">
        <is>
          <t>A100527</t>
        </is>
      </c>
      <c r="U438" s="123" t="n"/>
      <c r="V438" s="123" t="inlineStr">
        <is>
          <t>LT051</t>
        </is>
      </c>
      <c r="W438" s="13" t="n">
        <v>14</v>
      </c>
      <c r="X438" t="n">
        <v>0</v>
      </c>
    </row>
    <row r="439" ht="12.75" customHeight="1">
      <c r="B439" s="13">
        <f>IF(AND(J439="Coating_Standard"),"Y","N")</f>
        <v/>
      </c>
      <c r="C439" t="inlineStr">
        <is>
          <t>Price_BOM_VL_VLS_Insert_433</t>
        </is>
      </c>
      <c r="D439">
        <f>IF(B439="Y",C439,"")</f>
        <v/>
      </c>
      <c r="E439" t="inlineStr">
        <is>
          <t>:6012-5_VL:8012-3_VL:</t>
        </is>
      </c>
      <c r="F439" s="123" t="inlineStr">
        <is>
          <t>X5</t>
        </is>
      </c>
      <c r="G439" s="123" t="inlineStr">
        <is>
          <t>Opt_InsertProvided</t>
        </is>
      </c>
      <c r="H439" s="123" t="inlineStr">
        <is>
          <t>Cast Iron, ASTM-A48, CL 30</t>
        </is>
      </c>
      <c r="I439" s="123" t="inlineStr">
        <is>
          <t>:C35:</t>
        </is>
      </c>
      <c r="J439" t="inlineStr">
        <is>
          <t>Coating_Standard</t>
        </is>
      </c>
      <c r="K439" t="inlineStr">
        <is>
          <t>:MechSealDoubleType2:</t>
        </is>
      </c>
      <c r="L439" t="inlineStr">
        <is>
          <t>Vertical</t>
        </is>
      </c>
      <c r="M439" t="inlineStr">
        <is>
          <t>L</t>
        </is>
      </c>
      <c r="N439" t="inlineStr">
        <is>
          <t>:284TCZ:286TCZ:</t>
        </is>
      </c>
      <c r="O439" s="6" t="inlineStr">
        <is>
          <t>Cast Iron, ASTM-A48, CL 30</t>
        </is>
      </c>
      <c r="P439" s="6" t="inlineStr">
        <is>
          <t>C30</t>
        </is>
      </c>
      <c r="Q439" s="123" t="inlineStr">
        <is>
          <t>125# ANSI Flange</t>
        </is>
      </c>
      <c r="R439" s="123" t="n">
        <v>96769442</v>
      </c>
      <c r="S439" s="6" t="inlineStr">
        <is>
          <t>INSERT,LC,X5,DBL,284TCZ-286TCZ,CI</t>
        </is>
      </c>
      <c r="T439" s="123" t="inlineStr">
        <is>
          <t>A100527</t>
        </is>
      </c>
      <c r="U439" s="123" t="n"/>
      <c r="V439" s="123" t="inlineStr">
        <is>
          <t>LT051</t>
        </is>
      </c>
      <c r="W439" s="13" t="n">
        <v>14</v>
      </c>
      <c r="X439" t="n">
        <v>0</v>
      </c>
    </row>
    <row r="440" ht="12.75" customHeight="1">
      <c r="B440" s="13">
        <f>IF(AND(J440="Coating_Standard"),"Y","N")</f>
        <v/>
      </c>
      <c r="C440" t="inlineStr">
        <is>
          <t>Price_BOM_VL_VLS_Insert_434</t>
        </is>
      </c>
      <c r="D440">
        <f>IF(B440="Y",C440,"")</f>
        <v/>
      </c>
      <c r="E440" t="inlineStr">
        <is>
          <t>:6012-5_VL:8012-3_VL:</t>
        </is>
      </c>
      <c r="F440" s="123" t="inlineStr">
        <is>
          <t>X5</t>
        </is>
      </c>
      <c r="G440" s="123" t="inlineStr">
        <is>
          <t>Opt_InsertProvided</t>
        </is>
      </c>
      <c r="H440" s="123" t="inlineStr">
        <is>
          <t>Cast Iron, ASTM-A48, CL 30</t>
        </is>
      </c>
      <c r="I440" s="123" t="inlineStr">
        <is>
          <t>:C35:</t>
        </is>
      </c>
      <c r="J440" t="inlineStr">
        <is>
          <t>Coating_Standard</t>
        </is>
      </c>
      <c r="K440" t="inlineStr">
        <is>
          <t>:MechSealDoubleType2:</t>
        </is>
      </c>
      <c r="L440" t="inlineStr">
        <is>
          <t>Vertical</t>
        </is>
      </c>
      <c r="M440" t="inlineStr">
        <is>
          <t>L</t>
        </is>
      </c>
      <c r="N440" t="inlineStr">
        <is>
          <t>:324TCZ:326TCZ:364TCZ:365TCZ:404TCZ:405TCZ:</t>
        </is>
      </c>
      <c r="O440" s="6" t="inlineStr">
        <is>
          <t>Cast Iron, ASTM-A48, CL 30</t>
        </is>
      </c>
      <c r="P440" s="6" t="inlineStr">
        <is>
          <t>C30</t>
        </is>
      </c>
      <c r="Q440" s="123" t="inlineStr">
        <is>
          <t>125# ANSI Flange</t>
        </is>
      </c>
      <c r="R440" s="123" t="n">
        <v>96769443</v>
      </c>
      <c r="S440" s="6" t="inlineStr">
        <is>
          <t>INSERT,LC,X5,DBL,324TCZ-365TCZ,CI</t>
        </is>
      </c>
      <c r="T440" s="123" t="inlineStr">
        <is>
          <t>A100527</t>
        </is>
      </c>
      <c r="U440" s="123" t="n"/>
      <c r="V440" s="123" t="inlineStr">
        <is>
          <t>LT051</t>
        </is>
      </c>
      <c r="W440" s="13" t="n">
        <v>14</v>
      </c>
      <c r="X440" t="n">
        <v>0</v>
      </c>
    </row>
    <row r="441" ht="12.75" customHeight="1">
      <c r="B441" s="13">
        <f>IF(AND(J441="Coating_Standard"),"Y","N")</f>
        <v/>
      </c>
      <c r="C441" t="inlineStr">
        <is>
          <t>Price_BOM_VL_VLS_Insert_435</t>
        </is>
      </c>
      <c r="D441">
        <f>IF(B441="Y",C441,"")</f>
        <v/>
      </c>
      <c r="E441" t="inlineStr">
        <is>
          <t>:6012-5_VL:8012-3_VL:</t>
        </is>
      </c>
      <c r="F441" s="123" t="inlineStr">
        <is>
          <t>X5</t>
        </is>
      </c>
      <c r="G441" s="123" t="inlineStr">
        <is>
          <t>Opt_InsertProvided</t>
        </is>
      </c>
      <c r="H441" s="123" t="inlineStr">
        <is>
          <t>Cast Iron, ASTM-A48, CL 30</t>
        </is>
      </c>
      <c r="I441" s="123" t="inlineStr">
        <is>
          <t>:C35:</t>
        </is>
      </c>
      <c r="J441" t="inlineStr">
        <is>
          <t>Coating_Scotchkote134_interior</t>
        </is>
      </c>
      <c r="K441" t="inlineStr">
        <is>
          <t>:MechSealDoubleType2:</t>
        </is>
      </c>
      <c r="L441" t="inlineStr">
        <is>
          <t>Vertical</t>
        </is>
      </c>
      <c r="M441" t="inlineStr">
        <is>
          <t>L</t>
        </is>
      </c>
      <c r="N441" t="inlineStr">
        <is>
          <t>:213TCZ:215TCZ:254TCZ:256TCZ:</t>
        </is>
      </c>
      <c r="O441" s="6" t="inlineStr">
        <is>
          <t>Cast Iron, ASTM-A48, CL 30</t>
        </is>
      </c>
      <c r="P441" s="6" t="inlineStr">
        <is>
          <t>C30</t>
        </is>
      </c>
      <c r="Q441" s="123" t="inlineStr">
        <is>
          <t>125# ANSI Flange</t>
        </is>
      </c>
      <c r="R441" s="123" t="inlineStr">
        <is>
          <t>RTF</t>
        </is>
      </c>
      <c r="S441" s="6" t="n"/>
      <c r="T441" s="123" t="inlineStr">
        <is>
          <t>A100527</t>
        </is>
      </c>
      <c r="U441" s="123" t="n"/>
      <c r="V441" s="123" t="inlineStr">
        <is>
          <t>LT051</t>
        </is>
      </c>
      <c r="W441" s="13" t="n">
        <v>14</v>
      </c>
      <c r="X441" t="n">
        <v>0</v>
      </c>
    </row>
    <row r="442" ht="12.75" customHeight="1">
      <c r="B442" s="13">
        <f>IF(AND(J442="Coating_Standard"),"Y","N")</f>
        <v/>
      </c>
      <c r="C442" t="inlineStr">
        <is>
          <t>Price_BOM_VL_VLS_Insert_436</t>
        </is>
      </c>
      <c r="D442">
        <f>IF(B442="Y",C442,"")</f>
        <v/>
      </c>
      <c r="E442" t="inlineStr">
        <is>
          <t>:6012-5_VL:8012-3_VL:</t>
        </is>
      </c>
      <c r="F442" s="123" t="inlineStr">
        <is>
          <t>X5</t>
        </is>
      </c>
      <c r="G442" s="123" t="inlineStr">
        <is>
          <t>Opt_InsertProvided</t>
        </is>
      </c>
      <c r="H442" s="123" t="inlineStr">
        <is>
          <t>Cast Iron, ASTM-A48, CL 30</t>
        </is>
      </c>
      <c r="I442" s="123" t="inlineStr">
        <is>
          <t>:C35:</t>
        </is>
      </c>
      <c r="J442" t="inlineStr">
        <is>
          <t>Coating_Scotchkote134_interior</t>
        </is>
      </c>
      <c r="K442" t="inlineStr">
        <is>
          <t>:MechSealDoubleType2:</t>
        </is>
      </c>
      <c r="L442" t="inlineStr">
        <is>
          <t>Vertical</t>
        </is>
      </c>
      <c r="M442" t="inlineStr">
        <is>
          <t>L</t>
        </is>
      </c>
      <c r="N442" t="inlineStr">
        <is>
          <t>:284TCZ:286TCZ:</t>
        </is>
      </c>
      <c r="O442" s="6" t="inlineStr">
        <is>
          <t>Cast Iron, ASTM-A48, CL 30</t>
        </is>
      </c>
      <c r="P442" s="6" t="inlineStr">
        <is>
          <t>C30</t>
        </is>
      </c>
      <c r="Q442" s="123" t="inlineStr">
        <is>
          <t>125# ANSI Flange</t>
        </is>
      </c>
      <c r="R442" s="123" t="inlineStr">
        <is>
          <t>RTF</t>
        </is>
      </c>
      <c r="S442" s="6" t="n"/>
      <c r="T442" s="123" t="inlineStr">
        <is>
          <t>A100527</t>
        </is>
      </c>
      <c r="U442" s="123" t="n"/>
      <c r="V442" s="123" t="inlineStr">
        <is>
          <t>LT051</t>
        </is>
      </c>
      <c r="W442" s="13" t="n">
        <v>14</v>
      </c>
      <c r="X442" t="n">
        <v>0</v>
      </c>
    </row>
    <row r="443" ht="12.75" customHeight="1">
      <c r="B443" s="13">
        <f>IF(AND(J443="Coating_Standard"),"Y","N")</f>
        <v/>
      </c>
      <c r="C443" t="inlineStr">
        <is>
          <t>Price_BOM_VL_VLS_Insert_437</t>
        </is>
      </c>
      <c r="D443">
        <f>IF(B443="Y",C443,"")</f>
        <v/>
      </c>
      <c r="E443" t="inlineStr">
        <is>
          <t>:6012-5_VL:8012-3_VL:</t>
        </is>
      </c>
      <c r="F443" s="123" t="inlineStr">
        <is>
          <t>X5</t>
        </is>
      </c>
      <c r="G443" s="123" t="inlineStr">
        <is>
          <t>Opt_InsertProvided</t>
        </is>
      </c>
      <c r="H443" s="123" t="inlineStr">
        <is>
          <t>Cast Iron, ASTM-A48, CL 30</t>
        </is>
      </c>
      <c r="I443" s="123" t="inlineStr">
        <is>
          <t>:C35:</t>
        </is>
      </c>
      <c r="J443" t="inlineStr">
        <is>
          <t>Coating_Scotchkote134_interior</t>
        </is>
      </c>
      <c r="K443" t="inlineStr">
        <is>
          <t>:MechSealDoubleType2:</t>
        </is>
      </c>
      <c r="L443" t="inlineStr">
        <is>
          <t>Vertical</t>
        </is>
      </c>
      <c r="M443" t="inlineStr">
        <is>
          <t>L</t>
        </is>
      </c>
      <c r="N443" t="inlineStr">
        <is>
          <t>:324TCZ:326TCZ:364TCZ:365TCZ:404TCZ:405TCZ:</t>
        </is>
      </c>
      <c r="O443" s="6" t="inlineStr">
        <is>
          <t>Cast Iron, ASTM-A48, CL 30</t>
        </is>
      </c>
      <c r="P443" s="6" t="inlineStr">
        <is>
          <t>C30</t>
        </is>
      </c>
      <c r="Q443" s="123" t="inlineStr">
        <is>
          <t>125# ANSI Flange</t>
        </is>
      </c>
      <c r="R443" s="123" t="inlineStr">
        <is>
          <t>RTF</t>
        </is>
      </c>
      <c r="S443" s="6" t="n"/>
      <c r="T443" s="123" t="inlineStr">
        <is>
          <t>A100527</t>
        </is>
      </c>
      <c r="U443" s="123" t="n"/>
      <c r="V443" s="123" t="inlineStr">
        <is>
          <t>LT051</t>
        </is>
      </c>
      <c r="W443" s="13" t="n">
        <v>14</v>
      </c>
      <c r="X443" t="n">
        <v>0</v>
      </c>
    </row>
    <row r="444" ht="12.75" customHeight="1">
      <c r="B444" s="13">
        <f>IF(AND(J444="Coating_Standard"),"Y","N")</f>
        <v/>
      </c>
      <c r="C444" t="inlineStr">
        <is>
          <t>Price_BOM_VL_VLS_Insert_438</t>
        </is>
      </c>
      <c r="D444">
        <f>IF(B444="Y",C444,"")</f>
        <v/>
      </c>
      <c r="E444" t="inlineStr">
        <is>
          <t>:6012-5_VL:8012-3_VL:</t>
        </is>
      </c>
      <c r="F444" s="123" t="inlineStr">
        <is>
          <t>X5</t>
        </is>
      </c>
      <c r="G444" s="123" t="inlineStr">
        <is>
          <t>Opt_InsertProvided</t>
        </is>
      </c>
      <c r="H444" s="123" t="inlineStr">
        <is>
          <t>Cast Iron, ASTM-A48, CL 30</t>
        </is>
      </c>
      <c r="I444" s="123" t="inlineStr">
        <is>
          <t>:C35:</t>
        </is>
      </c>
      <c r="J444" t="inlineStr">
        <is>
          <t>Coating_Scotchkote134_interior_exterior</t>
        </is>
      </c>
      <c r="K444" t="inlineStr">
        <is>
          <t>:MechSealDoubleType2:</t>
        </is>
      </c>
      <c r="L444" t="inlineStr">
        <is>
          <t>Vertical</t>
        </is>
      </c>
      <c r="M444" t="inlineStr">
        <is>
          <t>L</t>
        </is>
      </c>
      <c r="N444" t="inlineStr">
        <is>
          <t>:213TCZ:215TCZ:254TCZ:256TCZ:</t>
        </is>
      </c>
      <c r="O444" s="6" t="inlineStr">
        <is>
          <t>Cast Iron, ASTM-A48, CL 30</t>
        </is>
      </c>
      <c r="P444" s="6" t="inlineStr">
        <is>
          <t>C30</t>
        </is>
      </c>
      <c r="Q444" s="123" t="inlineStr">
        <is>
          <t>125# ANSI Flange</t>
        </is>
      </c>
      <c r="R444" s="123" t="inlineStr">
        <is>
          <t>RTF</t>
        </is>
      </c>
      <c r="S444" s="6" t="n"/>
      <c r="T444" s="123" t="inlineStr">
        <is>
          <t>A100527</t>
        </is>
      </c>
      <c r="U444" s="123" t="n"/>
      <c r="V444" s="123" t="inlineStr">
        <is>
          <t>LT051</t>
        </is>
      </c>
      <c r="W444" s="13" t="n">
        <v>14</v>
      </c>
      <c r="X444" t="n">
        <v>0</v>
      </c>
    </row>
    <row r="445" ht="12.75" customHeight="1">
      <c r="B445" s="13">
        <f>IF(AND(J445="Coating_Standard"),"Y","N")</f>
        <v/>
      </c>
      <c r="C445" t="inlineStr">
        <is>
          <t>Price_BOM_VL_VLS_Insert_439</t>
        </is>
      </c>
      <c r="D445">
        <f>IF(B445="Y",C445,"")</f>
        <v/>
      </c>
      <c r="E445" t="inlineStr">
        <is>
          <t>:6012-5_VL:8012-3_VL:</t>
        </is>
      </c>
      <c r="F445" s="123" t="inlineStr">
        <is>
          <t>X5</t>
        </is>
      </c>
      <c r="G445" s="123" t="inlineStr">
        <is>
          <t>Opt_InsertProvided</t>
        </is>
      </c>
      <c r="H445" s="123" t="inlineStr">
        <is>
          <t>Cast Iron, ASTM-A48, CL 30</t>
        </is>
      </c>
      <c r="I445" s="123" t="inlineStr">
        <is>
          <t>:C35:</t>
        </is>
      </c>
      <c r="J445" t="inlineStr">
        <is>
          <t>Coating_Scotchkote134_interior_exterior</t>
        </is>
      </c>
      <c r="K445" t="inlineStr">
        <is>
          <t>:MechSealDoubleType2:</t>
        </is>
      </c>
      <c r="L445" t="inlineStr">
        <is>
          <t>Vertical</t>
        </is>
      </c>
      <c r="M445" t="inlineStr">
        <is>
          <t>L</t>
        </is>
      </c>
      <c r="N445" t="inlineStr">
        <is>
          <t>:284TCZ:286TCZ:</t>
        </is>
      </c>
      <c r="O445" s="6" t="inlineStr">
        <is>
          <t>Cast Iron, ASTM-A48, CL 30</t>
        </is>
      </c>
      <c r="P445" s="6" t="inlineStr">
        <is>
          <t>C30</t>
        </is>
      </c>
      <c r="Q445" s="123" t="inlineStr">
        <is>
          <t>125# ANSI Flange</t>
        </is>
      </c>
      <c r="R445" s="123" t="inlineStr">
        <is>
          <t>RTF</t>
        </is>
      </c>
      <c r="S445" s="6" t="n"/>
      <c r="T445" s="123" t="inlineStr">
        <is>
          <t>A100527</t>
        </is>
      </c>
      <c r="U445" s="123" t="n"/>
      <c r="V445" s="123" t="inlineStr">
        <is>
          <t>LT051</t>
        </is>
      </c>
      <c r="W445" s="13" t="n">
        <v>14</v>
      </c>
      <c r="X445" t="n">
        <v>0</v>
      </c>
    </row>
    <row r="446" ht="12.75" customHeight="1">
      <c r="B446" s="13">
        <f>IF(AND(J446="Coating_Standard"),"Y","N")</f>
        <v/>
      </c>
      <c r="C446" t="inlineStr">
        <is>
          <t>Price_BOM_VL_VLS_Insert_440</t>
        </is>
      </c>
      <c r="D446">
        <f>IF(B446="Y",C446,"")</f>
        <v/>
      </c>
      <c r="E446" t="inlineStr">
        <is>
          <t>:6012-5_VL:8012-3_VL:</t>
        </is>
      </c>
      <c r="F446" s="123" t="inlineStr">
        <is>
          <t>X5</t>
        </is>
      </c>
      <c r="G446" s="123" t="inlineStr">
        <is>
          <t>Opt_InsertProvided</t>
        </is>
      </c>
      <c r="H446" s="123" t="inlineStr">
        <is>
          <t>Cast Iron, ASTM-A48, CL 30</t>
        </is>
      </c>
      <c r="I446" s="123" t="inlineStr">
        <is>
          <t>:C35:</t>
        </is>
      </c>
      <c r="J446" t="inlineStr">
        <is>
          <t>Coating_Scotchkote134_interior_exterior</t>
        </is>
      </c>
      <c r="K446" t="inlineStr">
        <is>
          <t>:MechSealDoubleType2:</t>
        </is>
      </c>
      <c r="L446" t="inlineStr">
        <is>
          <t>Vertical</t>
        </is>
      </c>
      <c r="M446" t="inlineStr">
        <is>
          <t>L</t>
        </is>
      </c>
      <c r="N446" t="inlineStr">
        <is>
          <t>:324TCZ:326TCZ:364TCZ:365TCZ:404TCZ:405TCZ:</t>
        </is>
      </c>
      <c r="O446" s="6" t="inlineStr">
        <is>
          <t>Cast Iron, ASTM-A48, CL 30</t>
        </is>
      </c>
      <c r="P446" s="6" t="inlineStr">
        <is>
          <t>C30</t>
        </is>
      </c>
      <c r="Q446" s="123" t="inlineStr">
        <is>
          <t>125# ANSI Flange</t>
        </is>
      </c>
      <c r="R446" s="123" t="inlineStr">
        <is>
          <t>RTF</t>
        </is>
      </c>
      <c r="S446" s="6" t="n"/>
      <c r="T446" s="123" t="inlineStr">
        <is>
          <t>A100527</t>
        </is>
      </c>
      <c r="U446" s="123" t="n"/>
      <c r="V446" s="123" t="inlineStr">
        <is>
          <t>LT051</t>
        </is>
      </c>
      <c r="W446" s="13" t="n">
        <v>14</v>
      </c>
      <c r="X446" t="n">
        <v>0</v>
      </c>
    </row>
    <row r="447" ht="12.75" customHeight="1">
      <c r="B447" s="13">
        <f>IF(AND(J447="Coating_Standard"),"Y","N")</f>
        <v/>
      </c>
      <c r="C447" t="inlineStr">
        <is>
          <t>Price_BOM_VL_VLS_Insert_441</t>
        </is>
      </c>
      <c r="D447">
        <f>IF(B447="Y",C447,"")</f>
        <v/>
      </c>
      <c r="E447" t="inlineStr">
        <is>
          <t>:6012-5_VL:8012-3_VL:</t>
        </is>
      </c>
      <c r="F447" s="123" t="inlineStr">
        <is>
          <t>X5</t>
        </is>
      </c>
      <c r="G447" s="123" t="inlineStr">
        <is>
          <t>Opt_InsertProvided</t>
        </is>
      </c>
      <c r="H447" s="123" t="inlineStr">
        <is>
          <t>Cast Iron, ASTM-A48, CL 30</t>
        </is>
      </c>
      <c r="I447" s="123" t="inlineStr">
        <is>
          <t>:C35:</t>
        </is>
      </c>
      <c r="J447" t="inlineStr">
        <is>
          <t>Coating_Scotchkote134_interior_exterior_IncludeImpeller</t>
        </is>
      </c>
      <c r="K447" t="inlineStr">
        <is>
          <t>:MechSealDoubleType2:</t>
        </is>
      </c>
      <c r="L447" t="inlineStr">
        <is>
          <t>Vertical</t>
        </is>
      </c>
      <c r="M447" t="inlineStr">
        <is>
          <t>L</t>
        </is>
      </c>
      <c r="N447" t="inlineStr">
        <is>
          <t>:213TCZ:215TCZ:254TCZ:256TCZ:</t>
        </is>
      </c>
      <c r="O447" s="6" t="inlineStr">
        <is>
          <t>Cast Iron, ASTM-A48, CL 30</t>
        </is>
      </c>
      <c r="P447" s="6" t="inlineStr">
        <is>
          <t>C30</t>
        </is>
      </c>
      <c r="Q447" s="123" t="inlineStr">
        <is>
          <t>125# ANSI Flange</t>
        </is>
      </c>
      <c r="R447" s="123" t="inlineStr">
        <is>
          <t>RTF</t>
        </is>
      </c>
      <c r="S447" s="6" t="n"/>
      <c r="T447" s="123" t="inlineStr">
        <is>
          <t>A100527</t>
        </is>
      </c>
      <c r="U447" s="123" t="n"/>
      <c r="V447" s="123" t="inlineStr">
        <is>
          <t>LT051</t>
        </is>
      </c>
      <c r="W447" s="13" t="n">
        <v>14</v>
      </c>
      <c r="X447" t="n">
        <v>0</v>
      </c>
    </row>
    <row r="448" ht="12.75" customHeight="1">
      <c r="B448" s="13">
        <f>IF(AND(J448="Coating_Standard"),"Y","N")</f>
        <v/>
      </c>
      <c r="C448" t="inlineStr">
        <is>
          <t>Price_BOM_VL_VLS_Insert_442</t>
        </is>
      </c>
      <c r="D448">
        <f>IF(B448="Y",C448,"")</f>
        <v/>
      </c>
      <c r="E448" t="inlineStr">
        <is>
          <t>:6012-5_VL:8012-3_VL:</t>
        </is>
      </c>
      <c r="F448" s="123" t="inlineStr">
        <is>
          <t>X5</t>
        </is>
      </c>
      <c r="G448" s="123" t="inlineStr">
        <is>
          <t>Opt_InsertProvided</t>
        </is>
      </c>
      <c r="H448" s="123" t="inlineStr">
        <is>
          <t>Cast Iron, ASTM-A48, CL 30</t>
        </is>
      </c>
      <c r="I448" s="123" t="inlineStr">
        <is>
          <t>:C35:</t>
        </is>
      </c>
      <c r="J448" t="inlineStr">
        <is>
          <t>Coating_Scotchkote134_interior_exterior_IncludeImpeller</t>
        </is>
      </c>
      <c r="K448" t="inlineStr">
        <is>
          <t>:MechSealDoubleType2:</t>
        </is>
      </c>
      <c r="L448" t="inlineStr">
        <is>
          <t>Vertical</t>
        </is>
      </c>
      <c r="M448" t="inlineStr">
        <is>
          <t>L</t>
        </is>
      </c>
      <c r="N448" t="inlineStr">
        <is>
          <t>:284TCZ:286TCZ:</t>
        </is>
      </c>
      <c r="O448" s="6" t="inlineStr">
        <is>
          <t>Cast Iron, ASTM-A48, CL 30</t>
        </is>
      </c>
      <c r="P448" s="6" t="inlineStr">
        <is>
          <t>C30</t>
        </is>
      </c>
      <c r="Q448" s="123" t="inlineStr">
        <is>
          <t>125# ANSI Flange</t>
        </is>
      </c>
      <c r="R448" s="123" t="inlineStr">
        <is>
          <t>RTF</t>
        </is>
      </c>
      <c r="S448" s="6" t="n"/>
      <c r="T448" s="123" t="inlineStr">
        <is>
          <t>A100527</t>
        </is>
      </c>
      <c r="U448" s="123" t="n"/>
      <c r="V448" s="123" t="inlineStr">
        <is>
          <t>LT051</t>
        </is>
      </c>
      <c r="W448" s="13" t="n">
        <v>14</v>
      </c>
      <c r="X448" t="n">
        <v>0</v>
      </c>
    </row>
    <row r="449" ht="12.75" customHeight="1">
      <c r="B449" s="13">
        <f>IF(AND(J449="Coating_Standard"),"Y","N")</f>
        <v/>
      </c>
      <c r="C449" t="inlineStr">
        <is>
          <t>Price_BOM_VL_VLS_Insert_443</t>
        </is>
      </c>
      <c r="D449">
        <f>IF(B449="Y",C449,"")</f>
        <v/>
      </c>
      <c r="E449" t="inlineStr">
        <is>
          <t>:6012-5_VL:8012-3_VL:</t>
        </is>
      </c>
      <c r="F449" s="123" t="inlineStr">
        <is>
          <t>X5</t>
        </is>
      </c>
      <c r="G449" s="123" t="inlineStr">
        <is>
          <t>Opt_InsertProvided</t>
        </is>
      </c>
      <c r="H449" s="123" t="inlineStr">
        <is>
          <t>Cast Iron, ASTM-A48, CL 30</t>
        </is>
      </c>
      <c r="I449" s="123" t="inlineStr">
        <is>
          <t>:C35:</t>
        </is>
      </c>
      <c r="J449" t="inlineStr">
        <is>
          <t>Coating_Scotchkote134_interior_exterior_IncludeImpeller</t>
        </is>
      </c>
      <c r="K449" t="inlineStr">
        <is>
          <t>:MechSealDoubleType2:</t>
        </is>
      </c>
      <c r="L449" t="inlineStr">
        <is>
          <t>Vertical</t>
        </is>
      </c>
      <c r="M449" t="inlineStr">
        <is>
          <t>L</t>
        </is>
      </c>
      <c r="N449" t="inlineStr">
        <is>
          <t>:324TCZ:326TCZ:364TCZ:365TCZ:404TCZ:405TCZ:</t>
        </is>
      </c>
      <c r="O449" s="6" t="inlineStr">
        <is>
          <t>Cast Iron, ASTM-A48, CL 30</t>
        </is>
      </c>
      <c r="P449" s="6" t="inlineStr">
        <is>
          <t>C30</t>
        </is>
      </c>
      <c r="Q449" s="123" t="inlineStr">
        <is>
          <t>125# ANSI Flange</t>
        </is>
      </c>
      <c r="R449" s="123" t="inlineStr">
        <is>
          <t>RTF</t>
        </is>
      </c>
      <c r="S449" s="6" t="n"/>
      <c r="T449" s="123" t="inlineStr">
        <is>
          <t>A100527</t>
        </is>
      </c>
      <c r="U449" s="123" t="n"/>
      <c r="V449" s="123" t="inlineStr">
        <is>
          <t>LT051</t>
        </is>
      </c>
      <c r="W449" s="13" t="n">
        <v>14</v>
      </c>
      <c r="X449" t="n">
        <v>0</v>
      </c>
    </row>
    <row r="450" ht="12.75" customHeight="1">
      <c r="B450" s="13">
        <f>IF(AND(J450="Coating_Standard"),"Y","N")</f>
        <v/>
      </c>
      <c r="C450" t="inlineStr">
        <is>
          <t>Price_BOM_VL_VLS_Insert_444</t>
        </is>
      </c>
      <c r="D450">
        <f>IF(B450="Y",C450,"")</f>
        <v/>
      </c>
      <c r="E450" t="inlineStr">
        <is>
          <t>:6012-5_VL:8012-3_VL:</t>
        </is>
      </c>
      <c r="F450" s="123" t="inlineStr">
        <is>
          <t>X5</t>
        </is>
      </c>
      <c r="G450" s="123" t="inlineStr">
        <is>
          <t>Opt_InsertProvided</t>
        </is>
      </c>
      <c r="H450" s="123" t="inlineStr">
        <is>
          <t>Cast Iron, ASTM-A48, CL 30</t>
        </is>
      </c>
      <c r="I450" s="123" t="inlineStr">
        <is>
          <t>:C35:</t>
        </is>
      </c>
      <c r="J450" t="inlineStr">
        <is>
          <t>Coating_Scotchkote134_interior_IncludeImpeller</t>
        </is>
      </c>
      <c r="K450" t="inlineStr">
        <is>
          <t>:MechSealDoubleType2:</t>
        </is>
      </c>
      <c r="L450" t="inlineStr">
        <is>
          <t>Vertical</t>
        </is>
      </c>
      <c r="M450" t="inlineStr">
        <is>
          <t>L</t>
        </is>
      </c>
      <c r="N450" t="inlineStr">
        <is>
          <t>:213TCZ:215TCZ:254TCZ:256TCZ:</t>
        </is>
      </c>
      <c r="O450" s="6" t="inlineStr">
        <is>
          <t>Cast Iron, ASTM-A48, CL 30</t>
        </is>
      </c>
      <c r="P450" s="6" t="inlineStr">
        <is>
          <t>C30</t>
        </is>
      </c>
      <c r="Q450" s="123" t="inlineStr">
        <is>
          <t>125# ANSI Flange</t>
        </is>
      </c>
      <c r="R450" s="123" t="inlineStr">
        <is>
          <t>RTF</t>
        </is>
      </c>
      <c r="S450" s="6" t="n"/>
      <c r="T450" s="123" t="inlineStr">
        <is>
          <t>A100527</t>
        </is>
      </c>
      <c r="U450" s="123" t="n"/>
      <c r="V450" s="123" t="inlineStr">
        <is>
          <t>LT051</t>
        </is>
      </c>
      <c r="W450" s="13" t="n">
        <v>14</v>
      </c>
      <c r="X450" t="n">
        <v>0</v>
      </c>
    </row>
    <row r="451" ht="12.75" customHeight="1">
      <c r="B451" s="13">
        <f>IF(AND(J451="Coating_Standard"),"Y","N")</f>
        <v/>
      </c>
      <c r="C451" t="inlineStr">
        <is>
          <t>Price_BOM_VL_VLS_Insert_445</t>
        </is>
      </c>
      <c r="D451">
        <f>IF(B451="Y",C451,"")</f>
        <v/>
      </c>
      <c r="E451" t="inlineStr">
        <is>
          <t>:6012-5_VL:8012-3_VL:</t>
        </is>
      </c>
      <c r="F451" s="123" t="inlineStr">
        <is>
          <t>X5</t>
        </is>
      </c>
      <c r="G451" s="123" t="inlineStr">
        <is>
          <t>Opt_InsertProvided</t>
        </is>
      </c>
      <c r="H451" s="123" t="inlineStr">
        <is>
          <t>Cast Iron, ASTM-A48, CL 30</t>
        </is>
      </c>
      <c r="I451" s="123" t="inlineStr">
        <is>
          <t>:C35:</t>
        </is>
      </c>
      <c r="J451" t="inlineStr">
        <is>
          <t>Coating_Scotchkote134_interior_IncludeImpeller</t>
        </is>
      </c>
      <c r="K451" t="inlineStr">
        <is>
          <t>:MechSealDoubleType2:</t>
        </is>
      </c>
      <c r="L451" t="inlineStr">
        <is>
          <t>Vertical</t>
        </is>
      </c>
      <c r="M451" t="inlineStr">
        <is>
          <t>L</t>
        </is>
      </c>
      <c r="N451" t="inlineStr">
        <is>
          <t>:284TCZ:286TCZ:</t>
        </is>
      </c>
      <c r="O451" s="6" t="inlineStr">
        <is>
          <t>Cast Iron, ASTM-A48, CL 30</t>
        </is>
      </c>
      <c r="P451" s="6" t="inlineStr">
        <is>
          <t>C30</t>
        </is>
      </c>
      <c r="Q451" s="123" t="inlineStr">
        <is>
          <t>125# ANSI Flange</t>
        </is>
      </c>
      <c r="R451" s="123" t="inlineStr">
        <is>
          <t>RTF</t>
        </is>
      </c>
      <c r="S451" s="6" t="n"/>
      <c r="T451" s="123" t="inlineStr">
        <is>
          <t>A100527</t>
        </is>
      </c>
      <c r="U451" s="123" t="n"/>
      <c r="V451" s="123" t="inlineStr">
        <is>
          <t>LT051</t>
        </is>
      </c>
      <c r="W451" s="13" t="n">
        <v>14</v>
      </c>
      <c r="X451" t="n">
        <v>0</v>
      </c>
    </row>
    <row r="452" ht="12.75" customHeight="1">
      <c r="B452" s="13">
        <f>IF(AND(J452="Coating_Standard"),"Y","N")</f>
        <v/>
      </c>
      <c r="C452" t="inlineStr">
        <is>
          <t>Price_BOM_VL_VLS_Insert_446</t>
        </is>
      </c>
      <c r="D452">
        <f>IF(B452="Y",C452,"")</f>
        <v/>
      </c>
      <c r="E452" t="inlineStr">
        <is>
          <t>:6012-5_VL:8012-3_VL:</t>
        </is>
      </c>
      <c r="F452" s="123" t="inlineStr">
        <is>
          <t>X5</t>
        </is>
      </c>
      <c r="G452" s="123" t="inlineStr">
        <is>
          <t>Opt_InsertProvided</t>
        </is>
      </c>
      <c r="H452" s="123" t="inlineStr">
        <is>
          <t>Cast Iron, ASTM-A48, CL 30</t>
        </is>
      </c>
      <c r="I452" s="123" t="inlineStr">
        <is>
          <t>:C35:</t>
        </is>
      </c>
      <c r="J452" t="inlineStr">
        <is>
          <t>Coating_Scotchkote134_interior_IncludeImpeller</t>
        </is>
      </c>
      <c r="K452" t="inlineStr">
        <is>
          <t>:MechSealDoubleType2:</t>
        </is>
      </c>
      <c r="L452" t="inlineStr">
        <is>
          <t>Vertical</t>
        </is>
      </c>
      <c r="M452" t="inlineStr">
        <is>
          <t>L</t>
        </is>
      </c>
      <c r="N452" t="inlineStr">
        <is>
          <t>:324TCZ:326TCZ:364TCZ:365TCZ:404TCZ:405TCZ:</t>
        </is>
      </c>
      <c r="O452" s="6" t="inlineStr">
        <is>
          <t>Cast Iron, ASTM-A48, CL 30</t>
        </is>
      </c>
      <c r="P452" s="6" t="inlineStr">
        <is>
          <t>C30</t>
        </is>
      </c>
      <c r="Q452" s="123" t="inlineStr">
        <is>
          <t>125# ANSI Flange</t>
        </is>
      </c>
      <c r="R452" s="123" t="inlineStr">
        <is>
          <t>RTF</t>
        </is>
      </c>
      <c r="S452" s="6" t="n"/>
      <c r="T452" s="123" t="inlineStr">
        <is>
          <t>A100527</t>
        </is>
      </c>
      <c r="U452" s="123" t="n"/>
      <c r="V452" s="123" t="inlineStr">
        <is>
          <t>LT051</t>
        </is>
      </c>
      <c r="W452" s="13" t="n">
        <v>14</v>
      </c>
      <c r="X452" t="n">
        <v>0</v>
      </c>
    </row>
    <row r="453" ht="12.75" customHeight="1">
      <c r="B453" s="13">
        <f>IF(AND(J453="Coating_Standard"),"Y","N")</f>
        <v/>
      </c>
      <c r="C453" t="inlineStr">
        <is>
          <t>Price_BOM_VL_VLS_Insert_447</t>
        </is>
      </c>
      <c r="D453">
        <f>IF(B453="Y",C453,"")</f>
        <v/>
      </c>
      <c r="E453" t="inlineStr">
        <is>
          <t>:6012-5_VL:8012-3_VL:</t>
        </is>
      </c>
      <c r="F453" s="123" t="inlineStr">
        <is>
          <t>X5</t>
        </is>
      </c>
      <c r="G453" s="123" t="inlineStr">
        <is>
          <t>Opt_InsertProvided</t>
        </is>
      </c>
      <c r="H453" s="123" t="inlineStr">
        <is>
          <t>Cast Iron, ASTM-A48, CL 30</t>
        </is>
      </c>
      <c r="I453" s="123" t="inlineStr">
        <is>
          <t>:C35:</t>
        </is>
      </c>
      <c r="J453" t="inlineStr">
        <is>
          <t>Coating_Special</t>
        </is>
      </c>
      <c r="K453" t="inlineStr">
        <is>
          <t>:MechSealDoubleType2:</t>
        </is>
      </c>
      <c r="L453" t="inlineStr">
        <is>
          <t>Vertical</t>
        </is>
      </c>
      <c r="M453" t="inlineStr">
        <is>
          <t>L</t>
        </is>
      </c>
      <c r="N453" t="inlineStr">
        <is>
          <t>:213TCZ:215TCZ:254TCZ:256TCZ:</t>
        </is>
      </c>
      <c r="O453" s="6" t="inlineStr">
        <is>
          <t>Cast Iron, ASTM-A48, CL 30</t>
        </is>
      </c>
      <c r="P453" s="6" t="inlineStr">
        <is>
          <t>C30</t>
        </is>
      </c>
      <c r="Q453" s="123" t="inlineStr">
        <is>
          <t>125# ANSI Flange</t>
        </is>
      </c>
      <c r="R453" s="123" t="inlineStr">
        <is>
          <t>RTF</t>
        </is>
      </c>
      <c r="S453" s="6" t="n"/>
      <c r="T453" s="123" t="inlineStr">
        <is>
          <t>A100527</t>
        </is>
      </c>
      <c r="U453" s="123" t="n"/>
      <c r="V453" s="123" t="inlineStr">
        <is>
          <t>LT051</t>
        </is>
      </c>
      <c r="W453" s="13" t="n">
        <v>14</v>
      </c>
      <c r="X453" t="n">
        <v>0</v>
      </c>
    </row>
    <row r="454" ht="12.75" customHeight="1">
      <c r="B454" s="13">
        <f>IF(AND(J454="Coating_Standard"),"Y","N")</f>
        <v/>
      </c>
      <c r="C454" t="inlineStr">
        <is>
          <t>Price_BOM_VL_VLS_Insert_448</t>
        </is>
      </c>
      <c r="D454">
        <f>IF(B454="Y",C454,"")</f>
        <v/>
      </c>
      <c r="E454" t="inlineStr">
        <is>
          <t>:6012-5_VL:8012-3_VL:</t>
        </is>
      </c>
      <c r="F454" s="123" t="inlineStr">
        <is>
          <t>X5</t>
        </is>
      </c>
      <c r="G454" s="123" t="inlineStr">
        <is>
          <t>Opt_InsertProvided</t>
        </is>
      </c>
      <c r="H454" s="123" t="inlineStr">
        <is>
          <t>Cast Iron, ASTM-A48, CL 30</t>
        </is>
      </c>
      <c r="I454" s="123" t="inlineStr">
        <is>
          <t>:C35:</t>
        </is>
      </c>
      <c r="J454" t="inlineStr">
        <is>
          <t>Coating_Special</t>
        </is>
      </c>
      <c r="K454" t="inlineStr">
        <is>
          <t>:MechSealDoubleType2:</t>
        </is>
      </c>
      <c r="L454" t="inlineStr">
        <is>
          <t>Vertical</t>
        </is>
      </c>
      <c r="M454" t="inlineStr">
        <is>
          <t>L</t>
        </is>
      </c>
      <c r="N454" t="inlineStr">
        <is>
          <t>:284TCZ:286TCZ:</t>
        </is>
      </c>
      <c r="O454" s="6" t="inlineStr">
        <is>
          <t>Cast Iron, ASTM-A48, CL 30</t>
        </is>
      </c>
      <c r="P454" s="6" t="inlineStr">
        <is>
          <t>C30</t>
        </is>
      </c>
      <c r="Q454" s="123" t="inlineStr">
        <is>
          <t>125# ANSI Flange</t>
        </is>
      </c>
      <c r="R454" s="123" t="inlineStr">
        <is>
          <t>RTF</t>
        </is>
      </c>
      <c r="S454" s="6" t="n"/>
      <c r="T454" s="123" t="inlineStr">
        <is>
          <t>A100527</t>
        </is>
      </c>
      <c r="U454" s="123" t="n"/>
      <c r="V454" s="123" t="inlineStr">
        <is>
          <t>LT051</t>
        </is>
      </c>
      <c r="W454" s="13" t="n">
        <v>14</v>
      </c>
      <c r="X454" t="n">
        <v>0</v>
      </c>
    </row>
    <row r="455" ht="12.75" customHeight="1">
      <c r="B455" s="13">
        <f>IF(AND(J455="Coating_Standard"),"Y","N")</f>
        <v/>
      </c>
      <c r="C455" t="inlineStr">
        <is>
          <t>Price_BOM_VL_VLS_Insert_449</t>
        </is>
      </c>
      <c r="D455">
        <f>IF(B455="Y",C455,"")</f>
        <v/>
      </c>
      <c r="E455" t="inlineStr">
        <is>
          <t>:6012-5_VL:8012-3_VL:</t>
        </is>
      </c>
      <c r="F455" s="123" t="inlineStr">
        <is>
          <t>X5</t>
        </is>
      </c>
      <c r="G455" s="123" t="inlineStr">
        <is>
          <t>Opt_InsertProvided</t>
        </is>
      </c>
      <c r="H455" s="123" t="inlineStr">
        <is>
          <t>Cast Iron, ASTM-A48, CL 30</t>
        </is>
      </c>
      <c r="I455" s="123" t="inlineStr">
        <is>
          <t>:C35:</t>
        </is>
      </c>
      <c r="J455" t="inlineStr">
        <is>
          <t>Coating_Special</t>
        </is>
      </c>
      <c r="K455" t="inlineStr">
        <is>
          <t>:MechSealDoubleType2:</t>
        </is>
      </c>
      <c r="L455" t="inlineStr">
        <is>
          <t>Vertical</t>
        </is>
      </c>
      <c r="M455" t="inlineStr">
        <is>
          <t>L</t>
        </is>
      </c>
      <c r="N455" t="inlineStr">
        <is>
          <t>:324TCZ:326TCZ:364TCZ:365TCZ:404TCZ:405TCZ:</t>
        </is>
      </c>
      <c r="O455" s="6" t="inlineStr">
        <is>
          <t>Cast Iron, ASTM-A48, CL 30</t>
        </is>
      </c>
      <c r="P455" s="6" t="inlineStr">
        <is>
          <t>C30</t>
        </is>
      </c>
      <c r="Q455" s="123" t="inlineStr">
        <is>
          <t>125# ANSI Flange</t>
        </is>
      </c>
      <c r="R455" s="123" t="inlineStr">
        <is>
          <t>RTF</t>
        </is>
      </c>
      <c r="S455" s="6" t="n"/>
      <c r="T455" s="123" t="inlineStr">
        <is>
          <t>A100527</t>
        </is>
      </c>
      <c r="U455" s="123" t="n"/>
      <c r="V455" s="123" t="inlineStr">
        <is>
          <t>LT051</t>
        </is>
      </c>
      <c r="W455" s="13" t="n">
        <v>14</v>
      </c>
      <c r="X455" t="n">
        <v>0</v>
      </c>
    </row>
    <row r="456" ht="12.75" customHeight="1">
      <c r="B456" s="13">
        <f>IF(AND(J456="Coating_Standard"),"Y","N")</f>
        <v/>
      </c>
      <c r="C456" t="inlineStr">
        <is>
          <t>Price_BOM_VL_VLS_Insert_450</t>
        </is>
      </c>
      <c r="D456">
        <f>IF(B456="Y",C456,"")</f>
        <v/>
      </c>
      <c r="E456" t="inlineStr">
        <is>
          <t>:6012-5_VL:8012-3_VL:</t>
        </is>
      </c>
      <c r="F456" s="123" t="inlineStr">
        <is>
          <t>X5</t>
        </is>
      </c>
      <c r="G456" s="123" t="inlineStr">
        <is>
          <t>Opt_InsertProvided</t>
        </is>
      </c>
      <c r="H456" s="123" t="inlineStr">
        <is>
          <t>Cast Iron, ASTM-A48, CL 30</t>
        </is>
      </c>
      <c r="I456" s="123" t="inlineStr">
        <is>
          <t>:C35:</t>
        </is>
      </c>
      <c r="J456" t="inlineStr">
        <is>
          <t>Coating_Epoxy</t>
        </is>
      </c>
      <c r="K456" t="inlineStr">
        <is>
          <t>:MechSealDoubleType2:</t>
        </is>
      </c>
      <c r="L456" t="inlineStr">
        <is>
          <t>Vertical</t>
        </is>
      </c>
      <c r="M456" t="inlineStr">
        <is>
          <t>L</t>
        </is>
      </c>
      <c r="N456" t="inlineStr">
        <is>
          <t>:213TCZ:215TCZ:254TCZ:256TCZ:</t>
        </is>
      </c>
      <c r="O456" s="6" t="inlineStr">
        <is>
          <t>Cast Iron, ASTM-A48, CL 30</t>
        </is>
      </c>
      <c r="P456" s="6" t="inlineStr">
        <is>
          <t>C30</t>
        </is>
      </c>
      <c r="Q456" s="123" t="inlineStr">
        <is>
          <t>125# ANSI Flange</t>
        </is>
      </c>
      <c r="R456" s="123" t="inlineStr">
        <is>
          <t>RTF</t>
        </is>
      </c>
      <c r="S456" s="6" t="n"/>
      <c r="T456" s="123" t="inlineStr">
        <is>
          <t>A100527</t>
        </is>
      </c>
      <c r="U456" s="123" t="n"/>
      <c r="V456" s="123" t="inlineStr">
        <is>
          <t>LT051</t>
        </is>
      </c>
      <c r="W456" s="13" t="n">
        <v>14</v>
      </c>
      <c r="X456" t="n">
        <v>0</v>
      </c>
    </row>
    <row r="457" ht="12.75" customHeight="1">
      <c r="B457" s="13">
        <f>IF(AND(J457="Coating_Standard"),"Y","N")</f>
        <v/>
      </c>
      <c r="C457" t="inlineStr">
        <is>
          <t>Price_BOM_VL_VLS_Insert_451</t>
        </is>
      </c>
      <c r="D457">
        <f>IF(B457="Y",C457,"")</f>
        <v/>
      </c>
      <c r="E457" t="inlineStr">
        <is>
          <t>:6012-5_VL:8012-3_VL:</t>
        </is>
      </c>
      <c r="F457" s="123" t="inlineStr">
        <is>
          <t>X5</t>
        </is>
      </c>
      <c r="G457" s="123" t="inlineStr">
        <is>
          <t>Opt_InsertProvided</t>
        </is>
      </c>
      <c r="H457" s="123" t="inlineStr">
        <is>
          <t>Cast Iron, ASTM-A48, CL 30</t>
        </is>
      </c>
      <c r="I457" s="123" t="inlineStr">
        <is>
          <t>:C35:</t>
        </is>
      </c>
      <c r="J457" t="inlineStr">
        <is>
          <t>Coating_Epoxy</t>
        </is>
      </c>
      <c r="K457" t="inlineStr">
        <is>
          <t>:MechSealDoubleType2:</t>
        </is>
      </c>
      <c r="L457" t="inlineStr">
        <is>
          <t>Vertical</t>
        </is>
      </c>
      <c r="M457" t="inlineStr">
        <is>
          <t>L</t>
        </is>
      </c>
      <c r="N457" t="inlineStr">
        <is>
          <t>:284TCZ:286TCZ:</t>
        </is>
      </c>
      <c r="O457" s="6" t="inlineStr">
        <is>
          <t>Cast Iron, ASTM-A48, CL 30</t>
        </is>
      </c>
      <c r="P457" s="6" t="inlineStr">
        <is>
          <t>C30</t>
        </is>
      </c>
      <c r="Q457" s="123" t="inlineStr">
        <is>
          <t>125# ANSI Flange</t>
        </is>
      </c>
      <c r="R457" s="123" t="inlineStr">
        <is>
          <t>RTF</t>
        </is>
      </c>
      <c r="S457" s="6" t="n"/>
      <c r="T457" s="123" t="inlineStr">
        <is>
          <t>A100527</t>
        </is>
      </c>
      <c r="U457" s="123" t="n"/>
      <c r="V457" s="123" t="inlineStr">
        <is>
          <t>LT051</t>
        </is>
      </c>
      <c r="W457" s="13" t="n">
        <v>14</v>
      </c>
      <c r="X457" t="n">
        <v>0</v>
      </c>
    </row>
    <row r="458" ht="12.75" customHeight="1">
      <c r="B458" s="13">
        <f>IF(AND(J458="Coating_Standard"),"Y","N")</f>
        <v/>
      </c>
      <c r="C458" t="inlineStr">
        <is>
          <t>Price_BOM_VL_VLS_Insert_452</t>
        </is>
      </c>
      <c r="D458">
        <f>IF(B458="Y",C458,"")</f>
        <v/>
      </c>
      <c r="E458" t="inlineStr">
        <is>
          <t>:6012-5_VL:8012-3_VL:</t>
        </is>
      </c>
      <c r="F458" s="123" t="inlineStr">
        <is>
          <t>X5</t>
        </is>
      </c>
      <c r="G458" s="123" t="inlineStr">
        <is>
          <t>Opt_InsertProvided</t>
        </is>
      </c>
      <c r="H458" s="123" t="inlineStr">
        <is>
          <t>Cast Iron, ASTM-A48, CL 30</t>
        </is>
      </c>
      <c r="I458" s="123" t="inlineStr">
        <is>
          <t>:C35:</t>
        </is>
      </c>
      <c r="J458" t="inlineStr">
        <is>
          <t>Coating_Epoxy</t>
        </is>
      </c>
      <c r="K458" t="inlineStr">
        <is>
          <t>:MechSealDoubleType2:</t>
        </is>
      </c>
      <c r="L458" t="inlineStr">
        <is>
          <t>Vertical</t>
        </is>
      </c>
      <c r="M458" t="inlineStr">
        <is>
          <t>L</t>
        </is>
      </c>
      <c r="N458" t="inlineStr">
        <is>
          <t>:324TCZ:326TCZ:364TCZ:365TCZ:404TCZ:405TCZ:</t>
        </is>
      </c>
      <c r="O458" s="6" t="inlineStr">
        <is>
          <t>Cast Iron, ASTM-A48, CL 30</t>
        </is>
      </c>
      <c r="P458" s="6" t="inlineStr">
        <is>
          <t>C30</t>
        </is>
      </c>
      <c r="Q458" s="123" t="inlineStr">
        <is>
          <t>125# ANSI Flange</t>
        </is>
      </c>
      <c r="R458" s="123" t="inlineStr">
        <is>
          <t>RTF</t>
        </is>
      </c>
      <c r="S458" s="6" t="n"/>
      <c r="T458" s="123" t="inlineStr">
        <is>
          <t>A100527</t>
        </is>
      </c>
      <c r="U458" s="123" t="n"/>
      <c r="V458" s="123" t="inlineStr">
        <is>
          <t>LT051</t>
        </is>
      </c>
      <c r="W458" s="13" t="n">
        <v>14</v>
      </c>
      <c r="X458" t="n">
        <v>0</v>
      </c>
    </row>
    <row r="459" ht="12.75" customHeight="1">
      <c r="B459" s="13">
        <f>IF(AND(J459="Coating_Standard"),"Y","N")</f>
        <v/>
      </c>
      <c r="C459" t="inlineStr">
        <is>
          <t>Price_BOM_VL_VLS_Insert_453</t>
        </is>
      </c>
      <c r="D459">
        <f>IF(B459="Y",C459,"")</f>
        <v/>
      </c>
      <c r="E459" t="inlineStr">
        <is>
          <t>:6012-5_VLS:</t>
        </is>
      </c>
      <c r="F459" t="inlineStr">
        <is>
          <t>X5</t>
        </is>
      </c>
      <c r="G459" s="123" t="inlineStr">
        <is>
          <t>Opt_InsertProvided</t>
        </is>
      </c>
      <c r="H459" s="123" t="inlineStr">
        <is>
          <t>Cast Iron, ASTM-A48, CL 35</t>
        </is>
      </c>
      <c r="I459" s="123" t="inlineStr">
        <is>
          <t>:C30:C35:J:</t>
        </is>
      </c>
      <c r="J459" t="inlineStr">
        <is>
          <t>Coating_Standard</t>
        </is>
      </c>
      <c r="K459" t="inlineStr">
        <is>
          <t>:MechSealType21:MechSealType2:</t>
        </is>
      </c>
      <c r="L459" t="inlineStr">
        <is>
          <t>Vertical</t>
        </is>
      </c>
      <c r="M459" t="inlineStr">
        <is>
          <t>H</t>
        </is>
      </c>
      <c r="N459" t="inlineStr">
        <is>
          <t>:324HP:326HP:364HP:365HP:404HP:405HP:324VP:326VP:364VP:365VP:404VP:405VP:</t>
        </is>
      </c>
      <c r="O459" s="6" t="inlineStr">
        <is>
          <t>Cast Iron, ASTM-A48, CL 30</t>
        </is>
      </c>
      <c r="P459" s="6" t="inlineStr">
        <is>
          <t>C30</t>
        </is>
      </c>
      <c r="Q459" s="123" t="inlineStr">
        <is>
          <t>125# ANSI Flange</t>
        </is>
      </c>
      <c r="R459" s="123" t="inlineStr">
        <is>
          <t>RTF</t>
        </is>
      </c>
      <c r="S459" s="6" t="n"/>
      <c r="T459" s="6" t="inlineStr">
        <is>
          <t>A300096</t>
        </is>
      </c>
      <c r="U459" s="6" t="n"/>
      <c r="V459" s="123" t="inlineStr">
        <is>
          <t>LT027</t>
        </is>
      </c>
      <c r="W459" s="13" t="n">
        <v>0</v>
      </c>
      <c r="X459" t="n">
        <v>93</v>
      </c>
    </row>
    <row r="460" ht="12.75" customHeight="1">
      <c r="B460" s="13">
        <f>IF(AND(J460="Coating_Standard"),"Y","N")</f>
        <v/>
      </c>
      <c r="C460" t="inlineStr">
        <is>
          <t>Price_BOM_VL_VLS_Insert_454</t>
        </is>
      </c>
      <c r="D460">
        <f>IF(B460="Y",C460,"")</f>
        <v/>
      </c>
      <c r="E460" t="inlineStr">
        <is>
          <t>:6012-5_VLS:</t>
        </is>
      </c>
      <c r="F460" t="inlineStr">
        <is>
          <t>X5</t>
        </is>
      </c>
      <c r="G460" s="123" t="inlineStr">
        <is>
          <t>Opt_InsertProvided</t>
        </is>
      </c>
      <c r="H460" s="123" t="inlineStr">
        <is>
          <t>Cast Iron, ASTM-A48, CL 35</t>
        </is>
      </c>
      <c r="I460" s="123" t="inlineStr">
        <is>
          <t>:C30:C35:J:</t>
        </is>
      </c>
      <c r="J460" t="inlineStr">
        <is>
          <t>Coating_Standard</t>
        </is>
      </c>
      <c r="K460" t="inlineStr">
        <is>
          <t>:MechSealType21:MechSealType2:</t>
        </is>
      </c>
      <c r="L460" t="inlineStr">
        <is>
          <t>Vertical</t>
        </is>
      </c>
      <c r="M460" t="inlineStr">
        <is>
          <t>H</t>
        </is>
      </c>
      <c r="N460" t="inlineStr">
        <is>
          <t>:444HP:445HP:444VP:445VP:</t>
        </is>
      </c>
      <c r="O460" s="6" t="inlineStr">
        <is>
          <t>Cast Iron, ASTM-A48, CL 30</t>
        </is>
      </c>
      <c r="P460" s="6" t="inlineStr">
        <is>
          <t>C30</t>
        </is>
      </c>
      <c r="Q460" s="123" t="inlineStr">
        <is>
          <t>125# ANSI Flange</t>
        </is>
      </c>
      <c r="R460" s="123" t="inlineStr">
        <is>
          <t>RTF</t>
        </is>
      </c>
      <c r="S460" s="6" t="n"/>
      <c r="T460" s="6" t="inlineStr">
        <is>
          <t>A300097</t>
        </is>
      </c>
      <c r="U460" s="6" t="n"/>
      <c r="V460" s="123" t="inlineStr">
        <is>
          <t>LT027</t>
        </is>
      </c>
      <c r="W460" s="13" t="n">
        <v>0</v>
      </c>
      <c r="X460" t="n">
        <v>93</v>
      </c>
    </row>
    <row r="461" ht="12.75" customHeight="1">
      <c r="B461" s="13">
        <f>IF(AND(J461="Coating_Standard"),"Y","N")</f>
        <v/>
      </c>
      <c r="C461" t="inlineStr">
        <is>
          <t>Price_BOM_VL_VLS_Insert_455</t>
        </is>
      </c>
      <c r="D461">
        <f>IF(B461="Y",C461,"")</f>
        <v/>
      </c>
      <c r="E461" t="inlineStr">
        <is>
          <t>:6012-5_VLS:</t>
        </is>
      </c>
      <c r="F461" t="inlineStr">
        <is>
          <t>X5</t>
        </is>
      </c>
      <c r="G461" s="123" t="inlineStr">
        <is>
          <t>Opt_InsertProvided</t>
        </is>
      </c>
      <c r="H461" s="123" t="inlineStr">
        <is>
          <t>Cast Iron, ASTM-A48, CL 35</t>
        </is>
      </c>
      <c r="I461" s="123" t="inlineStr">
        <is>
          <t>:C30:C35:J:</t>
        </is>
      </c>
      <c r="J461" t="inlineStr">
        <is>
          <t>Coating_Scotchkote134_interior</t>
        </is>
      </c>
      <c r="K461" t="inlineStr">
        <is>
          <t>:MechSealType21:MechSealType2:</t>
        </is>
      </c>
      <c r="L461" t="inlineStr">
        <is>
          <t>Vertical</t>
        </is>
      </c>
      <c r="M461" t="inlineStr">
        <is>
          <t>H</t>
        </is>
      </c>
      <c r="N461" t="inlineStr">
        <is>
          <t>:324HP:326HP:364HP:365HP:404HP:405HP:324VP:326VP:364VP:365VP:404VP:405VP:</t>
        </is>
      </c>
      <c r="O461" s="6" t="inlineStr">
        <is>
          <t>Cast Iron, ASTM-A48, CL 30</t>
        </is>
      </c>
      <c r="P461" s="6" t="inlineStr">
        <is>
          <t>C30</t>
        </is>
      </c>
      <c r="Q461" s="123" t="inlineStr">
        <is>
          <t>125# ANSI Flange</t>
        </is>
      </c>
      <c r="R461" s="123" t="inlineStr">
        <is>
          <t>RTF</t>
        </is>
      </c>
      <c r="S461" s="6" t="n"/>
      <c r="T461" s="6" t="inlineStr">
        <is>
          <t>A300096</t>
        </is>
      </c>
      <c r="U461" s="6" t="n"/>
      <c r="V461" s="123" t="inlineStr">
        <is>
          <t>LT027</t>
        </is>
      </c>
      <c r="W461" s="13" t="n">
        <v>0</v>
      </c>
      <c r="X461" t="n">
        <v>93</v>
      </c>
    </row>
    <row r="462" ht="12.75" customHeight="1">
      <c r="B462" s="13">
        <f>IF(AND(J462="Coating_Standard"),"Y","N")</f>
        <v/>
      </c>
      <c r="C462" t="inlineStr">
        <is>
          <t>Price_BOM_VL_VLS_Insert_456</t>
        </is>
      </c>
      <c r="D462">
        <f>IF(B462="Y",C462,"")</f>
        <v/>
      </c>
      <c r="E462" t="inlineStr">
        <is>
          <t>:6012-5_VLS:</t>
        </is>
      </c>
      <c r="F462" t="inlineStr">
        <is>
          <t>X5</t>
        </is>
      </c>
      <c r="G462" s="123" t="inlineStr">
        <is>
          <t>Opt_InsertProvided</t>
        </is>
      </c>
      <c r="H462" s="123" t="inlineStr">
        <is>
          <t>Cast Iron, ASTM-A48, CL 35</t>
        </is>
      </c>
      <c r="I462" s="123" t="inlineStr">
        <is>
          <t>:C30:C35:J:</t>
        </is>
      </c>
      <c r="J462" t="inlineStr">
        <is>
          <t>Coating_Scotchkote134_interior</t>
        </is>
      </c>
      <c r="K462" t="inlineStr">
        <is>
          <t>:MechSealType21:MechSealType2:</t>
        </is>
      </c>
      <c r="L462" t="inlineStr">
        <is>
          <t>Vertical</t>
        </is>
      </c>
      <c r="M462" t="inlineStr">
        <is>
          <t>H</t>
        </is>
      </c>
      <c r="N462" t="inlineStr">
        <is>
          <t>:444HP:445HP:444VP:445VP:</t>
        </is>
      </c>
      <c r="O462" s="6" t="inlineStr">
        <is>
          <t>Cast Iron, ASTM-A48, CL 30</t>
        </is>
      </c>
      <c r="P462" s="6" t="inlineStr">
        <is>
          <t>C30</t>
        </is>
      </c>
      <c r="Q462" s="123" t="inlineStr">
        <is>
          <t>125# ANSI Flange</t>
        </is>
      </c>
      <c r="R462" s="123" t="inlineStr">
        <is>
          <t>RTF</t>
        </is>
      </c>
      <c r="S462" s="6" t="n"/>
      <c r="T462" s="6" t="inlineStr">
        <is>
          <t>A300097</t>
        </is>
      </c>
      <c r="U462" s="6" t="n"/>
      <c r="V462" s="123" t="inlineStr">
        <is>
          <t>LT027</t>
        </is>
      </c>
      <c r="W462" s="13" t="n">
        <v>0</v>
      </c>
      <c r="X462" t="n">
        <v>93</v>
      </c>
    </row>
    <row r="463" ht="12.75" customHeight="1">
      <c r="B463" s="13">
        <f>IF(AND(J463="Coating_Standard"),"Y","N")</f>
        <v/>
      </c>
      <c r="C463" t="inlineStr">
        <is>
          <t>Price_BOM_VL_VLS_Insert_457</t>
        </is>
      </c>
      <c r="D463">
        <f>IF(B463="Y",C463,"")</f>
        <v/>
      </c>
      <c r="E463" t="inlineStr">
        <is>
          <t>:6012-5_VLS:</t>
        </is>
      </c>
      <c r="F463" t="inlineStr">
        <is>
          <t>X5</t>
        </is>
      </c>
      <c r="G463" s="123" t="inlineStr">
        <is>
          <t>Opt_InsertProvided</t>
        </is>
      </c>
      <c r="H463" s="123" t="inlineStr">
        <is>
          <t>Cast Iron, ASTM-A48, CL 35</t>
        </is>
      </c>
      <c r="I463" s="123" t="inlineStr">
        <is>
          <t>:C30:C35:J:</t>
        </is>
      </c>
      <c r="J463" t="inlineStr">
        <is>
          <t>Coating_Scotchkote134_interior_exterior</t>
        </is>
      </c>
      <c r="K463" t="inlineStr">
        <is>
          <t>:MechSealType21:MechSealType2:</t>
        </is>
      </c>
      <c r="L463" t="inlineStr">
        <is>
          <t>Vertical</t>
        </is>
      </c>
      <c r="M463" t="inlineStr">
        <is>
          <t>H</t>
        </is>
      </c>
      <c r="N463" t="inlineStr">
        <is>
          <t>:324HP:326HP:364HP:365HP:404HP:405HP:324VP:326VP:364VP:365VP:404VP:405VP:</t>
        </is>
      </c>
      <c r="O463" s="6" t="inlineStr">
        <is>
          <t>Cast Iron, ASTM-A48, CL 30</t>
        </is>
      </c>
      <c r="P463" s="6" t="inlineStr">
        <is>
          <t>C30</t>
        </is>
      </c>
      <c r="Q463" s="123" t="inlineStr">
        <is>
          <t>125# ANSI Flange</t>
        </is>
      </c>
      <c r="R463" s="123" t="inlineStr">
        <is>
          <t>RTF</t>
        </is>
      </c>
      <c r="S463" s="6" t="n"/>
      <c r="T463" s="6" t="inlineStr">
        <is>
          <t>A300096</t>
        </is>
      </c>
      <c r="U463" s="6" t="n"/>
      <c r="V463" s="123" t="inlineStr">
        <is>
          <t>LT027</t>
        </is>
      </c>
      <c r="W463" s="13" t="n">
        <v>0</v>
      </c>
      <c r="X463" t="n">
        <v>93</v>
      </c>
    </row>
    <row r="464" ht="12.75" customHeight="1">
      <c r="B464" s="13">
        <f>IF(AND(J464="Coating_Standard"),"Y","N")</f>
        <v/>
      </c>
      <c r="C464" t="inlineStr">
        <is>
          <t>Price_BOM_VL_VLS_Insert_458</t>
        </is>
      </c>
      <c r="D464">
        <f>IF(B464="Y",C464,"")</f>
        <v/>
      </c>
      <c r="E464" t="inlineStr">
        <is>
          <t>:6012-5_VLS:</t>
        </is>
      </c>
      <c r="F464" t="inlineStr">
        <is>
          <t>X5</t>
        </is>
      </c>
      <c r="G464" s="123" t="inlineStr">
        <is>
          <t>Opt_InsertProvided</t>
        </is>
      </c>
      <c r="H464" s="123" t="inlineStr">
        <is>
          <t>Cast Iron, ASTM-A48, CL 35</t>
        </is>
      </c>
      <c r="I464" s="123" t="inlineStr">
        <is>
          <t>:C30:C35:J:</t>
        </is>
      </c>
      <c r="J464" t="inlineStr">
        <is>
          <t>Coating_Scotchkote134_interior_exterior</t>
        </is>
      </c>
      <c r="K464" t="inlineStr">
        <is>
          <t>:MechSealType21:MechSealType2:</t>
        </is>
      </c>
      <c r="L464" t="inlineStr">
        <is>
          <t>Vertical</t>
        </is>
      </c>
      <c r="M464" t="inlineStr">
        <is>
          <t>H</t>
        </is>
      </c>
      <c r="N464" t="inlineStr">
        <is>
          <t>:444HP:445HP:444VP:445VP:</t>
        </is>
      </c>
      <c r="O464" s="6" t="inlineStr">
        <is>
          <t>Cast Iron, ASTM-A48, CL 30</t>
        </is>
      </c>
      <c r="P464" s="6" t="inlineStr">
        <is>
          <t>C30</t>
        </is>
      </c>
      <c r="Q464" s="123" t="inlineStr">
        <is>
          <t>125# ANSI Flange</t>
        </is>
      </c>
      <c r="R464" s="123" t="inlineStr">
        <is>
          <t>RTF</t>
        </is>
      </c>
      <c r="S464" s="6" t="n"/>
      <c r="T464" s="6" t="inlineStr">
        <is>
          <t>A300097</t>
        </is>
      </c>
      <c r="U464" s="6" t="n"/>
      <c r="V464" s="123" t="inlineStr">
        <is>
          <t>LT027</t>
        </is>
      </c>
      <c r="W464" s="13" t="n">
        <v>0</v>
      </c>
      <c r="X464" t="n">
        <v>93</v>
      </c>
    </row>
    <row r="465" ht="12.75" customHeight="1">
      <c r="B465" s="13">
        <f>IF(AND(J465="Coating_Standard"),"Y","N")</f>
        <v/>
      </c>
      <c r="C465" t="inlineStr">
        <is>
          <t>Price_BOM_VL_VLS_Insert_459</t>
        </is>
      </c>
      <c r="D465">
        <f>IF(B465="Y",C465,"")</f>
        <v/>
      </c>
      <c r="E465" t="inlineStr">
        <is>
          <t>:6012-5_VLS:</t>
        </is>
      </c>
      <c r="F465" t="inlineStr">
        <is>
          <t>X5</t>
        </is>
      </c>
      <c r="G465" s="123" t="inlineStr">
        <is>
          <t>Opt_InsertProvided</t>
        </is>
      </c>
      <c r="H465" s="123" t="inlineStr">
        <is>
          <t>Cast Iron, ASTM-A48, CL 35</t>
        </is>
      </c>
      <c r="I465" s="123" t="inlineStr">
        <is>
          <t>:C30:C35:J:</t>
        </is>
      </c>
      <c r="J465" t="inlineStr">
        <is>
          <t>Coating_Scotchkote134_interior_exterior_IncludeImpeller</t>
        </is>
      </c>
      <c r="K465" t="inlineStr">
        <is>
          <t>:MechSealType21:MechSealType2:</t>
        </is>
      </c>
      <c r="L465" t="inlineStr">
        <is>
          <t>Vertical</t>
        </is>
      </c>
      <c r="M465" t="inlineStr">
        <is>
          <t>H</t>
        </is>
      </c>
      <c r="N465" t="inlineStr">
        <is>
          <t>:324HP:326HP:364HP:365HP:404HP:405HP:324VP:326VP:364VP:365VP:404VP:405VP:</t>
        </is>
      </c>
      <c r="O465" s="6" t="inlineStr">
        <is>
          <t>Cast Iron, ASTM-A48, CL 30</t>
        </is>
      </c>
      <c r="P465" s="6" t="inlineStr">
        <is>
          <t>C30</t>
        </is>
      </c>
      <c r="Q465" s="123" t="inlineStr">
        <is>
          <t>125# ANSI Flange</t>
        </is>
      </c>
      <c r="R465" s="123" t="inlineStr">
        <is>
          <t>RTF</t>
        </is>
      </c>
      <c r="S465" s="6" t="n"/>
      <c r="T465" s="6" t="inlineStr">
        <is>
          <t>A300096</t>
        </is>
      </c>
      <c r="U465" s="6" t="n"/>
      <c r="V465" s="123" t="inlineStr">
        <is>
          <t>LT027</t>
        </is>
      </c>
      <c r="W465" s="13" t="n">
        <v>0</v>
      </c>
      <c r="X465" t="n">
        <v>93</v>
      </c>
    </row>
    <row r="466" ht="12.75" customHeight="1">
      <c r="B466" s="13">
        <f>IF(AND(J466="Coating_Standard"),"Y","N")</f>
        <v/>
      </c>
      <c r="C466" t="inlineStr">
        <is>
          <t>Price_BOM_VL_VLS_Insert_460</t>
        </is>
      </c>
      <c r="D466">
        <f>IF(B466="Y",C466,"")</f>
        <v/>
      </c>
      <c r="E466" t="inlineStr">
        <is>
          <t>:6012-5_VLS:</t>
        </is>
      </c>
      <c r="F466" t="inlineStr">
        <is>
          <t>X5</t>
        </is>
      </c>
      <c r="G466" s="123" t="inlineStr">
        <is>
          <t>Opt_InsertProvided</t>
        </is>
      </c>
      <c r="H466" s="123" t="inlineStr">
        <is>
          <t>Cast Iron, ASTM-A48, CL 35</t>
        </is>
      </c>
      <c r="I466" s="123" t="inlineStr">
        <is>
          <t>:C30:C35:J:</t>
        </is>
      </c>
      <c r="J466" t="inlineStr">
        <is>
          <t>Coating_Scotchkote134_interior_exterior_IncludeImpeller</t>
        </is>
      </c>
      <c r="K466" t="inlineStr">
        <is>
          <t>:MechSealType21:MechSealType2:</t>
        </is>
      </c>
      <c r="L466" t="inlineStr">
        <is>
          <t>Vertical</t>
        </is>
      </c>
      <c r="M466" t="inlineStr">
        <is>
          <t>H</t>
        </is>
      </c>
      <c r="N466" t="inlineStr">
        <is>
          <t>:444HP:445HP:444VP:445VP:</t>
        </is>
      </c>
      <c r="O466" s="6" t="inlineStr">
        <is>
          <t>Cast Iron, ASTM-A48, CL 30</t>
        </is>
      </c>
      <c r="P466" s="6" t="inlineStr">
        <is>
          <t>C30</t>
        </is>
      </c>
      <c r="Q466" s="123" t="inlineStr">
        <is>
          <t>125# ANSI Flange</t>
        </is>
      </c>
      <c r="R466" s="123" t="inlineStr">
        <is>
          <t>RTF</t>
        </is>
      </c>
      <c r="S466" s="6" t="n"/>
      <c r="T466" s="6" t="inlineStr">
        <is>
          <t>A300097</t>
        </is>
      </c>
      <c r="U466" s="6" t="n"/>
      <c r="V466" s="123" t="inlineStr">
        <is>
          <t>LT027</t>
        </is>
      </c>
      <c r="W466" s="13" t="n">
        <v>0</v>
      </c>
      <c r="X466" t="n">
        <v>93</v>
      </c>
    </row>
    <row r="467" ht="12.75" customHeight="1">
      <c r="B467" s="13">
        <f>IF(AND(J467="Coating_Standard"),"Y","N")</f>
        <v/>
      </c>
      <c r="C467" t="inlineStr">
        <is>
          <t>Price_BOM_VL_VLS_Insert_461</t>
        </is>
      </c>
      <c r="D467">
        <f>IF(B467="Y",C467,"")</f>
        <v/>
      </c>
      <c r="E467" t="inlineStr">
        <is>
          <t>:6012-5_VLS:</t>
        </is>
      </c>
      <c r="F467" t="inlineStr">
        <is>
          <t>X5</t>
        </is>
      </c>
      <c r="G467" s="123" t="inlineStr">
        <is>
          <t>Opt_InsertProvided</t>
        </is>
      </c>
      <c r="H467" s="123" t="inlineStr">
        <is>
          <t>Cast Iron, ASTM-A48, CL 35</t>
        </is>
      </c>
      <c r="I467" s="123" t="inlineStr">
        <is>
          <t>:C30:C35:J:</t>
        </is>
      </c>
      <c r="J467" t="inlineStr">
        <is>
          <t>Coating_Scotchkote134_interior_IncludeImpeller</t>
        </is>
      </c>
      <c r="K467" t="inlineStr">
        <is>
          <t>:MechSealType21:MechSealType2:</t>
        </is>
      </c>
      <c r="L467" t="inlineStr">
        <is>
          <t>Vertical</t>
        </is>
      </c>
      <c r="M467" t="inlineStr">
        <is>
          <t>H</t>
        </is>
      </c>
      <c r="N467" t="inlineStr">
        <is>
          <t>:324HP:326HP:364HP:365HP:404HP:405HP:324VP:326VP:364VP:365VP:404VP:405VP:</t>
        </is>
      </c>
      <c r="O467" s="6" t="inlineStr">
        <is>
          <t>Cast Iron, ASTM-A48, CL 30</t>
        </is>
      </c>
      <c r="P467" s="6" t="inlineStr">
        <is>
          <t>C30</t>
        </is>
      </c>
      <c r="Q467" s="123" t="inlineStr">
        <is>
          <t>125# ANSI Flange</t>
        </is>
      </c>
      <c r="R467" s="123" t="inlineStr">
        <is>
          <t>RTF</t>
        </is>
      </c>
      <c r="S467" s="6" t="n"/>
      <c r="T467" s="6" t="inlineStr">
        <is>
          <t>A300096</t>
        </is>
      </c>
      <c r="U467" s="6" t="n"/>
      <c r="V467" s="123" t="inlineStr">
        <is>
          <t>LT027</t>
        </is>
      </c>
      <c r="W467" s="13" t="n">
        <v>0</v>
      </c>
      <c r="X467" t="n">
        <v>93</v>
      </c>
    </row>
    <row r="468" ht="12.75" customHeight="1">
      <c r="B468" s="13">
        <f>IF(AND(J468="Coating_Standard"),"Y","N")</f>
        <v/>
      </c>
      <c r="C468" t="inlineStr">
        <is>
          <t>Price_BOM_VL_VLS_Insert_462</t>
        </is>
      </c>
      <c r="D468">
        <f>IF(B468="Y",C468,"")</f>
        <v/>
      </c>
      <c r="E468" t="inlineStr">
        <is>
          <t>:6012-5_VLS:</t>
        </is>
      </c>
      <c r="F468" t="inlineStr">
        <is>
          <t>X5</t>
        </is>
      </c>
      <c r="G468" s="123" t="inlineStr">
        <is>
          <t>Opt_InsertProvided</t>
        </is>
      </c>
      <c r="H468" s="123" t="inlineStr">
        <is>
          <t>Cast Iron, ASTM-A48, CL 35</t>
        </is>
      </c>
      <c r="I468" s="123" t="inlineStr">
        <is>
          <t>:C30:C35:J:</t>
        </is>
      </c>
      <c r="J468" t="inlineStr">
        <is>
          <t>Coating_Scotchkote134_interior_IncludeImpeller</t>
        </is>
      </c>
      <c r="K468" t="inlineStr">
        <is>
          <t>:MechSealType21:MechSealType2:</t>
        </is>
      </c>
      <c r="L468" t="inlineStr">
        <is>
          <t>Vertical</t>
        </is>
      </c>
      <c r="M468" t="inlineStr">
        <is>
          <t>H</t>
        </is>
      </c>
      <c r="N468" t="inlineStr">
        <is>
          <t>:444HP:445HP:444VP:445VP:</t>
        </is>
      </c>
      <c r="O468" s="6" t="inlineStr">
        <is>
          <t>Cast Iron, ASTM-A48, CL 30</t>
        </is>
      </c>
      <c r="P468" s="6" t="inlineStr">
        <is>
          <t>C30</t>
        </is>
      </c>
      <c r="Q468" s="123" t="inlineStr">
        <is>
          <t>125# ANSI Flange</t>
        </is>
      </c>
      <c r="R468" s="123" t="inlineStr">
        <is>
          <t>RTF</t>
        </is>
      </c>
      <c r="S468" s="6" t="n"/>
      <c r="T468" s="6" t="inlineStr">
        <is>
          <t>A300097</t>
        </is>
      </c>
      <c r="U468" s="6" t="n"/>
      <c r="V468" s="123" t="inlineStr">
        <is>
          <t>LT027</t>
        </is>
      </c>
      <c r="W468" s="13" t="n">
        <v>0</v>
      </c>
      <c r="X468" t="n">
        <v>93</v>
      </c>
    </row>
    <row r="469" ht="12.75" customHeight="1">
      <c r="B469" s="13">
        <f>IF(AND(J469="Coating_Standard"),"Y","N")</f>
        <v/>
      </c>
      <c r="C469" t="inlineStr">
        <is>
          <t>Price_BOM_VL_VLS_Insert_463</t>
        </is>
      </c>
      <c r="D469">
        <f>IF(B469="Y",C469,"")</f>
        <v/>
      </c>
      <c r="E469" t="inlineStr">
        <is>
          <t>:6012-5_VLS:</t>
        </is>
      </c>
      <c r="F469" t="inlineStr">
        <is>
          <t>X5</t>
        </is>
      </c>
      <c r="G469" s="123" t="inlineStr">
        <is>
          <t>Opt_InsertProvided</t>
        </is>
      </c>
      <c r="H469" s="123" t="inlineStr">
        <is>
          <t>Cast Iron, ASTM-A48, CL 35</t>
        </is>
      </c>
      <c r="I469" s="123" t="inlineStr">
        <is>
          <t>:C30:C35:J:</t>
        </is>
      </c>
      <c r="J469" t="inlineStr">
        <is>
          <t>Coating_Special</t>
        </is>
      </c>
      <c r="K469" t="inlineStr">
        <is>
          <t>:MechSealType21:MechSealType2:</t>
        </is>
      </c>
      <c r="L469" t="inlineStr">
        <is>
          <t>Vertical</t>
        </is>
      </c>
      <c r="M469" t="inlineStr">
        <is>
          <t>H</t>
        </is>
      </c>
      <c r="N469" t="inlineStr">
        <is>
          <t>:324HP:326HP:364HP:365HP:404HP:405HP:324VP:326VP:364VP:365VP:404VP:405VP:</t>
        </is>
      </c>
      <c r="O469" s="6" t="inlineStr">
        <is>
          <t>Cast Iron, ASTM-A48, CL 30</t>
        </is>
      </c>
      <c r="P469" s="6" t="inlineStr">
        <is>
          <t>C30</t>
        </is>
      </c>
      <c r="Q469" s="123" t="inlineStr">
        <is>
          <t>125# ANSI Flange</t>
        </is>
      </c>
      <c r="R469" s="123" t="inlineStr">
        <is>
          <t>RTF</t>
        </is>
      </c>
      <c r="S469" s="6" t="n"/>
      <c r="T469" s="6" t="inlineStr">
        <is>
          <t>A300096</t>
        </is>
      </c>
      <c r="U469" s="6" t="n"/>
      <c r="V469" s="123" t="inlineStr">
        <is>
          <t>LT027</t>
        </is>
      </c>
      <c r="W469" s="13" t="n">
        <v>0</v>
      </c>
      <c r="X469" t="n">
        <v>93</v>
      </c>
    </row>
    <row r="470" ht="12.75" customHeight="1">
      <c r="B470" s="13">
        <f>IF(AND(J470="Coating_Standard"),"Y","N")</f>
        <v/>
      </c>
      <c r="C470" t="inlineStr">
        <is>
          <t>Price_BOM_VL_VLS_Insert_464</t>
        </is>
      </c>
      <c r="D470">
        <f>IF(B470="Y",C470,"")</f>
        <v/>
      </c>
      <c r="E470" t="inlineStr">
        <is>
          <t>:6012-5_VLS:</t>
        </is>
      </c>
      <c r="F470" t="inlineStr">
        <is>
          <t>X5</t>
        </is>
      </c>
      <c r="G470" s="123" t="inlineStr">
        <is>
          <t>Opt_InsertProvided</t>
        </is>
      </c>
      <c r="H470" s="123" t="inlineStr">
        <is>
          <t>Cast Iron, ASTM-A48, CL 35</t>
        </is>
      </c>
      <c r="I470" s="123" t="inlineStr">
        <is>
          <t>:C30:C35:J:</t>
        </is>
      </c>
      <c r="J470" t="inlineStr">
        <is>
          <t>Coating_Special</t>
        </is>
      </c>
      <c r="K470" t="inlineStr">
        <is>
          <t>:MechSealType21:MechSealType2:</t>
        </is>
      </c>
      <c r="L470" t="inlineStr">
        <is>
          <t>Vertical</t>
        </is>
      </c>
      <c r="M470" t="inlineStr">
        <is>
          <t>H</t>
        </is>
      </c>
      <c r="N470" t="inlineStr">
        <is>
          <t>:444HP:445HP:444VP:445VP:</t>
        </is>
      </c>
      <c r="O470" s="6" t="inlineStr">
        <is>
          <t>Cast Iron, ASTM-A48, CL 30</t>
        </is>
      </c>
      <c r="P470" s="6" t="inlineStr">
        <is>
          <t>C30</t>
        </is>
      </c>
      <c r="Q470" s="123" t="inlineStr">
        <is>
          <t>125# ANSI Flange</t>
        </is>
      </c>
      <c r="R470" s="123" t="inlineStr">
        <is>
          <t>RTF</t>
        </is>
      </c>
      <c r="S470" s="6" t="n"/>
      <c r="T470" s="6" t="inlineStr">
        <is>
          <t>A300097</t>
        </is>
      </c>
      <c r="U470" s="6" t="n"/>
      <c r="V470" s="123" t="inlineStr">
        <is>
          <t>LT027</t>
        </is>
      </c>
      <c r="W470" s="13" t="n">
        <v>0</v>
      </c>
      <c r="X470" t="n">
        <v>93</v>
      </c>
    </row>
    <row r="471" ht="12.75" customHeight="1">
      <c r="B471" s="13">
        <f>IF(AND(J471="Coating_Standard"),"Y","N")</f>
        <v/>
      </c>
      <c r="C471" t="inlineStr">
        <is>
          <t>Price_BOM_VL_VLS_Insert_465</t>
        </is>
      </c>
      <c r="D471">
        <f>IF(B471="Y",C471,"")</f>
        <v/>
      </c>
      <c r="E471" t="inlineStr">
        <is>
          <t>:6012-5_VLS:</t>
        </is>
      </c>
      <c r="F471" t="inlineStr">
        <is>
          <t>X5</t>
        </is>
      </c>
      <c r="G471" s="123" t="inlineStr">
        <is>
          <t>Opt_InsertProvided</t>
        </is>
      </c>
      <c r="H471" s="123" t="inlineStr">
        <is>
          <t>Cast Iron, ASTM-A48, CL 35</t>
        </is>
      </c>
      <c r="I471" s="123" t="inlineStr">
        <is>
          <t>:C30:C35:J:</t>
        </is>
      </c>
      <c r="J471" t="inlineStr">
        <is>
          <t>Coating_Epoxy</t>
        </is>
      </c>
      <c r="K471" t="inlineStr">
        <is>
          <t>:MechSealType21:MechSealType2:</t>
        </is>
      </c>
      <c r="L471" t="inlineStr">
        <is>
          <t>Vertical</t>
        </is>
      </c>
      <c r="M471" t="inlineStr">
        <is>
          <t>H</t>
        </is>
      </c>
      <c r="N471" t="inlineStr">
        <is>
          <t>:324HP:326HP:364HP:365HP:404HP:405HP:324VP:326VP:364VP:365VP:404VP:405VP:</t>
        </is>
      </c>
      <c r="O471" s="6" t="inlineStr">
        <is>
          <t>Cast Iron, ASTM-A48, CL 30</t>
        </is>
      </c>
      <c r="P471" s="6" t="inlineStr">
        <is>
          <t>C30</t>
        </is>
      </c>
      <c r="Q471" s="123" t="inlineStr">
        <is>
          <t>125# ANSI Flange</t>
        </is>
      </c>
      <c r="R471" s="123" t="inlineStr">
        <is>
          <t>RTF</t>
        </is>
      </c>
      <c r="S471" s="6" t="n"/>
      <c r="T471" s="6" t="inlineStr">
        <is>
          <t>A300096</t>
        </is>
      </c>
      <c r="U471" s="6" t="n"/>
      <c r="V471" s="123" t="inlineStr">
        <is>
          <t>LT027</t>
        </is>
      </c>
      <c r="W471" s="13" t="n">
        <v>0</v>
      </c>
      <c r="X471" t="n">
        <v>93</v>
      </c>
    </row>
    <row r="472" ht="12.75" customHeight="1">
      <c r="B472" s="13">
        <f>IF(AND(J472="Coating_Standard"),"Y","N")</f>
        <v/>
      </c>
      <c r="C472" t="inlineStr">
        <is>
          <t>Price_BOM_VL_VLS_Insert_466</t>
        </is>
      </c>
      <c r="D472">
        <f>IF(B472="Y",C472,"")</f>
        <v/>
      </c>
      <c r="E472" t="inlineStr">
        <is>
          <t>:6012-5_VLS:</t>
        </is>
      </c>
      <c r="F472" t="inlineStr">
        <is>
          <t>X5</t>
        </is>
      </c>
      <c r="G472" s="123" t="inlineStr">
        <is>
          <t>Opt_InsertProvided</t>
        </is>
      </c>
      <c r="H472" s="123" t="inlineStr">
        <is>
          <t>Cast Iron, ASTM-A48, CL 35</t>
        </is>
      </c>
      <c r="I472" s="123" t="inlineStr">
        <is>
          <t>:C30:C35:J:</t>
        </is>
      </c>
      <c r="J472" t="inlineStr">
        <is>
          <t>Coating_Epoxy</t>
        </is>
      </c>
      <c r="K472" t="inlineStr">
        <is>
          <t>:MechSealType21:MechSealType2:</t>
        </is>
      </c>
      <c r="L472" t="inlineStr">
        <is>
          <t>Vertical</t>
        </is>
      </c>
      <c r="M472" t="inlineStr">
        <is>
          <t>H</t>
        </is>
      </c>
      <c r="N472" t="inlineStr">
        <is>
          <t>:444HP:445HP:444VP:445VP:</t>
        </is>
      </c>
      <c r="O472" s="6" t="inlineStr">
        <is>
          <t>Cast Iron, ASTM-A48, CL 30</t>
        </is>
      </c>
      <c r="P472" s="6" t="inlineStr">
        <is>
          <t>C30</t>
        </is>
      </c>
      <c r="Q472" s="123" t="inlineStr">
        <is>
          <t>125# ANSI Flange</t>
        </is>
      </c>
      <c r="R472" s="123" t="inlineStr">
        <is>
          <t>RTF</t>
        </is>
      </c>
      <c r="S472" s="6" t="n"/>
      <c r="T472" s="6" t="inlineStr">
        <is>
          <t>A300097</t>
        </is>
      </c>
      <c r="U472" s="6" t="n"/>
      <c r="V472" s="123" t="inlineStr">
        <is>
          <t>LT027</t>
        </is>
      </c>
      <c r="W472" s="13" t="n">
        <v>0</v>
      </c>
      <c r="X472" t="n">
        <v>93</v>
      </c>
    </row>
    <row r="473" ht="12.75" customHeight="1">
      <c r="B473" s="13">
        <f>IF(AND(J473="Coating_Standard"),"Y","N")</f>
        <v/>
      </c>
      <c r="C473" t="inlineStr">
        <is>
          <t>Price_BOM_VL_VLS_Insert_467</t>
        </is>
      </c>
      <c r="D473">
        <f>IF(B473="Y",C473,"")</f>
        <v/>
      </c>
      <c r="E473" t="inlineStr">
        <is>
          <t>:6012-5_VLS:</t>
        </is>
      </c>
      <c r="F473" t="inlineStr">
        <is>
          <t>XA</t>
        </is>
      </c>
      <c r="G473" s="123" t="inlineStr">
        <is>
          <t>Opt_InsertProvided</t>
        </is>
      </c>
      <c r="H473" s="123" t="inlineStr">
        <is>
          <t>Cast Iron, ASTM-A48, CL 35</t>
        </is>
      </c>
      <c r="I473" s="123" t="inlineStr">
        <is>
          <t>:C30:C35:J:</t>
        </is>
      </c>
      <c r="J473" t="inlineStr">
        <is>
          <t>Coating_Standard</t>
        </is>
      </c>
      <c r="K473" t="inlineStr">
        <is>
          <t>:MechSealType21:MechSealType2:</t>
        </is>
      </c>
      <c r="L473" t="inlineStr">
        <is>
          <t>Vertical</t>
        </is>
      </c>
      <c r="M473" t="inlineStr">
        <is>
          <t>E</t>
        </is>
      </c>
      <c r="N473" t="inlineStr">
        <is>
          <t>:182TC:184TC:213TC:215TC:254TC:256TC:</t>
        </is>
      </c>
      <c r="O473" s="6" t="inlineStr">
        <is>
          <t>Cast Iron, ASTM-A48, CL 30</t>
        </is>
      </c>
      <c r="P473" s="6" t="inlineStr">
        <is>
          <t>C30</t>
        </is>
      </c>
      <c r="Q473" s="123" t="inlineStr">
        <is>
          <t>125# ANSI Flange</t>
        </is>
      </c>
      <c r="R473" s="123" t="n">
        <v>98345998</v>
      </c>
      <c r="S473" s="1" t="n"/>
      <c r="T473" s="123" t="inlineStr">
        <is>
          <t>A300182</t>
        </is>
      </c>
      <c r="U473" s="123" t="n"/>
      <c r="V473" s="65" t="inlineStr">
        <is>
          <t>LT027</t>
        </is>
      </c>
      <c r="W473" s="13" t="n">
        <v>0</v>
      </c>
      <c r="X473" t="n">
        <v>138</v>
      </c>
    </row>
    <row r="474" ht="12.75" customHeight="1">
      <c r="B474" s="13">
        <f>IF(AND(J474="Coating_Standard"),"Y","N")</f>
        <v/>
      </c>
      <c r="C474" t="inlineStr">
        <is>
          <t>Price_BOM_VL_VLS_Insert_468</t>
        </is>
      </c>
      <c r="D474">
        <f>IF(B474="Y",C474,"")</f>
        <v/>
      </c>
      <c r="E474" t="inlineStr">
        <is>
          <t>:6012-5_VLS:</t>
        </is>
      </c>
      <c r="F474" t="inlineStr">
        <is>
          <t>XA</t>
        </is>
      </c>
      <c r="G474" s="123" t="inlineStr">
        <is>
          <t>Opt_InsertProvided</t>
        </is>
      </c>
      <c r="H474" s="123" t="inlineStr">
        <is>
          <t>Cast Iron, ASTM-A48, CL 35</t>
        </is>
      </c>
      <c r="I474" s="123" t="inlineStr">
        <is>
          <t>:C30:C35:J:</t>
        </is>
      </c>
      <c r="J474" t="inlineStr">
        <is>
          <t>Coating_Standard</t>
        </is>
      </c>
      <c r="K474" t="inlineStr">
        <is>
          <t>:MechSealType21:MechSealType2:</t>
        </is>
      </c>
      <c r="L474" t="inlineStr">
        <is>
          <t>Vertical</t>
        </is>
      </c>
      <c r="M474" t="inlineStr">
        <is>
          <t>E</t>
        </is>
      </c>
      <c r="N474" t="inlineStr">
        <is>
          <t>:284TC:286TC:</t>
        </is>
      </c>
      <c r="O474" s="6" t="inlineStr">
        <is>
          <t>Cast Iron, ASTM-A48, CL 30</t>
        </is>
      </c>
      <c r="P474" s="6" t="inlineStr">
        <is>
          <t>C30</t>
        </is>
      </c>
      <c r="Q474" s="123" t="inlineStr">
        <is>
          <t>125# ANSI Flange</t>
        </is>
      </c>
      <c r="R474" s="123" t="n">
        <v>98274010</v>
      </c>
      <c r="S474" s="1" t="n"/>
      <c r="T474" s="123" t="inlineStr">
        <is>
          <t>A300183</t>
        </is>
      </c>
      <c r="U474" s="123" t="n"/>
      <c r="V474" s="65" t="inlineStr">
        <is>
          <t>LT027</t>
        </is>
      </c>
      <c r="W474" s="13" t="n">
        <v>0</v>
      </c>
      <c r="X474" t="n">
        <v>138</v>
      </c>
    </row>
    <row r="475" ht="12.75" customHeight="1">
      <c r="B475" s="13">
        <f>IF(AND(J475="Coating_Standard"),"Y","N")</f>
        <v/>
      </c>
      <c r="C475" t="inlineStr">
        <is>
          <t>Price_BOM_VL_VLS_Insert_469</t>
        </is>
      </c>
      <c r="D475">
        <f>IF(B475="Y",C475,"")</f>
        <v/>
      </c>
      <c r="E475" t="inlineStr">
        <is>
          <t>:6012-5_VLS:</t>
        </is>
      </c>
      <c r="F475" t="inlineStr">
        <is>
          <t>XA</t>
        </is>
      </c>
      <c r="G475" s="123" t="inlineStr">
        <is>
          <t>Opt_InsertProvided</t>
        </is>
      </c>
      <c r="H475" s="123" t="inlineStr">
        <is>
          <t>Cast Iron, ASTM-A48, CL 35</t>
        </is>
      </c>
      <c r="I475" s="123" t="inlineStr">
        <is>
          <t>:C30:C35:J:</t>
        </is>
      </c>
      <c r="J475" t="inlineStr">
        <is>
          <t>Coating_Standard</t>
        </is>
      </c>
      <c r="K475" t="inlineStr">
        <is>
          <t>:MechSealType21:MechSealType2:</t>
        </is>
      </c>
      <c r="L475" t="inlineStr">
        <is>
          <t>Vertical</t>
        </is>
      </c>
      <c r="M475" t="inlineStr">
        <is>
          <t>E</t>
        </is>
      </c>
      <c r="N475" t="inlineStr">
        <is>
          <t>:324TC:326TC:364TC:365TC:</t>
        </is>
      </c>
      <c r="O475" s="6" t="inlineStr">
        <is>
          <t>Cast Iron, ASTM-A48, CL 30</t>
        </is>
      </c>
      <c r="P475" s="6" t="inlineStr">
        <is>
          <t>C30</t>
        </is>
      </c>
      <c r="Q475" s="123" t="inlineStr">
        <is>
          <t>125# ANSI Flange</t>
        </is>
      </c>
      <c r="R475" s="123" t="n">
        <v>98346531</v>
      </c>
      <c r="S475" s="1" t="n"/>
      <c r="T475" s="123" t="inlineStr">
        <is>
          <t>A300185</t>
        </is>
      </c>
      <c r="U475" s="123" t="n"/>
      <c r="V475" s="65" t="inlineStr">
        <is>
          <t>LT027</t>
        </is>
      </c>
      <c r="W475" s="13" t="n">
        <v>0</v>
      </c>
      <c r="X475" t="n">
        <v>213</v>
      </c>
    </row>
    <row r="476" ht="12.75" customHeight="1">
      <c r="B476" s="13">
        <f>IF(AND(J476="Coating_Standard"),"Y","N")</f>
        <v/>
      </c>
      <c r="C476" t="inlineStr">
        <is>
          <t>Price_BOM_VL_VLS_Insert_470</t>
        </is>
      </c>
      <c r="D476">
        <f>IF(B476="Y",C476,"")</f>
        <v/>
      </c>
      <c r="E476" t="inlineStr">
        <is>
          <t>:6012-5_VLS:</t>
        </is>
      </c>
      <c r="F476" t="inlineStr">
        <is>
          <t>XA</t>
        </is>
      </c>
      <c r="G476" s="123" t="inlineStr">
        <is>
          <t>Opt_InsertProvided</t>
        </is>
      </c>
      <c r="H476" t="inlineStr">
        <is>
          <t>:Cast Iron, ASTM-A48, CL 35:CaseMatl_Ductile_Iron_ASTM-A536-65</t>
        </is>
      </c>
      <c r="I476" s="123" t="inlineStr">
        <is>
          <t>:C30:C35:J:</t>
        </is>
      </c>
      <c r="J476" t="inlineStr">
        <is>
          <t>Coating_Standard</t>
        </is>
      </c>
      <c r="K476" t="inlineStr">
        <is>
          <t>:MechSealType2:</t>
        </is>
      </c>
      <c r="L476" t="inlineStr">
        <is>
          <t>Vertical</t>
        </is>
      </c>
      <c r="M476" t="inlineStr">
        <is>
          <t>E</t>
        </is>
      </c>
      <c r="N476" t="inlineStr">
        <is>
          <t>:182TC:184TC:213TC:215TC:254TC:256TC:</t>
        </is>
      </c>
      <c r="O476" s="6" t="inlineStr">
        <is>
          <t>Cast Iron, ASTM-A48, CL 30</t>
        </is>
      </c>
      <c r="P476" s="6" t="inlineStr">
        <is>
          <t>C30</t>
        </is>
      </c>
      <c r="Q476" s="123" t="inlineStr">
        <is>
          <t>250# ANSI Flange</t>
        </is>
      </c>
      <c r="R476" s="123" t="inlineStr">
        <is>
          <t>RTF</t>
        </is>
      </c>
      <c r="S476" s="1" t="n"/>
      <c r="T476" s="86" t="inlineStr">
        <is>
          <t>A300182</t>
        </is>
      </c>
      <c r="U476" s="86" t="n">
        <v>807</v>
      </c>
      <c r="V476" s="65" t="inlineStr">
        <is>
          <t>LT116</t>
        </is>
      </c>
      <c r="W476" s="13" t="n">
        <v>16</v>
      </c>
      <c r="X476" t="n">
        <v>138</v>
      </c>
    </row>
    <row r="477" ht="12.75" customHeight="1">
      <c r="B477" s="13">
        <f>IF(AND(J477="Coating_Standard"),"Y","N")</f>
        <v/>
      </c>
      <c r="C477" t="inlineStr">
        <is>
          <t>Price_BOM_VL_VLS_Insert_471</t>
        </is>
      </c>
      <c r="D477">
        <f>IF(B477="Y",C477,"")</f>
        <v/>
      </c>
      <c r="E477" t="inlineStr">
        <is>
          <t>:6012-5_VLS:</t>
        </is>
      </c>
      <c r="F477" t="inlineStr">
        <is>
          <t>XA</t>
        </is>
      </c>
      <c r="G477" s="123" t="inlineStr">
        <is>
          <t>Opt_InsertProvided</t>
        </is>
      </c>
      <c r="H477" t="inlineStr">
        <is>
          <t>:Cast Iron, ASTM-A48, CL 35:CaseMatl_Ductile_Iron_ASTM-A536-65</t>
        </is>
      </c>
      <c r="I477" s="123" t="inlineStr">
        <is>
          <t>:C30:C35:J:</t>
        </is>
      </c>
      <c r="J477" t="inlineStr">
        <is>
          <t>Coating_Standard</t>
        </is>
      </c>
      <c r="K477" t="inlineStr">
        <is>
          <t>:MechSealType2:</t>
        </is>
      </c>
      <c r="L477" t="inlineStr">
        <is>
          <t>Vertical</t>
        </is>
      </c>
      <c r="M477" t="inlineStr">
        <is>
          <t>E</t>
        </is>
      </c>
      <c r="N477" t="inlineStr">
        <is>
          <t>:284TC:286TC:</t>
        </is>
      </c>
      <c r="O477" s="6" t="inlineStr">
        <is>
          <t>Cast Iron, ASTM-A48, CL 30</t>
        </is>
      </c>
      <c r="P477" s="6" t="inlineStr">
        <is>
          <t>C30</t>
        </is>
      </c>
      <c r="Q477" s="123" t="inlineStr">
        <is>
          <t>250# ANSI Flange</t>
        </is>
      </c>
      <c r="R477" s="123" t="inlineStr">
        <is>
          <t>RTF</t>
        </is>
      </c>
      <c r="S477" s="1" t="n"/>
      <c r="T477" s="86" t="inlineStr">
        <is>
          <t>A300183</t>
        </is>
      </c>
      <c r="U477" s="86" t="n">
        <v>807</v>
      </c>
      <c r="V477" s="65" t="inlineStr">
        <is>
          <t>LT116</t>
        </is>
      </c>
      <c r="W477" s="13" t="n">
        <v>16</v>
      </c>
      <c r="X477" t="n">
        <v>138</v>
      </c>
    </row>
    <row r="478" ht="12.75" customHeight="1">
      <c r="B478" s="13">
        <f>IF(AND(J478="Coating_Standard"),"Y","N")</f>
        <v/>
      </c>
      <c r="C478" t="inlineStr">
        <is>
          <t>Price_BOM_VL_VLS_Insert_472</t>
        </is>
      </c>
      <c r="D478">
        <f>IF(B478="Y",C478,"")</f>
        <v/>
      </c>
      <c r="E478" t="inlineStr">
        <is>
          <t>:6012-5_VLS:</t>
        </is>
      </c>
      <c r="F478" t="inlineStr">
        <is>
          <t>XA</t>
        </is>
      </c>
      <c r="G478" s="123" t="inlineStr">
        <is>
          <t>Opt_InsertProvided</t>
        </is>
      </c>
      <c r="H478" t="inlineStr">
        <is>
          <t>:Cast Iron, ASTM-A48, CL 35:CaseMatl_Ductile_Iron_ASTM-A536-65</t>
        </is>
      </c>
      <c r="I478" s="123" t="inlineStr">
        <is>
          <t>:C30:C35:J:</t>
        </is>
      </c>
      <c r="J478" t="inlineStr">
        <is>
          <t>Coating_Standard</t>
        </is>
      </c>
      <c r="K478" t="inlineStr">
        <is>
          <t>:MechSealType2:</t>
        </is>
      </c>
      <c r="L478" t="inlineStr">
        <is>
          <t>Vertical</t>
        </is>
      </c>
      <c r="M478" t="inlineStr">
        <is>
          <t>E</t>
        </is>
      </c>
      <c r="N478" t="inlineStr">
        <is>
          <t>:324TC:326TC:</t>
        </is>
      </c>
      <c r="O478" s="6" t="inlineStr">
        <is>
          <t>Cast Iron, ASTM-A48, CL 30</t>
        </is>
      </c>
      <c r="P478" s="6" t="inlineStr">
        <is>
          <t>C30</t>
        </is>
      </c>
      <c r="Q478" s="123" t="inlineStr">
        <is>
          <t>250# ANSI Flange</t>
        </is>
      </c>
      <c r="R478" s="123" t="inlineStr">
        <is>
          <t>RTF</t>
        </is>
      </c>
      <c r="S478" s="1" t="n"/>
      <c r="T478" s="86" t="inlineStr">
        <is>
          <t>A300185</t>
        </is>
      </c>
      <c r="U478" s="86" t="n">
        <v>1378</v>
      </c>
      <c r="V478" s="65" t="inlineStr">
        <is>
          <t>LT116</t>
        </is>
      </c>
      <c r="W478" s="13" t="n">
        <v>16</v>
      </c>
      <c r="X478" t="n">
        <v>213</v>
      </c>
    </row>
    <row r="479" ht="12.75" customHeight="1">
      <c r="B479" s="13">
        <f>IF(AND(J479="Coating_Standard"),"Y","N")</f>
        <v/>
      </c>
      <c r="C479" t="inlineStr">
        <is>
          <t>Price_BOM_VL_VLS_Insert_473</t>
        </is>
      </c>
      <c r="D479">
        <f>IF(B479="Y",C479,"")</f>
        <v/>
      </c>
      <c r="E479" t="inlineStr">
        <is>
          <t>:6012-5_VLS:</t>
        </is>
      </c>
      <c r="F479" t="inlineStr">
        <is>
          <t>XA</t>
        </is>
      </c>
      <c r="G479" s="123" t="inlineStr">
        <is>
          <t>Opt_InsertProvided</t>
        </is>
      </c>
      <c r="H479" s="123" t="inlineStr">
        <is>
          <t>Cast Iron, ASTM-A48, CL 35</t>
        </is>
      </c>
      <c r="I479" s="123" t="inlineStr">
        <is>
          <t>:C30:C35:J:</t>
        </is>
      </c>
      <c r="J479" t="inlineStr">
        <is>
          <t>Coating_Scotchkote134_interior_exterior</t>
        </is>
      </c>
      <c r="K479" t="inlineStr">
        <is>
          <t>:MechSealType21:MechSealType2:</t>
        </is>
      </c>
      <c r="L479" t="inlineStr">
        <is>
          <t>Vertical</t>
        </is>
      </c>
      <c r="M479" t="inlineStr">
        <is>
          <t>E</t>
        </is>
      </c>
      <c r="N479" t="inlineStr">
        <is>
          <t>:182TC:184TC:213TC:215TC:254TC:256TC:</t>
        </is>
      </c>
      <c r="O479" s="6" t="inlineStr">
        <is>
          <t>Cast Iron, ASTM-A48, CL 30</t>
        </is>
      </c>
      <c r="P479" s="6" t="inlineStr">
        <is>
          <t>C30</t>
        </is>
      </c>
      <c r="Q479" s="123" t="inlineStr">
        <is>
          <t>125# ANSI Flange</t>
        </is>
      </c>
      <c r="R479" s="123" t="inlineStr">
        <is>
          <t>RTF</t>
        </is>
      </c>
      <c r="S479" s="1" t="n"/>
      <c r="T479" s="123" t="inlineStr">
        <is>
          <t>A300182</t>
        </is>
      </c>
      <c r="U479" s="123" t="n"/>
      <c r="V479" s="65" t="inlineStr">
        <is>
          <t>LT116</t>
        </is>
      </c>
      <c r="W479" s="13" t="n">
        <v>16</v>
      </c>
      <c r="X479" t="n">
        <v>138</v>
      </c>
    </row>
    <row r="480" ht="12.75" customHeight="1">
      <c r="B480" s="13">
        <f>IF(AND(J480="Coating_Standard"),"Y","N")</f>
        <v/>
      </c>
      <c r="C480" t="inlineStr">
        <is>
          <t>Price_BOM_VL_VLS_Insert_474</t>
        </is>
      </c>
      <c r="D480">
        <f>IF(B480="Y",C480,"")</f>
        <v/>
      </c>
      <c r="E480" t="inlineStr">
        <is>
          <t>:6012-5_VLS:</t>
        </is>
      </c>
      <c r="F480" t="inlineStr">
        <is>
          <t>XA</t>
        </is>
      </c>
      <c r="G480" s="123" t="inlineStr">
        <is>
          <t>Opt_InsertProvided</t>
        </is>
      </c>
      <c r="H480" s="123" t="inlineStr">
        <is>
          <t>Cast Iron, ASTM-A48, CL 35</t>
        </is>
      </c>
      <c r="I480" s="123" t="inlineStr">
        <is>
          <t>:C30:C35:J:</t>
        </is>
      </c>
      <c r="J480" t="inlineStr">
        <is>
          <t>Coating_Scotchkote134_interior_exterior</t>
        </is>
      </c>
      <c r="K480" t="inlineStr">
        <is>
          <t>:MechSealType21:MechSealType2:</t>
        </is>
      </c>
      <c r="L480" t="inlineStr">
        <is>
          <t>Vertical</t>
        </is>
      </c>
      <c r="M480" t="inlineStr">
        <is>
          <t>E</t>
        </is>
      </c>
      <c r="N480" t="inlineStr">
        <is>
          <t>:284TC:286TC:</t>
        </is>
      </c>
      <c r="O480" s="6" t="inlineStr">
        <is>
          <t>Cast Iron, ASTM-A48, CL 30</t>
        </is>
      </c>
      <c r="P480" s="6" t="inlineStr">
        <is>
          <t>C30</t>
        </is>
      </c>
      <c r="Q480" s="123" t="inlineStr">
        <is>
          <t>125# ANSI Flange</t>
        </is>
      </c>
      <c r="R480" s="123" t="inlineStr">
        <is>
          <t>RTF</t>
        </is>
      </c>
      <c r="S480" s="1" t="n"/>
      <c r="T480" s="123" t="inlineStr">
        <is>
          <t>A300183</t>
        </is>
      </c>
      <c r="U480" s="123" t="n"/>
      <c r="V480" s="65" t="inlineStr">
        <is>
          <t>LT116</t>
        </is>
      </c>
      <c r="W480" s="13" t="n">
        <v>16</v>
      </c>
      <c r="X480" t="n">
        <v>138</v>
      </c>
    </row>
    <row r="481" ht="12.75" customHeight="1">
      <c r="B481" s="13">
        <f>IF(AND(J481="Coating_Standard"),"Y","N")</f>
        <v/>
      </c>
      <c r="C481" t="inlineStr">
        <is>
          <t>Price_BOM_VL_VLS_Insert_475</t>
        </is>
      </c>
      <c r="D481">
        <f>IF(B481="Y",C481,"")</f>
        <v/>
      </c>
      <c r="E481" t="inlineStr">
        <is>
          <t>:6012-5_VLS:</t>
        </is>
      </c>
      <c r="F481" t="inlineStr">
        <is>
          <t>XA</t>
        </is>
      </c>
      <c r="G481" s="123" t="inlineStr">
        <is>
          <t>Opt_InsertProvided</t>
        </is>
      </c>
      <c r="H481" s="123" t="inlineStr">
        <is>
          <t>Cast Iron, ASTM-A48, CL 35</t>
        </is>
      </c>
      <c r="I481" s="123" t="inlineStr">
        <is>
          <t>:C30:C35:J:</t>
        </is>
      </c>
      <c r="J481" t="inlineStr">
        <is>
          <t>Coating_Scotchkote134_interior_exterior</t>
        </is>
      </c>
      <c r="K481" t="inlineStr">
        <is>
          <t>:MechSealType21:MechSealType2:</t>
        </is>
      </c>
      <c r="L481" t="inlineStr">
        <is>
          <t>Vertical</t>
        </is>
      </c>
      <c r="M481" t="inlineStr">
        <is>
          <t>E</t>
        </is>
      </c>
      <c r="N481" t="inlineStr">
        <is>
          <t>:324TC:326TC:364TC:365TC:</t>
        </is>
      </c>
      <c r="O481" s="6" t="inlineStr">
        <is>
          <t>Cast Iron, ASTM-A48, CL 30</t>
        </is>
      </c>
      <c r="P481" s="6" t="inlineStr">
        <is>
          <t>C30</t>
        </is>
      </c>
      <c r="Q481" s="123" t="inlineStr">
        <is>
          <t>125# ANSI Flange</t>
        </is>
      </c>
      <c r="R481" s="123" t="inlineStr">
        <is>
          <t>RTF</t>
        </is>
      </c>
      <c r="S481" s="1" t="n"/>
      <c r="T481" s="123" t="inlineStr">
        <is>
          <t>A300185</t>
        </is>
      </c>
      <c r="U481" s="123" t="n"/>
      <c r="V481" s="65" t="inlineStr">
        <is>
          <t>LT116</t>
        </is>
      </c>
      <c r="W481" s="13" t="n">
        <v>16</v>
      </c>
      <c r="X481" t="n">
        <v>213</v>
      </c>
    </row>
    <row r="482" ht="12.75" customHeight="1">
      <c r="B482" s="13">
        <f>IF(AND(J482="Coating_Standard"),"Y","N")</f>
        <v/>
      </c>
      <c r="C482" t="inlineStr">
        <is>
          <t>Price_BOM_VL_VLS_Insert_476</t>
        </is>
      </c>
      <c r="D482">
        <f>IF(B482="Y",C482,"")</f>
        <v/>
      </c>
      <c r="E482" t="inlineStr">
        <is>
          <t>:6012-5_VLS:</t>
        </is>
      </c>
      <c r="F482" t="inlineStr">
        <is>
          <t>XA</t>
        </is>
      </c>
      <c r="G482" s="123" t="inlineStr">
        <is>
          <t>Opt_InsertProvided</t>
        </is>
      </c>
      <c r="H482" t="inlineStr">
        <is>
          <t>:Cast Iron, ASTM-A48, CL 35:CaseMatl_Ductile_Iron_ASTM-A536-65</t>
        </is>
      </c>
      <c r="I482" s="123" t="inlineStr">
        <is>
          <t>:C30:C35:J:</t>
        </is>
      </c>
      <c r="J482" t="inlineStr">
        <is>
          <t>Coating_Scotchkote134_interior_exterior</t>
        </is>
      </c>
      <c r="K482" t="inlineStr">
        <is>
          <t>:MechSealType2:</t>
        </is>
      </c>
      <c r="L482" t="inlineStr">
        <is>
          <t>Vertical</t>
        </is>
      </c>
      <c r="M482" t="inlineStr">
        <is>
          <t>E</t>
        </is>
      </c>
      <c r="N482" t="inlineStr">
        <is>
          <t>:182TC:184TC:213TC:215TC:254TC:256TC:</t>
        </is>
      </c>
      <c r="O482" s="6" t="inlineStr">
        <is>
          <t>Cast Iron, ASTM-A48, CL 30</t>
        </is>
      </c>
      <c r="P482" s="6" t="inlineStr">
        <is>
          <t>C30</t>
        </is>
      </c>
      <c r="Q482" s="123" t="inlineStr">
        <is>
          <t>250# ANSI Flange</t>
        </is>
      </c>
      <c r="R482" s="123" t="inlineStr">
        <is>
          <t>RTF</t>
        </is>
      </c>
      <c r="S482" s="1" t="n"/>
      <c r="T482" s="86" t="inlineStr">
        <is>
          <t>A300182</t>
        </is>
      </c>
      <c r="U482" s="86" t="n">
        <v>807</v>
      </c>
      <c r="V482" s="65" t="inlineStr">
        <is>
          <t>LT116</t>
        </is>
      </c>
      <c r="W482" s="13" t="n">
        <v>16</v>
      </c>
      <c r="X482" t="n">
        <v>138</v>
      </c>
    </row>
    <row r="483" ht="12.75" customHeight="1">
      <c r="B483" s="13">
        <f>IF(AND(J483="Coating_Standard"),"Y","N")</f>
        <v/>
      </c>
      <c r="C483" t="inlineStr">
        <is>
          <t>Price_BOM_VL_VLS_Insert_477</t>
        </is>
      </c>
      <c r="D483">
        <f>IF(B483="Y",C483,"")</f>
        <v/>
      </c>
      <c r="E483" t="inlineStr">
        <is>
          <t>:6012-5_VLS:</t>
        </is>
      </c>
      <c r="F483" t="inlineStr">
        <is>
          <t>XA</t>
        </is>
      </c>
      <c r="G483" s="123" t="inlineStr">
        <is>
          <t>Opt_InsertProvided</t>
        </is>
      </c>
      <c r="H483" t="inlineStr">
        <is>
          <t>:Cast Iron, ASTM-A48, CL 35:CaseMatl_Ductile_Iron_ASTM-A536-65</t>
        </is>
      </c>
      <c r="I483" s="123" t="inlineStr">
        <is>
          <t>:C30:C35:J:</t>
        </is>
      </c>
      <c r="J483" t="inlineStr">
        <is>
          <t>Coating_Scotchkote134_interior_exterior</t>
        </is>
      </c>
      <c r="K483" t="inlineStr">
        <is>
          <t>:MechSealType2:</t>
        </is>
      </c>
      <c r="L483" t="inlineStr">
        <is>
          <t>Vertical</t>
        </is>
      </c>
      <c r="M483" t="inlineStr">
        <is>
          <t>E</t>
        </is>
      </c>
      <c r="N483" t="inlineStr">
        <is>
          <t>:284TC:286TC:</t>
        </is>
      </c>
      <c r="O483" s="6" t="inlineStr">
        <is>
          <t>Cast Iron, ASTM-A48, CL 30</t>
        </is>
      </c>
      <c r="P483" s="6" t="inlineStr">
        <is>
          <t>C30</t>
        </is>
      </c>
      <c r="Q483" s="123" t="inlineStr">
        <is>
          <t>250# ANSI Flange</t>
        </is>
      </c>
      <c r="R483" s="123" t="inlineStr">
        <is>
          <t>RTF</t>
        </is>
      </c>
      <c r="S483" s="1" t="n"/>
      <c r="T483" s="86" t="inlineStr">
        <is>
          <t>A300183</t>
        </is>
      </c>
      <c r="U483" s="86" t="n">
        <v>807</v>
      </c>
      <c r="V483" s="65" t="inlineStr">
        <is>
          <t>LT116</t>
        </is>
      </c>
      <c r="W483" s="13" t="n">
        <v>16</v>
      </c>
      <c r="X483" t="n">
        <v>138</v>
      </c>
    </row>
    <row r="484" ht="12.75" customHeight="1">
      <c r="B484" s="13">
        <f>IF(AND(J484="Coating_Standard"),"Y","N")</f>
        <v/>
      </c>
      <c r="C484" t="inlineStr">
        <is>
          <t>Price_BOM_VL_VLS_Insert_478</t>
        </is>
      </c>
      <c r="D484">
        <f>IF(B484="Y",C484,"")</f>
        <v/>
      </c>
      <c r="E484" t="inlineStr">
        <is>
          <t>:6012-5_VLS:</t>
        </is>
      </c>
      <c r="F484" t="inlineStr">
        <is>
          <t>XA</t>
        </is>
      </c>
      <c r="G484" s="123" t="inlineStr">
        <is>
          <t>Opt_InsertProvided</t>
        </is>
      </c>
      <c r="H484" t="inlineStr">
        <is>
          <t>:Cast Iron, ASTM-A48, CL 35:CaseMatl_Ductile_Iron_ASTM-A536-65</t>
        </is>
      </c>
      <c r="I484" s="123" t="inlineStr">
        <is>
          <t>:C30:C35:J:</t>
        </is>
      </c>
      <c r="J484" t="inlineStr">
        <is>
          <t>Coating_Scotchkote134_interior_exterior</t>
        </is>
      </c>
      <c r="K484" t="inlineStr">
        <is>
          <t>:MechSealType2:</t>
        </is>
      </c>
      <c r="L484" t="inlineStr">
        <is>
          <t>Vertical</t>
        </is>
      </c>
      <c r="M484" t="inlineStr">
        <is>
          <t>E</t>
        </is>
      </c>
      <c r="N484" t="inlineStr">
        <is>
          <t>:324TC:326TC:</t>
        </is>
      </c>
      <c r="O484" s="6" t="inlineStr">
        <is>
          <t>Cast Iron, ASTM-A48, CL 30</t>
        </is>
      </c>
      <c r="P484" s="6" t="inlineStr">
        <is>
          <t>C30</t>
        </is>
      </c>
      <c r="Q484" s="123" t="inlineStr">
        <is>
          <t>250# ANSI Flange</t>
        </is>
      </c>
      <c r="R484" s="123" t="inlineStr">
        <is>
          <t>RTF</t>
        </is>
      </c>
      <c r="S484" s="1" t="n"/>
      <c r="T484" s="86" t="inlineStr">
        <is>
          <t>A300185</t>
        </is>
      </c>
      <c r="U484" s="86" t="n">
        <v>1378</v>
      </c>
      <c r="V484" s="65" t="inlineStr">
        <is>
          <t>LT116</t>
        </is>
      </c>
      <c r="W484" s="13" t="n">
        <v>16</v>
      </c>
      <c r="X484" t="n">
        <v>213</v>
      </c>
    </row>
    <row r="485" ht="12.75" customHeight="1">
      <c r="B485" s="13" t="inlineStr">
        <is>
          <t>N</t>
        </is>
      </c>
      <c r="C485" s="6" t="inlineStr">
        <is>
          <t>Price_BOM_VL_VLS_Insert_479</t>
        </is>
      </c>
      <c r="D485">
        <f>IF(B485="Y",C485,"")</f>
        <v/>
      </c>
      <c r="E485" t="inlineStr">
        <is>
          <t>:6015-7_VLS:</t>
        </is>
      </c>
      <c r="F485" s="123" t="inlineStr">
        <is>
          <t>X5</t>
        </is>
      </c>
      <c r="G485" s="123" t="inlineStr">
        <is>
          <t>Opt_InsertProvided</t>
        </is>
      </c>
      <c r="H485" s="123" t="inlineStr">
        <is>
          <t>Ductile Iron, ASTM-A536-65</t>
        </is>
      </c>
      <c r="I485" s="123" t="inlineStr">
        <is>
          <t>:J:</t>
        </is>
      </c>
      <c r="J485" t="inlineStr">
        <is>
          <t>Coating_Scotchkote134_interior</t>
        </is>
      </c>
      <c r="K485" t="inlineStr">
        <is>
          <t>:MechSealType21:MechSealType2:</t>
        </is>
      </c>
      <c r="L485" t="inlineStr">
        <is>
          <t>Vertical</t>
        </is>
      </c>
      <c r="M485" t="inlineStr">
        <is>
          <t>H</t>
        </is>
      </c>
      <c r="N485" t="inlineStr">
        <is>
          <t>:324HP:326HP:364HP:365HP:404HP:405HP:324VP:326VP:364VP:365VP:404VP:405VP:</t>
        </is>
      </c>
      <c r="O485" s="6" t="inlineStr">
        <is>
          <t>Cast Iron, ASTM-A48, CL 30</t>
        </is>
      </c>
      <c r="P485" s="6" t="inlineStr">
        <is>
          <t>C30</t>
        </is>
      </c>
      <c r="Q485" s="123" t="inlineStr">
        <is>
          <t>125# ANSI Flange</t>
        </is>
      </c>
      <c r="R485" s="123" t="inlineStr">
        <is>
          <t>RTF</t>
        </is>
      </c>
      <c r="S485" s="6" t="n"/>
      <c r="T485" s="6" t="inlineStr">
        <is>
          <t>A300098</t>
        </is>
      </c>
      <c r="U485" s="123" t="n"/>
      <c r="V485" s="123" t="inlineStr">
        <is>
          <t>LT027</t>
        </is>
      </c>
      <c r="W485" s="13" t="n">
        <v>0</v>
      </c>
      <c r="X485" t="n">
        <v>93</v>
      </c>
    </row>
    <row r="486" ht="12.75" customHeight="1">
      <c r="B486" s="13" t="inlineStr">
        <is>
          <t>N</t>
        </is>
      </c>
      <c r="C486" t="inlineStr">
        <is>
          <t>Price_BOM_VL_VLS_Insert_480</t>
        </is>
      </c>
      <c r="D486">
        <f>IF(B486="Y",C486,"")</f>
        <v/>
      </c>
      <c r="E486" t="inlineStr">
        <is>
          <t>:6015-7_VLS:</t>
        </is>
      </c>
      <c r="F486" s="123" t="inlineStr">
        <is>
          <t>X5</t>
        </is>
      </c>
      <c r="G486" s="123" t="inlineStr">
        <is>
          <t>Opt_InsertProvided</t>
        </is>
      </c>
      <c r="H486" s="123" t="inlineStr">
        <is>
          <t>Ductile Iron, ASTM-A536-65</t>
        </is>
      </c>
      <c r="I486" s="123" t="inlineStr">
        <is>
          <t>:J:</t>
        </is>
      </c>
      <c r="J486" t="inlineStr">
        <is>
          <t>Coating_Scotchkote134_interior</t>
        </is>
      </c>
      <c r="K486" t="inlineStr">
        <is>
          <t>:MechSealType21:MechSealType2:</t>
        </is>
      </c>
      <c r="L486" t="inlineStr">
        <is>
          <t>Vertical</t>
        </is>
      </c>
      <c r="M486" t="inlineStr">
        <is>
          <t>H</t>
        </is>
      </c>
      <c r="N486" t="inlineStr">
        <is>
          <t>:444HP:445HP:444VP:445VP:</t>
        </is>
      </c>
      <c r="O486" s="6" t="inlineStr">
        <is>
          <t>Cast Iron, ASTM-A48, CL 30</t>
        </is>
      </c>
      <c r="P486" s="6" t="inlineStr">
        <is>
          <t>C30</t>
        </is>
      </c>
      <c r="Q486" s="123" t="inlineStr">
        <is>
          <t>125# ANSI Flange</t>
        </is>
      </c>
      <c r="R486" s="123" t="inlineStr">
        <is>
          <t>RTF</t>
        </is>
      </c>
      <c r="S486" s="6" t="n"/>
      <c r="T486" s="6" t="inlineStr">
        <is>
          <t>A300099</t>
        </is>
      </c>
      <c r="U486" s="123" t="n"/>
      <c r="V486" s="123" t="inlineStr">
        <is>
          <t>LT027</t>
        </is>
      </c>
      <c r="W486" s="13" t="n">
        <v>0</v>
      </c>
      <c r="X486" t="n">
        <v>93</v>
      </c>
    </row>
    <row r="487" ht="12.75" customHeight="1">
      <c r="B487" s="13" t="inlineStr">
        <is>
          <t>N</t>
        </is>
      </c>
      <c r="C487" t="inlineStr">
        <is>
          <t>Price_BOM_VL_VLS_Insert_481</t>
        </is>
      </c>
      <c r="D487">
        <f>IF(B487="Y",C487,"")</f>
        <v/>
      </c>
      <c r="E487" t="inlineStr">
        <is>
          <t>:6015-7_VLS:</t>
        </is>
      </c>
      <c r="F487" s="123" t="inlineStr">
        <is>
          <t>X5</t>
        </is>
      </c>
      <c r="G487" s="123" t="inlineStr">
        <is>
          <t>Opt_InsertProvided</t>
        </is>
      </c>
      <c r="H487" s="123" t="inlineStr">
        <is>
          <t>Ductile Iron, ASTM-A536-65</t>
        </is>
      </c>
      <c r="I487" s="123" t="inlineStr">
        <is>
          <t>:J:</t>
        </is>
      </c>
      <c r="J487" t="inlineStr">
        <is>
          <t>Coating_Scotchkote134_interior_exterior</t>
        </is>
      </c>
      <c r="K487" t="inlineStr">
        <is>
          <t>:MechSealType21:MechSealType2:</t>
        </is>
      </c>
      <c r="L487" t="inlineStr">
        <is>
          <t>Vertical</t>
        </is>
      </c>
      <c r="M487" t="inlineStr">
        <is>
          <t>H</t>
        </is>
      </c>
      <c r="N487" t="inlineStr">
        <is>
          <t>:324HP:326HP:364HP:365HP:404HP:405HP:324VP:326VP:364VP:365VP:404VP:405VP:</t>
        </is>
      </c>
      <c r="O487" s="6" t="inlineStr">
        <is>
          <t>Cast Iron, ASTM-A48, CL 30</t>
        </is>
      </c>
      <c r="P487" s="6" t="inlineStr">
        <is>
          <t>C30</t>
        </is>
      </c>
      <c r="Q487" s="123" t="inlineStr">
        <is>
          <t>125# ANSI Flange</t>
        </is>
      </c>
      <c r="R487" s="123" t="inlineStr">
        <is>
          <t>RTF</t>
        </is>
      </c>
      <c r="S487" s="6" t="n"/>
      <c r="T487" s="6" t="inlineStr">
        <is>
          <t>A300098</t>
        </is>
      </c>
      <c r="U487" s="123" t="n"/>
      <c r="V487" s="123" t="inlineStr">
        <is>
          <t>LT027</t>
        </is>
      </c>
      <c r="W487" s="13" t="n">
        <v>0</v>
      </c>
      <c r="X487" t="n">
        <v>93</v>
      </c>
    </row>
    <row r="488" ht="12.75" customHeight="1">
      <c r="B488" s="13" t="inlineStr">
        <is>
          <t>N</t>
        </is>
      </c>
      <c r="C488" t="inlineStr">
        <is>
          <t>Price_BOM_VL_VLS_Insert_482</t>
        </is>
      </c>
      <c r="D488">
        <f>IF(B488="Y",C488,"")</f>
        <v/>
      </c>
      <c r="E488" t="inlineStr">
        <is>
          <t>:6015-7_VLS:</t>
        </is>
      </c>
      <c r="F488" s="123" t="inlineStr">
        <is>
          <t>X5</t>
        </is>
      </c>
      <c r="G488" s="123" t="inlineStr">
        <is>
          <t>Opt_InsertProvided</t>
        </is>
      </c>
      <c r="H488" s="123" t="inlineStr">
        <is>
          <t>Ductile Iron, ASTM-A536-65</t>
        </is>
      </c>
      <c r="I488" s="123" t="inlineStr">
        <is>
          <t>:J:</t>
        </is>
      </c>
      <c r="J488" t="inlineStr">
        <is>
          <t>Coating_Scotchkote134_interior_exterior</t>
        </is>
      </c>
      <c r="K488" t="inlineStr">
        <is>
          <t>:MechSealType21:MechSealType2:</t>
        </is>
      </c>
      <c r="L488" t="inlineStr">
        <is>
          <t>Vertical</t>
        </is>
      </c>
      <c r="M488" t="inlineStr">
        <is>
          <t>H</t>
        </is>
      </c>
      <c r="N488" t="inlineStr">
        <is>
          <t>:444HP:445HP:444VP:445VP:</t>
        </is>
      </c>
      <c r="O488" s="6" t="inlineStr">
        <is>
          <t>Cast Iron, ASTM-A48, CL 30</t>
        </is>
      </c>
      <c r="P488" s="6" t="inlineStr">
        <is>
          <t>C30</t>
        </is>
      </c>
      <c r="Q488" s="123" t="inlineStr">
        <is>
          <t>125# ANSI Flange</t>
        </is>
      </c>
      <c r="R488" s="123" t="inlineStr">
        <is>
          <t>RTF</t>
        </is>
      </c>
      <c r="S488" s="6" t="n"/>
      <c r="T488" s="6" t="inlineStr">
        <is>
          <t>A300099</t>
        </is>
      </c>
      <c r="U488" s="123" t="n"/>
      <c r="V488" s="123" t="inlineStr">
        <is>
          <t>LT027</t>
        </is>
      </c>
      <c r="W488" s="13" t="n">
        <v>0</v>
      </c>
      <c r="X488" t="n">
        <v>93</v>
      </c>
    </row>
    <row r="489" ht="12.75" customHeight="1">
      <c r="B489" s="13" t="inlineStr">
        <is>
          <t>N</t>
        </is>
      </c>
      <c r="C489" t="inlineStr">
        <is>
          <t>Price_BOM_VL_VLS_Insert_483</t>
        </is>
      </c>
      <c r="D489">
        <f>IF(B489="Y",C489,"")</f>
        <v/>
      </c>
      <c r="E489" t="inlineStr">
        <is>
          <t>:6015-7_VLS:</t>
        </is>
      </c>
      <c r="F489" s="123" t="inlineStr">
        <is>
          <t>X5</t>
        </is>
      </c>
      <c r="G489" s="123" t="inlineStr">
        <is>
          <t>Opt_InsertProvided</t>
        </is>
      </c>
      <c r="H489" s="123" t="inlineStr">
        <is>
          <t>Ductile Iron, ASTM-A536-65</t>
        </is>
      </c>
      <c r="I489" s="123" t="inlineStr">
        <is>
          <t>:J:</t>
        </is>
      </c>
      <c r="J489" t="inlineStr">
        <is>
          <t>Coating_Scotchkote134_interior_exterior_IncludeImpeller</t>
        </is>
      </c>
      <c r="K489" t="inlineStr">
        <is>
          <t>:MechSealType21:MechSealType2:</t>
        </is>
      </c>
      <c r="L489" t="inlineStr">
        <is>
          <t>Vertical</t>
        </is>
      </c>
      <c r="M489" t="inlineStr">
        <is>
          <t>H</t>
        </is>
      </c>
      <c r="N489" t="inlineStr">
        <is>
          <t>:324HP:326HP:364HP:365HP:404HP:405HP:324VP:326VP:364VP:365VP:404VP:405VP:</t>
        </is>
      </c>
      <c r="O489" s="6" t="inlineStr">
        <is>
          <t>Cast Iron, ASTM-A48, CL 30</t>
        </is>
      </c>
      <c r="P489" s="6" t="inlineStr">
        <is>
          <t>C30</t>
        </is>
      </c>
      <c r="Q489" s="123" t="inlineStr">
        <is>
          <t>125# ANSI Flange</t>
        </is>
      </c>
      <c r="R489" s="123" t="inlineStr">
        <is>
          <t>RTF</t>
        </is>
      </c>
      <c r="S489" s="6" t="n"/>
      <c r="T489" s="6" t="inlineStr">
        <is>
          <t>A300098</t>
        </is>
      </c>
      <c r="U489" s="123" t="n"/>
      <c r="V489" s="123" t="inlineStr">
        <is>
          <t>LT027</t>
        </is>
      </c>
      <c r="W489" s="13" t="n">
        <v>0</v>
      </c>
      <c r="X489" t="n">
        <v>93</v>
      </c>
    </row>
    <row r="490" ht="12.75" customHeight="1">
      <c r="B490" s="13" t="inlineStr">
        <is>
          <t>N</t>
        </is>
      </c>
      <c r="C490" t="inlineStr">
        <is>
          <t>Price_BOM_VL_VLS_Insert_484</t>
        </is>
      </c>
      <c r="D490">
        <f>IF(B490="Y",C490,"")</f>
        <v/>
      </c>
      <c r="E490" t="inlineStr">
        <is>
          <t>:6015-7_VLS:</t>
        </is>
      </c>
      <c r="F490" s="123" t="inlineStr">
        <is>
          <t>X5</t>
        </is>
      </c>
      <c r="G490" s="123" t="inlineStr">
        <is>
          <t>Opt_InsertProvided</t>
        </is>
      </c>
      <c r="H490" s="123" t="inlineStr">
        <is>
          <t>Ductile Iron, ASTM-A536-65</t>
        </is>
      </c>
      <c r="I490" s="123" t="inlineStr">
        <is>
          <t>:J:</t>
        </is>
      </c>
      <c r="J490" t="inlineStr">
        <is>
          <t>Coating_Scotchkote134_interior_exterior_IncludeImpeller</t>
        </is>
      </c>
      <c r="K490" t="inlineStr">
        <is>
          <t>:MechSealType21:MechSealType2:</t>
        </is>
      </c>
      <c r="L490" t="inlineStr">
        <is>
          <t>Vertical</t>
        </is>
      </c>
      <c r="M490" t="inlineStr">
        <is>
          <t>H</t>
        </is>
      </c>
      <c r="N490" t="inlineStr">
        <is>
          <t>:444HP:445HP:444VP:445VP:</t>
        </is>
      </c>
      <c r="O490" s="6" t="inlineStr">
        <is>
          <t>Cast Iron, ASTM-A48, CL 30</t>
        </is>
      </c>
      <c r="P490" s="6" t="inlineStr">
        <is>
          <t>C30</t>
        </is>
      </c>
      <c r="Q490" s="123" t="inlineStr">
        <is>
          <t>125# ANSI Flange</t>
        </is>
      </c>
      <c r="R490" s="123" t="inlineStr">
        <is>
          <t>RTF</t>
        </is>
      </c>
      <c r="S490" s="6" t="n"/>
      <c r="T490" s="6" t="inlineStr">
        <is>
          <t>A300099</t>
        </is>
      </c>
      <c r="U490" s="123" t="n"/>
      <c r="V490" s="123" t="inlineStr">
        <is>
          <t>LT027</t>
        </is>
      </c>
      <c r="W490" s="13" t="n">
        <v>0</v>
      </c>
      <c r="X490" t="n">
        <v>93</v>
      </c>
    </row>
    <row r="491" ht="12.75" customHeight="1">
      <c r="B491" s="13" t="inlineStr">
        <is>
          <t>N</t>
        </is>
      </c>
      <c r="C491" t="inlineStr">
        <is>
          <t>Price_BOM_VL_VLS_Insert_485</t>
        </is>
      </c>
      <c r="D491">
        <f>IF(B491="Y",C491,"")</f>
        <v/>
      </c>
      <c r="E491" t="inlineStr">
        <is>
          <t>:6015-7_VLS:</t>
        </is>
      </c>
      <c r="F491" s="123" t="inlineStr">
        <is>
          <t>X5</t>
        </is>
      </c>
      <c r="G491" s="123" t="inlineStr">
        <is>
          <t>Opt_InsertProvided</t>
        </is>
      </c>
      <c r="H491" s="123" t="inlineStr">
        <is>
          <t>Ductile Iron, ASTM-A536-65</t>
        </is>
      </c>
      <c r="I491" s="123" t="inlineStr">
        <is>
          <t>:J:</t>
        </is>
      </c>
      <c r="J491" t="inlineStr">
        <is>
          <t>Coating_Scotchkote134_interior_IncludeImpeller</t>
        </is>
      </c>
      <c r="K491" t="inlineStr">
        <is>
          <t>:MechSealType21:MechSealType2:</t>
        </is>
      </c>
      <c r="L491" t="inlineStr">
        <is>
          <t>Vertical</t>
        </is>
      </c>
      <c r="M491" t="inlineStr">
        <is>
          <t>H</t>
        </is>
      </c>
      <c r="N491" t="inlineStr">
        <is>
          <t>:324HP:326HP:364HP:365HP:404HP:405HP:324VP:326VP:364VP:365VP:404VP:405VP:</t>
        </is>
      </c>
      <c r="O491" s="6" t="inlineStr">
        <is>
          <t>Cast Iron, ASTM-A48, CL 30</t>
        </is>
      </c>
      <c r="P491" s="6" t="inlineStr">
        <is>
          <t>C30</t>
        </is>
      </c>
      <c r="Q491" s="123" t="inlineStr">
        <is>
          <t>125# ANSI Flange</t>
        </is>
      </c>
      <c r="R491" s="123" t="inlineStr">
        <is>
          <t>RTF</t>
        </is>
      </c>
      <c r="S491" s="6" t="n"/>
      <c r="T491" s="6" t="inlineStr">
        <is>
          <t>A300098</t>
        </is>
      </c>
      <c r="U491" s="123" t="n"/>
      <c r="V491" s="123" t="inlineStr">
        <is>
          <t>LT027</t>
        </is>
      </c>
      <c r="W491" s="13" t="n">
        <v>0</v>
      </c>
      <c r="X491" t="n">
        <v>93</v>
      </c>
    </row>
    <row r="492" ht="12.75" customHeight="1">
      <c r="B492" s="13" t="inlineStr">
        <is>
          <t>N</t>
        </is>
      </c>
      <c r="C492" t="inlineStr">
        <is>
          <t>Price_BOM_VL_VLS_Insert_486</t>
        </is>
      </c>
      <c r="D492">
        <f>IF(B492="Y",C492,"")</f>
        <v/>
      </c>
      <c r="E492" t="inlineStr">
        <is>
          <t>:6015-7_VLS:</t>
        </is>
      </c>
      <c r="F492" s="123" t="inlineStr">
        <is>
          <t>X5</t>
        </is>
      </c>
      <c r="G492" s="123" t="inlineStr">
        <is>
          <t>Opt_InsertProvided</t>
        </is>
      </c>
      <c r="H492" s="123" t="inlineStr">
        <is>
          <t>Ductile Iron, ASTM-A536-65</t>
        </is>
      </c>
      <c r="I492" s="123" t="inlineStr">
        <is>
          <t>:J:</t>
        </is>
      </c>
      <c r="J492" t="inlineStr">
        <is>
          <t>Coating_Scotchkote134_interior_IncludeImpeller</t>
        </is>
      </c>
      <c r="K492" t="inlineStr">
        <is>
          <t>:MechSealType21:MechSealType2:</t>
        </is>
      </c>
      <c r="L492" t="inlineStr">
        <is>
          <t>Vertical</t>
        </is>
      </c>
      <c r="M492" t="inlineStr">
        <is>
          <t>H</t>
        </is>
      </c>
      <c r="N492" t="inlineStr">
        <is>
          <t>:444HP:445HP:444VP:445VP:</t>
        </is>
      </c>
      <c r="O492" s="6" t="inlineStr">
        <is>
          <t>Cast Iron, ASTM-A48, CL 30</t>
        </is>
      </c>
      <c r="P492" s="6" t="inlineStr">
        <is>
          <t>C30</t>
        </is>
      </c>
      <c r="Q492" s="123" t="inlineStr">
        <is>
          <t>125# ANSI Flange</t>
        </is>
      </c>
      <c r="R492" s="123" t="inlineStr">
        <is>
          <t>RTF</t>
        </is>
      </c>
      <c r="S492" s="6" t="n"/>
      <c r="T492" s="6" t="inlineStr">
        <is>
          <t>A300099</t>
        </is>
      </c>
      <c r="U492" s="123" t="n"/>
      <c r="V492" s="123" t="inlineStr">
        <is>
          <t>LT027</t>
        </is>
      </c>
      <c r="W492" s="13" t="n">
        <v>0</v>
      </c>
      <c r="X492" t="n">
        <v>93</v>
      </c>
    </row>
    <row r="493" ht="12.75" customHeight="1">
      <c r="B493" s="13" t="inlineStr">
        <is>
          <t>N</t>
        </is>
      </c>
      <c r="C493" t="inlineStr">
        <is>
          <t>Price_BOM_VL_VLS_Insert_487</t>
        </is>
      </c>
      <c r="D493">
        <f>IF(B493="Y",C493,"")</f>
        <v/>
      </c>
      <c r="E493" t="inlineStr">
        <is>
          <t>:6015-7_VLS:</t>
        </is>
      </c>
      <c r="F493" s="123" t="inlineStr">
        <is>
          <t>X5</t>
        </is>
      </c>
      <c r="G493" s="123" t="inlineStr">
        <is>
          <t>Opt_InsertProvided</t>
        </is>
      </c>
      <c r="H493" s="123" t="inlineStr">
        <is>
          <t>Ductile Iron, ASTM-A536-65</t>
        </is>
      </c>
      <c r="I493" s="123" t="inlineStr">
        <is>
          <t>:J:</t>
        </is>
      </c>
      <c r="J493" t="inlineStr">
        <is>
          <t>Coating_Special</t>
        </is>
      </c>
      <c r="K493" t="inlineStr">
        <is>
          <t>:MechSealType21:MechSealType2:</t>
        </is>
      </c>
      <c r="L493" t="inlineStr">
        <is>
          <t>Vertical</t>
        </is>
      </c>
      <c r="M493" t="inlineStr">
        <is>
          <t>H</t>
        </is>
      </c>
      <c r="N493" t="inlineStr">
        <is>
          <t>:324HP:326HP:364HP:365HP:404HP:405HP:324VP:326VP:364VP:365VP:404VP:405VP:</t>
        </is>
      </c>
      <c r="O493" s="6" t="inlineStr">
        <is>
          <t>Cast Iron, ASTM-A48, CL 30</t>
        </is>
      </c>
      <c r="P493" s="6" t="inlineStr">
        <is>
          <t>C30</t>
        </is>
      </c>
      <c r="Q493" s="123" t="inlineStr">
        <is>
          <t>125# ANSI Flange</t>
        </is>
      </c>
      <c r="R493" s="123" t="inlineStr">
        <is>
          <t>RTF</t>
        </is>
      </c>
      <c r="S493" s="6" t="n"/>
      <c r="T493" s="6" t="inlineStr">
        <is>
          <t>A300098</t>
        </is>
      </c>
      <c r="U493" s="123" t="n"/>
      <c r="V493" s="123" t="inlineStr">
        <is>
          <t>LT027</t>
        </is>
      </c>
      <c r="W493" s="13" t="n">
        <v>0</v>
      </c>
      <c r="X493" t="n">
        <v>93</v>
      </c>
    </row>
    <row r="494" ht="12.75" customHeight="1">
      <c r="B494" s="13" t="inlineStr">
        <is>
          <t>N</t>
        </is>
      </c>
      <c r="C494" t="inlineStr">
        <is>
          <t>Price_BOM_VL_VLS_Insert_488</t>
        </is>
      </c>
      <c r="D494">
        <f>IF(B494="Y",C494,"")</f>
        <v/>
      </c>
      <c r="E494" t="inlineStr">
        <is>
          <t>:6015-7_VLS:</t>
        </is>
      </c>
      <c r="F494" s="123" t="inlineStr">
        <is>
          <t>X5</t>
        </is>
      </c>
      <c r="G494" s="123" t="inlineStr">
        <is>
          <t>Opt_InsertProvided</t>
        </is>
      </c>
      <c r="H494" s="123" t="inlineStr">
        <is>
          <t>Ductile Iron, ASTM-A536-65</t>
        </is>
      </c>
      <c r="I494" s="123" t="inlineStr">
        <is>
          <t>:J:</t>
        </is>
      </c>
      <c r="J494" t="inlineStr">
        <is>
          <t>Coating_Special</t>
        </is>
      </c>
      <c r="K494" t="inlineStr">
        <is>
          <t>:MechSealType21:MechSealType2:</t>
        </is>
      </c>
      <c r="L494" t="inlineStr">
        <is>
          <t>Vertical</t>
        </is>
      </c>
      <c r="M494" t="inlineStr">
        <is>
          <t>H</t>
        </is>
      </c>
      <c r="N494" t="inlineStr">
        <is>
          <t>:444HP:445HP:444VP:445VP:</t>
        </is>
      </c>
      <c r="O494" s="6" t="inlineStr">
        <is>
          <t>Cast Iron, ASTM-A48, CL 30</t>
        </is>
      </c>
      <c r="P494" s="6" t="inlineStr">
        <is>
          <t>C30</t>
        </is>
      </c>
      <c r="Q494" s="123" t="inlineStr">
        <is>
          <t>125# ANSI Flange</t>
        </is>
      </c>
      <c r="R494" s="123" t="inlineStr">
        <is>
          <t>RTF</t>
        </is>
      </c>
      <c r="S494" s="6" t="n"/>
      <c r="T494" s="6" t="inlineStr">
        <is>
          <t>A300099</t>
        </is>
      </c>
      <c r="U494" s="123" t="n"/>
      <c r="V494" s="123" t="inlineStr">
        <is>
          <t>LT027</t>
        </is>
      </c>
      <c r="W494" s="13" t="n">
        <v>0</v>
      </c>
      <c r="X494" t="n">
        <v>93</v>
      </c>
    </row>
    <row r="495" ht="12.75" customHeight="1">
      <c r="B495" s="13" t="inlineStr">
        <is>
          <t>N</t>
        </is>
      </c>
      <c r="C495" t="inlineStr">
        <is>
          <t>Price_BOM_VL_VLS_Insert_489</t>
        </is>
      </c>
      <c r="D495">
        <f>IF(B495="Y",C495,"")</f>
        <v/>
      </c>
      <c r="E495" t="inlineStr">
        <is>
          <t>:6015-7_VLS:</t>
        </is>
      </c>
      <c r="F495" s="123" t="inlineStr">
        <is>
          <t>X5</t>
        </is>
      </c>
      <c r="G495" s="123" t="inlineStr">
        <is>
          <t>Opt_InsertProvided</t>
        </is>
      </c>
      <c r="H495" s="123" t="inlineStr">
        <is>
          <t>Ductile Iron, ASTM-A536-65</t>
        </is>
      </c>
      <c r="I495" s="123" t="inlineStr">
        <is>
          <t>:J:</t>
        </is>
      </c>
      <c r="J495" t="inlineStr">
        <is>
          <t>Coating_Epoxy</t>
        </is>
      </c>
      <c r="K495" t="inlineStr">
        <is>
          <t>:MechSealType21:MechSealType2:</t>
        </is>
      </c>
      <c r="L495" t="inlineStr">
        <is>
          <t>Vertical</t>
        </is>
      </c>
      <c r="M495" t="inlineStr">
        <is>
          <t>H</t>
        </is>
      </c>
      <c r="N495" t="inlineStr">
        <is>
          <t>:324HP:326HP:364HP:365HP:404HP:405HP:324VP:326VP:364VP:365VP:404VP:405VP:</t>
        </is>
      </c>
      <c r="O495" s="6" t="inlineStr">
        <is>
          <t>Cast Iron, ASTM-A48, CL 30</t>
        </is>
      </c>
      <c r="P495" s="6" t="inlineStr">
        <is>
          <t>C30</t>
        </is>
      </c>
      <c r="Q495" s="123" t="inlineStr">
        <is>
          <t>125# ANSI Flange</t>
        </is>
      </c>
      <c r="R495" s="123" t="inlineStr">
        <is>
          <t>RTF</t>
        </is>
      </c>
      <c r="S495" s="6" t="n"/>
      <c r="T495" s="6" t="inlineStr">
        <is>
          <t>A300098</t>
        </is>
      </c>
      <c r="U495" s="123" t="n"/>
      <c r="V495" s="123" t="inlineStr">
        <is>
          <t>LT027</t>
        </is>
      </c>
      <c r="W495" s="13" t="n">
        <v>0</v>
      </c>
      <c r="X495" t="n">
        <v>93</v>
      </c>
    </row>
    <row r="496" ht="12.75" customHeight="1">
      <c r="B496" s="13" t="inlineStr">
        <is>
          <t>N</t>
        </is>
      </c>
      <c r="C496" t="inlineStr">
        <is>
          <t>Price_BOM_VL_VLS_Insert_490</t>
        </is>
      </c>
      <c r="D496">
        <f>IF(B496="Y",C496,"")</f>
        <v/>
      </c>
      <c r="E496" t="inlineStr">
        <is>
          <t>:6015-7_VLS:</t>
        </is>
      </c>
      <c r="F496" s="123" t="inlineStr">
        <is>
          <t>X5</t>
        </is>
      </c>
      <c r="G496" s="123" t="inlineStr">
        <is>
          <t>Opt_InsertProvided</t>
        </is>
      </c>
      <c r="H496" s="123" t="inlineStr">
        <is>
          <t>Ductile Iron, ASTM-A536-65</t>
        </is>
      </c>
      <c r="I496" s="123" t="inlineStr">
        <is>
          <t>:J:</t>
        </is>
      </c>
      <c r="J496" t="inlineStr">
        <is>
          <t>Coating_Epoxy</t>
        </is>
      </c>
      <c r="K496" t="inlineStr">
        <is>
          <t>:MechSealType21:MechSealType2:</t>
        </is>
      </c>
      <c r="L496" t="inlineStr">
        <is>
          <t>Vertical</t>
        </is>
      </c>
      <c r="M496" t="inlineStr">
        <is>
          <t>H</t>
        </is>
      </c>
      <c r="N496" t="inlineStr">
        <is>
          <t>:444HP:445HP:444VP:445VP:</t>
        </is>
      </c>
      <c r="O496" s="6" t="inlineStr">
        <is>
          <t>Cast Iron, ASTM-A48, CL 30</t>
        </is>
      </c>
      <c r="P496" s="6" t="inlineStr">
        <is>
          <t>C30</t>
        </is>
      </c>
      <c r="Q496" s="123" t="inlineStr">
        <is>
          <t>125# ANSI Flange</t>
        </is>
      </c>
      <c r="R496" s="123" t="inlineStr">
        <is>
          <t>RTF</t>
        </is>
      </c>
      <c r="S496" s="6" t="n"/>
      <c r="T496" s="6" t="inlineStr">
        <is>
          <t>A300099</t>
        </is>
      </c>
      <c r="U496" s="123" t="n"/>
      <c r="V496" s="123" t="inlineStr">
        <is>
          <t>LT027</t>
        </is>
      </c>
      <c r="W496" s="13" t="n">
        <v>0</v>
      </c>
      <c r="X496" t="n">
        <v>93</v>
      </c>
    </row>
    <row r="497" ht="12.75" customHeight="1">
      <c r="B497" s="13" t="inlineStr">
        <is>
          <t>Y</t>
        </is>
      </c>
      <c r="C497" t="inlineStr">
        <is>
          <t>Price_BOM_VL_VLS_Insert_491</t>
        </is>
      </c>
      <c r="D497">
        <f>IF(B497="Y",C497,"")</f>
        <v/>
      </c>
      <c r="E497" t="inlineStr">
        <is>
          <t>:6015-7_VLS:</t>
        </is>
      </c>
      <c r="F497" s="123" t="inlineStr">
        <is>
          <t>X5</t>
        </is>
      </c>
      <c r="G497" s="123" t="inlineStr">
        <is>
          <t>Opt_InsertProvided</t>
        </is>
      </c>
      <c r="H497" s="123" t="inlineStr">
        <is>
          <t>Ductile Iron, ASTM-A536-65</t>
        </is>
      </c>
      <c r="I497" s="123" t="inlineStr">
        <is>
          <t>:J:</t>
        </is>
      </c>
      <c r="J497" t="inlineStr">
        <is>
          <t>Coating_Standard</t>
        </is>
      </c>
      <c r="K497" t="inlineStr">
        <is>
          <t>:MechSealType21:MechSealType2:</t>
        </is>
      </c>
      <c r="L497" t="inlineStr">
        <is>
          <t>Vertical</t>
        </is>
      </c>
      <c r="M497" t="inlineStr">
        <is>
          <t>H</t>
        </is>
      </c>
      <c r="N497" t="inlineStr">
        <is>
          <t>:324HP:326HP:364HP:365HP:404HP:405HP:324VP:326VP:364VP:365VP:404VP:405VP:</t>
        </is>
      </c>
      <c r="O497" s="6" t="inlineStr">
        <is>
          <t>Cast Iron, ASTM-A48, CL 30</t>
        </is>
      </c>
      <c r="P497" s="6" t="inlineStr">
        <is>
          <t>C30</t>
        </is>
      </c>
      <c r="Q497" s="123" t="inlineStr">
        <is>
          <t>125# ANSI Flange</t>
        </is>
      </c>
      <c r="R497" s="65" t="inlineStr">
        <is>
          <t>RTF</t>
        </is>
      </c>
      <c r="S497" s="6" t="n"/>
      <c r="T497" s="6" t="inlineStr">
        <is>
          <t>A300098</t>
        </is>
      </c>
      <c r="U497" s="123" t="n"/>
      <c r="V497" s="123" t="inlineStr">
        <is>
          <t>LT027</t>
        </is>
      </c>
      <c r="W497" s="13" t="n">
        <v>0</v>
      </c>
      <c r="X497" t="n">
        <v>93</v>
      </c>
    </row>
    <row r="498" ht="12.75" customHeight="1">
      <c r="B498" s="13" t="inlineStr">
        <is>
          <t>Y</t>
        </is>
      </c>
      <c r="C498" t="inlineStr">
        <is>
          <t>Price_BOM_VL_VLS_Insert_492</t>
        </is>
      </c>
      <c r="D498">
        <f>IF(B498="Y",C498,"")</f>
        <v/>
      </c>
      <c r="E498" t="inlineStr">
        <is>
          <t>:6015-7_VLS:</t>
        </is>
      </c>
      <c r="F498" s="123" t="inlineStr">
        <is>
          <t>X5</t>
        </is>
      </c>
      <c r="G498" s="123" t="inlineStr">
        <is>
          <t>Opt_InsertProvided</t>
        </is>
      </c>
      <c r="H498" s="123" t="inlineStr">
        <is>
          <t>Ductile Iron, ASTM-A536-65</t>
        </is>
      </c>
      <c r="I498" s="123" t="inlineStr">
        <is>
          <t>:J:</t>
        </is>
      </c>
      <c r="J498" t="inlineStr">
        <is>
          <t>Coating_Standard</t>
        </is>
      </c>
      <c r="K498" t="inlineStr">
        <is>
          <t>:MechSealType21:MechSealType2:</t>
        </is>
      </c>
      <c r="L498" t="inlineStr">
        <is>
          <t>Vertical</t>
        </is>
      </c>
      <c r="M498" t="inlineStr">
        <is>
          <t>H</t>
        </is>
      </c>
      <c r="N498" t="inlineStr">
        <is>
          <t>:444HP:445HP:444VP:445VP:</t>
        </is>
      </c>
      <c r="O498" s="6" t="inlineStr">
        <is>
          <t>Cast Iron, ASTM-A48, CL 30</t>
        </is>
      </c>
      <c r="P498" s="6" t="inlineStr">
        <is>
          <t>C30</t>
        </is>
      </c>
      <c r="Q498" s="123" t="inlineStr">
        <is>
          <t>125# ANSI Flange</t>
        </is>
      </c>
      <c r="R498" s="65" t="inlineStr">
        <is>
          <t>RTF</t>
        </is>
      </c>
      <c r="S498" s="6" t="n"/>
      <c r="T498" s="6" t="inlineStr">
        <is>
          <t>A300099</t>
        </is>
      </c>
      <c r="U498" s="123" t="n"/>
      <c r="V498" s="123" t="inlineStr">
        <is>
          <t>LT027</t>
        </is>
      </c>
      <c r="W498" s="13" t="n">
        <v>0</v>
      </c>
      <c r="X498" t="n">
        <v>93</v>
      </c>
    </row>
    <row r="499" ht="12.75" customHeight="1">
      <c r="B499" s="13">
        <f>IF(AND(J499="Coating_Standard"),"Y","N")</f>
        <v/>
      </c>
      <c r="C499" t="inlineStr">
        <is>
          <t>Price_BOM_VL_VLS_Insert_493</t>
        </is>
      </c>
      <c r="D499">
        <f>IF(B499="Y",C499,"")</f>
        <v/>
      </c>
      <c r="E499" t="inlineStr">
        <is>
          <t>:8012-3_VLS:</t>
        </is>
      </c>
      <c r="F499" t="inlineStr">
        <is>
          <t>X5</t>
        </is>
      </c>
      <c r="G499" s="123" t="inlineStr">
        <is>
          <t>Opt_InsertProvided</t>
        </is>
      </c>
      <c r="H499" s="123" t="inlineStr">
        <is>
          <t>Cast Iron, ASTM-A48, CL 35</t>
        </is>
      </c>
      <c r="I499" s="123" t="inlineStr">
        <is>
          <t>:C30:C35:J:</t>
        </is>
      </c>
      <c r="J499" t="inlineStr">
        <is>
          <t>Coating_Standard</t>
        </is>
      </c>
      <c r="K499" t="inlineStr">
        <is>
          <t>:MechSealType21:MechSealType2:</t>
        </is>
      </c>
      <c r="L499" t="inlineStr">
        <is>
          <t>Vertical</t>
        </is>
      </c>
      <c r="M499" t="inlineStr">
        <is>
          <t>H</t>
        </is>
      </c>
      <c r="N499" t="inlineStr">
        <is>
          <t>:324HP:326HP:364HP:365HP:404HP:405HP:324VP:326VP:364VP:365VP:404VP:405VP:</t>
        </is>
      </c>
      <c r="O499" s="6" t="inlineStr">
        <is>
          <t>Cast Iron, ASTM-A48, CL 30</t>
        </is>
      </c>
      <c r="P499" s="6" t="inlineStr">
        <is>
          <t>C30</t>
        </is>
      </c>
      <c r="Q499" s="123" t="inlineStr">
        <is>
          <t>125# ANSI Flange</t>
        </is>
      </c>
      <c r="R499" s="123" t="n">
        <v>96772222</v>
      </c>
      <c r="S499" s="6" t="inlineStr">
        <is>
          <t>BRACKET,VLS,X5,324-405,CI 8012</t>
        </is>
      </c>
      <c r="T499" s="6" t="inlineStr">
        <is>
          <t>A300096</t>
        </is>
      </c>
      <c r="U499" s="6" t="n"/>
      <c r="V499" s="123" t="inlineStr">
        <is>
          <t>LT027</t>
        </is>
      </c>
      <c r="W499" s="13" t="n">
        <v>0</v>
      </c>
      <c r="X499" t="n">
        <v>93</v>
      </c>
    </row>
    <row r="500" ht="12.75" customHeight="1">
      <c r="B500" s="13">
        <f>IF(AND(J500="Coating_Standard"),"Y","N")</f>
        <v/>
      </c>
      <c r="C500" t="inlineStr">
        <is>
          <t>Price_BOM_VL_VLS_Insert_494</t>
        </is>
      </c>
      <c r="D500">
        <f>IF(B500="Y",C500,"")</f>
        <v/>
      </c>
      <c r="E500" t="inlineStr">
        <is>
          <t>:8012-3_VLS:</t>
        </is>
      </c>
      <c r="F500" t="inlineStr">
        <is>
          <t>X5</t>
        </is>
      </c>
      <c r="G500" s="123" t="inlineStr">
        <is>
          <t>Opt_InsertProvided</t>
        </is>
      </c>
      <c r="H500" s="123" t="inlineStr">
        <is>
          <t>Cast Iron, ASTM-A48, CL 35</t>
        </is>
      </c>
      <c r="I500" s="123" t="inlineStr">
        <is>
          <t>:C30:C35:J:</t>
        </is>
      </c>
      <c r="J500" t="inlineStr">
        <is>
          <t>Coating_Standard</t>
        </is>
      </c>
      <c r="K500" t="inlineStr">
        <is>
          <t>:MechSealType21:MechSealType2:</t>
        </is>
      </c>
      <c r="L500" t="inlineStr">
        <is>
          <t>Vertical</t>
        </is>
      </c>
      <c r="M500" t="inlineStr">
        <is>
          <t>H</t>
        </is>
      </c>
      <c r="N500" t="inlineStr">
        <is>
          <t>:444HP:445HP:444VP:445VP:</t>
        </is>
      </c>
      <c r="O500" s="6" t="inlineStr">
        <is>
          <t>Cast Iron, ASTM-A48, CL 30</t>
        </is>
      </c>
      <c r="P500" s="6" t="inlineStr">
        <is>
          <t>C30</t>
        </is>
      </c>
      <c r="Q500" s="123" t="inlineStr">
        <is>
          <t>125# ANSI Flange</t>
        </is>
      </c>
      <c r="R500" s="123" t="n">
        <v>96772223</v>
      </c>
      <c r="S500" s="6" t="inlineStr">
        <is>
          <t>BRACKET,VLS,X5,444-445,CI 8012</t>
        </is>
      </c>
      <c r="T500" s="6" t="inlineStr">
        <is>
          <t>A300097</t>
        </is>
      </c>
      <c r="U500" s="6" t="n"/>
      <c r="V500" s="123" t="inlineStr">
        <is>
          <t>LT027</t>
        </is>
      </c>
      <c r="W500" s="13" t="n">
        <v>0</v>
      </c>
      <c r="X500" t="n">
        <v>93</v>
      </c>
    </row>
    <row r="501" ht="12.75" customHeight="1">
      <c r="B501" s="13">
        <f>IF(AND(J501="Coating_Standard"),"Y","N")</f>
        <v/>
      </c>
      <c r="C501" t="inlineStr">
        <is>
          <t>Price_BOM_VL_VLS_Insert_495</t>
        </is>
      </c>
      <c r="D501">
        <f>IF(B501="Y",C501,"")</f>
        <v/>
      </c>
      <c r="E501" t="inlineStr">
        <is>
          <t>:8012-3_VLS:</t>
        </is>
      </c>
      <c r="F501" t="inlineStr">
        <is>
          <t>X5</t>
        </is>
      </c>
      <c r="G501" s="123" t="inlineStr">
        <is>
          <t>Opt_InsertProvided</t>
        </is>
      </c>
      <c r="H501" s="123" t="inlineStr">
        <is>
          <t>Cast Iron, ASTM-A48, CL 35</t>
        </is>
      </c>
      <c r="I501" s="123" t="inlineStr">
        <is>
          <t>:C30:C35:J:</t>
        </is>
      </c>
      <c r="J501" t="inlineStr">
        <is>
          <t>Coating_Scotchkote134_interior</t>
        </is>
      </c>
      <c r="K501" t="inlineStr">
        <is>
          <t>:MechSealType21:MechSealType2:</t>
        </is>
      </c>
      <c r="L501" t="inlineStr">
        <is>
          <t>Vertical</t>
        </is>
      </c>
      <c r="M501" t="inlineStr">
        <is>
          <t>H</t>
        </is>
      </c>
      <c r="N501" t="inlineStr">
        <is>
          <t>:324HP:326HP:364HP:365HP:404HP:405HP:324VP:326VP:364VP:365VP:404VP:405VP:</t>
        </is>
      </c>
      <c r="O501" s="6" t="inlineStr">
        <is>
          <t>Cast Iron, ASTM-A48, CL 30</t>
        </is>
      </c>
      <c r="P501" s="6" t="inlineStr">
        <is>
          <t>C30</t>
        </is>
      </c>
      <c r="Q501" s="123" t="inlineStr">
        <is>
          <t>125# ANSI Flange</t>
        </is>
      </c>
      <c r="R501" s="123" t="inlineStr">
        <is>
          <t>RTF</t>
        </is>
      </c>
      <c r="S501" s="6" t="n"/>
      <c r="T501" s="6" t="inlineStr">
        <is>
          <t>A300096</t>
        </is>
      </c>
      <c r="U501" s="6" t="n"/>
      <c r="V501" s="123" t="inlineStr">
        <is>
          <t>LT027</t>
        </is>
      </c>
      <c r="W501" s="13" t="n">
        <v>0</v>
      </c>
      <c r="X501" t="n">
        <v>93</v>
      </c>
    </row>
    <row r="502" ht="12.75" customHeight="1">
      <c r="B502" s="13">
        <f>IF(AND(J502="Coating_Standard"),"Y","N")</f>
        <v/>
      </c>
      <c r="C502" t="inlineStr">
        <is>
          <t>Price_BOM_VL_VLS_Insert_496</t>
        </is>
      </c>
      <c r="D502">
        <f>IF(B502="Y",C502,"")</f>
        <v/>
      </c>
      <c r="E502" t="inlineStr">
        <is>
          <t>:8012-3_VLS:</t>
        </is>
      </c>
      <c r="F502" t="inlineStr">
        <is>
          <t>X5</t>
        </is>
      </c>
      <c r="G502" s="123" t="inlineStr">
        <is>
          <t>Opt_InsertProvided</t>
        </is>
      </c>
      <c r="H502" s="123" t="inlineStr">
        <is>
          <t>Cast Iron, ASTM-A48, CL 35</t>
        </is>
      </c>
      <c r="I502" s="123" t="inlineStr">
        <is>
          <t>:C30:C35:J:</t>
        </is>
      </c>
      <c r="J502" t="inlineStr">
        <is>
          <t>Coating_Scotchkote134_interior</t>
        </is>
      </c>
      <c r="K502" t="inlineStr">
        <is>
          <t>:MechSealType21:MechSealType2:</t>
        </is>
      </c>
      <c r="L502" t="inlineStr">
        <is>
          <t>Vertical</t>
        </is>
      </c>
      <c r="M502" t="inlineStr">
        <is>
          <t>H</t>
        </is>
      </c>
      <c r="N502" t="inlineStr">
        <is>
          <t>:444HP:445HP:444VP:445VP:</t>
        </is>
      </c>
      <c r="O502" s="6" t="inlineStr">
        <is>
          <t>Cast Iron, ASTM-A48, CL 30</t>
        </is>
      </c>
      <c r="P502" s="6" t="inlineStr">
        <is>
          <t>C30</t>
        </is>
      </c>
      <c r="Q502" s="123" t="inlineStr">
        <is>
          <t>125# ANSI Flange</t>
        </is>
      </c>
      <c r="R502" s="123" t="inlineStr">
        <is>
          <t>RTF</t>
        </is>
      </c>
      <c r="S502" s="6" t="n"/>
      <c r="T502" s="6" t="inlineStr">
        <is>
          <t>A300097</t>
        </is>
      </c>
      <c r="U502" s="6" t="n"/>
      <c r="V502" s="123" t="inlineStr">
        <is>
          <t>LT027</t>
        </is>
      </c>
      <c r="W502" s="13" t="n">
        <v>0</v>
      </c>
      <c r="X502" t="n">
        <v>93</v>
      </c>
    </row>
    <row r="503" ht="12.75" customHeight="1">
      <c r="B503" s="13">
        <f>IF(AND(J503="Coating_Standard"),"Y","N")</f>
        <v/>
      </c>
      <c r="C503" t="inlineStr">
        <is>
          <t>Price_BOM_VL_VLS_Insert_497</t>
        </is>
      </c>
      <c r="D503">
        <f>IF(B503="Y",C503,"")</f>
        <v/>
      </c>
      <c r="E503" t="inlineStr">
        <is>
          <t>:8012-3_VLS:</t>
        </is>
      </c>
      <c r="F503" t="inlineStr">
        <is>
          <t>X5</t>
        </is>
      </c>
      <c r="G503" s="123" t="inlineStr">
        <is>
          <t>Opt_InsertProvided</t>
        </is>
      </c>
      <c r="H503" s="123" t="inlineStr">
        <is>
          <t>Cast Iron, ASTM-A48, CL 35</t>
        </is>
      </c>
      <c r="I503" s="123" t="inlineStr">
        <is>
          <t>:C30:C35:J:</t>
        </is>
      </c>
      <c r="J503" t="inlineStr">
        <is>
          <t>Coating_Scotchkote134_interior_exterior</t>
        </is>
      </c>
      <c r="K503" t="inlineStr">
        <is>
          <t>:MechSealType21:MechSealType2:</t>
        </is>
      </c>
      <c r="L503" t="inlineStr">
        <is>
          <t>Vertical</t>
        </is>
      </c>
      <c r="M503" t="inlineStr">
        <is>
          <t>H</t>
        </is>
      </c>
      <c r="N503" t="inlineStr">
        <is>
          <t>:324HP:326HP:364HP:365HP:404HP:405HP:324VP:326VP:364VP:365VP:404VP:405VP:</t>
        </is>
      </c>
      <c r="O503" s="6" t="inlineStr">
        <is>
          <t>Cast Iron, ASTM-A48, CL 30</t>
        </is>
      </c>
      <c r="P503" s="6" t="inlineStr">
        <is>
          <t>C30</t>
        </is>
      </c>
      <c r="Q503" s="123" t="inlineStr">
        <is>
          <t>125# ANSI Flange</t>
        </is>
      </c>
      <c r="R503" s="123" t="inlineStr">
        <is>
          <t>RTF</t>
        </is>
      </c>
      <c r="S503" s="6" t="n"/>
      <c r="T503" s="6" t="inlineStr">
        <is>
          <t>A300096</t>
        </is>
      </c>
      <c r="U503" s="6" t="n"/>
      <c r="V503" s="123" t="inlineStr">
        <is>
          <t>LT027</t>
        </is>
      </c>
      <c r="W503" s="13" t="n">
        <v>0</v>
      </c>
      <c r="X503" t="n">
        <v>93</v>
      </c>
    </row>
    <row r="504" ht="12.75" customHeight="1">
      <c r="B504" s="13">
        <f>IF(AND(J504="Coating_Standard"),"Y","N")</f>
        <v/>
      </c>
      <c r="C504" t="inlineStr">
        <is>
          <t>Price_BOM_VL_VLS_Insert_498</t>
        </is>
      </c>
      <c r="D504">
        <f>IF(B504="Y",C504,"")</f>
        <v/>
      </c>
      <c r="E504" t="inlineStr">
        <is>
          <t>:8012-3_VLS:</t>
        </is>
      </c>
      <c r="F504" t="inlineStr">
        <is>
          <t>X5</t>
        </is>
      </c>
      <c r="G504" s="123" t="inlineStr">
        <is>
          <t>Opt_InsertProvided</t>
        </is>
      </c>
      <c r="H504" s="123" t="inlineStr">
        <is>
          <t>Cast Iron, ASTM-A48, CL 35</t>
        </is>
      </c>
      <c r="I504" s="123" t="inlineStr">
        <is>
          <t>:C30:C35:J:</t>
        </is>
      </c>
      <c r="J504" t="inlineStr">
        <is>
          <t>Coating_Scotchkote134_interior_exterior</t>
        </is>
      </c>
      <c r="K504" t="inlineStr">
        <is>
          <t>:MechSealType21:MechSealType2:</t>
        </is>
      </c>
      <c r="L504" t="inlineStr">
        <is>
          <t>Vertical</t>
        </is>
      </c>
      <c r="M504" t="inlineStr">
        <is>
          <t>H</t>
        </is>
      </c>
      <c r="N504" t="inlineStr">
        <is>
          <t>:444HP:445HP:444VP:445VP:</t>
        </is>
      </c>
      <c r="O504" s="6" t="inlineStr">
        <is>
          <t>Cast Iron, ASTM-A48, CL 30</t>
        </is>
      </c>
      <c r="P504" s="6" t="inlineStr">
        <is>
          <t>C30</t>
        </is>
      </c>
      <c r="Q504" s="123" t="inlineStr">
        <is>
          <t>125# ANSI Flange</t>
        </is>
      </c>
      <c r="R504" s="123" t="inlineStr">
        <is>
          <t>RTF</t>
        </is>
      </c>
      <c r="S504" s="6" t="n"/>
      <c r="T504" s="6" t="inlineStr">
        <is>
          <t>A300097</t>
        </is>
      </c>
      <c r="U504" s="6" t="n"/>
      <c r="V504" s="123" t="inlineStr">
        <is>
          <t>LT027</t>
        </is>
      </c>
      <c r="W504" s="13" t="n">
        <v>0</v>
      </c>
      <c r="X504" t="n">
        <v>93</v>
      </c>
    </row>
    <row r="505" ht="12.75" customHeight="1">
      <c r="B505" s="13">
        <f>IF(AND(J505="Coating_Standard"),"Y","N")</f>
        <v/>
      </c>
      <c r="C505" t="inlineStr">
        <is>
          <t>Price_BOM_VL_VLS_Insert_499</t>
        </is>
      </c>
      <c r="D505">
        <f>IF(B505="Y",C505,"")</f>
        <v/>
      </c>
      <c r="E505" t="inlineStr">
        <is>
          <t>:8012-3_VLS:</t>
        </is>
      </c>
      <c r="F505" t="inlineStr">
        <is>
          <t>X5</t>
        </is>
      </c>
      <c r="G505" s="123" t="inlineStr">
        <is>
          <t>Opt_InsertProvided</t>
        </is>
      </c>
      <c r="H505" s="123" t="inlineStr">
        <is>
          <t>Cast Iron, ASTM-A48, CL 35</t>
        </is>
      </c>
      <c r="I505" s="123" t="inlineStr">
        <is>
          <t>:C30:C35:J:</t>
        </is>
      </c>
      <c r="J505" t="inlineStr">
        <is>
          <t>Coating_Scotchkote134_interior_exterior_IncludeImpeller</t>
        </is>
      </c>
      <c r="K505" t="inlineStr">
        <is>
          <t>:MechSealType21:MechSealType2:</t>
        </is>
      </c>
      <c r="L505" t="inlineStr">
        <is>
          <t>Vertical</t>
        </is>
      </c>
      <c r="M505" t="inlineStr">
        <is>
          <t>H</t>
        </is>
      </c>
      <c r="N505" t="inlineStr">
        <is>
          <t>:324HP:326HP:364HP:365HP:404HP:405HP:324VP:326VP:364VP:365VP:404VP:405VP:</t>
        </is>
      </c>
      <c r="O505" s="6" t="inlineStr">
        <is>
          <t>Cast Iron, ASTM-A48, CL 30</t>
        </is>
      </c>
      <c r="P505" s="6" t="inlineStr">
        <is>
          <t>C30</t>
        </is>
      </c>
      <c r="Q505" s="123" t="inlineStr">
        <is>
          <t>125# ANSI Flange</t>
        </is>
      </c>
      <c r="R505" s="123" t="inlineStr">
        <is>
          <t>RTF</t>
        </is>
      </c>
      <c r="S505" s="6" t="n"/>
      <c r="T505" s="6" t="inlineStr">
        <is>
          <t>A300096</t>
        </is>
      </c>
      <c r="U505" s="6" t="n"/>
      <c r="V505" s="123" t="inlineStr">
        <is>
          <t>LT027</t>
        </is>
      </c>
      <c r="W505" s="13" t="n">
        <v>0</v>
      </c>
      <c r="X505" t="n">
        <v>93</v>
      </c>
    </row>
    <row r="506" ht="12.75" customHeight="1">
      <c r="B506" s="13">
        <f>IF(AND(J506="Coating_Standard"),"Y","N")</f>
        <v/>
      </c>
      <c r="C506" t="inlineStr">
        <is>
          <t>Price_BOM_VL_VLS_Insert_500</t>
        </is>
      </c>
      <c r="D506">
        <f>IF(B506="Y",C506,"")</f>
        <v/>
      </c>
      <c r="E506" t="inlineStr">
        <is>
          <t>:8012-3_VLS:</t>
        </is>
      </c>
      <c r="F506" t="inlineStr">
        <is>
          <t>X5</t>
        </is>
      </c>
      <c r="G506" s="123" t="inlineStr">
        <is>
          <t>Opt_InsertProvided</t>
        </is>
      </c>
      <c r="H506" s="123" t="inlineStr">
        <is>
          <t>Cast Iron, ASTM-A48, CL 35</t>
        </is>
      </c>
      <c r="I506" s="123" t="inlineStr">
        <is>
          <t>:C30:C35:J:</t>
        </is>
      </c>
      <c r="J506" t="inlineStr">
        <is>
          <t>Coating_Scotchkote134_interior_exterior_IncludeImpeller</t>
        </is>
      </c>
      <c r="K506" t="inlineStr">
        <is>
          <t>:MechSealType21:MechSealType2:</t>
        </is>
      </c>
      <c r="L506" t="inlineStr">
        <is>
          <t>Vertical</t>
        </is>
      </c>
      <c r="M506" t="inlineStr">
        <is>
          <t>H</t>
        </is>
      </c>
      <c r="N506" t="inlineStr">
        <is>
          <t>:444HP:445HP:444VP:445VP:</t>
        </is>
      </c>
      <c r="O506" s="6" t="inlineStr">
        <is>
          <t>Cast Iron, ASTM-A48, CL 30</t>
        </is>
      </c>
      <c r="P506" s="6" t="inlineStr">
        <is>
          <t>C30</t>
        </is>
      </c>
      <c r="Q506" s="123" t="inlineStr">
        <is>
          <t>125# ANSI Flange</t>
        </is>
      </c>
      <c r="R506" s="123" t="inlineStr">
        <is>
          <t>RTF</t>
        </is>
      </c>
      <c r="S506" s="6" t="n"/>
      <c r="T506" s="6" t="inlineStr">
        <is>
          <t>A300097</t>
        </is>
      </c>
      <c r="U506" s="6" t="n"/>
      <c r="V506" s="123" t="inlineStr">
        <is>
          <t>LT027</t>
        </is>
      </c>
      <c r="W506" s="13" t="n">
        <v>0</v>
      </c>
      <c r="X506" t="n">
        <v>93</v>
      </c>
    </row>
    <row r="507" ht="12.75" customHeight="1">
      <c r="B507" s="13">
        <f>IF(AND(J507="Coating_Standard"),"Y","N")</f>
        <v/>
      </c>
      <c r="C507" t="inlineStr">
        <is>
          <t>Price_BOM_VL_VLS_Insert_501</t>
        </is>
      </c>
      <c r="D507">
        <f>IF(B507="Y",C507,"")</f>
        <v/>
      </c>
      <c r="E507" t="inlineStr">
        <is>
          <t>:8012-3_VLS:</t>
        </is>
      </c>
      <c r="F507" t="inlineStr">
        <is>
          <t>X5</t>
        </is>
      </c>
      <c r="G507" s="123" t="inlineStr">
        <is>
          <t>Opt_InsertProvided</t>
        </is>
      </c>
      <c r="H507" s="123" t="inlineStr">
        <is>
          <t>Cast Iron, ASTM-A48, CL 35</t>
        </is>
      </c>
      <c r="I507" s="123" t="inlineStr">
        <is>
          <t>:C30:C35:J:</t>
        </is>
      </c>
      <c r="J507" t="inlineStr">
        <is>
          <t>Coating_Scotchkote134_interior_IncludeImpeller</t>
        </is>
      </c>
      <c r="K507" t="inlineStr">
        <is>
          <t>:MechSealType21:MechSealType2:</t>
        </is>
      </c>
      <c r="L507" t="inlineStr">
        <is>
          <t>Vertical</t>
        </is>
      </c>
      <c r="M507" t="inlineStr">
        <is>
          <t>H</t>
        </is>
      </c>
      <c r="N507" t="inlineStr">
        <is>
          <t>:324HP:326HP:364HP:365HP:404HP:405HP:324VP:326VP:364VP:365VP:404VP:405VP:</t>
        </is>
      </c>
      <c r="O507" s="6" t="inlineStr">
        <is>
          <t>Cast Iron, ASTM-A48, CL 30</t>
        </is>
      </c>
      <c r="P507" s="6" t="inlineStr">
        <is>
          <t>C30</t>
        </is>
      </c>
      <c r="Q507" s="123" t="inlineStr">
        <is>
          <t>125# ANSI Flange</t>
        </is>
      </c>
      <c r="R507" s="123" t="inlineStr">
        <is>
          <t>RTF</t>
        </is>
      </c>
      <c r="S507" s="6" t="n"/>
      <c r="T507" s="6" t="inlineStr">
        <is>
          <t>A300096</t>
        </is>
      </c>
      <c r="U507" s="6" t="n"/>
      <c r="V507" s="123" t="inlineStr">
        <is>
          <t>LT027</t>
        </is>
      </c>
      <c r="W507" s="13" t="n">
        <v>0</v>
      </c>
      <c r="X507" t="n">
        <v>93</v>
      </c>
    </row>
    <row r="508" ht="12.75" customHeight="1">
      <c r="B508" s="13">
        <f>IF(AND(J508="Coating_Standard"),"Y","N")</f>
        <v/>
      </c>
      <c r="C508" t="inlineStr">
        <is>
          <t>Price_BOM_VL_VLS_Insert_502</t>
        </is>
      </c>
      <c r="D508">
        <f>IF(B508="Y",C508,"")</f>
        <v/>
      </c>
      <c r="E508" t="inlineStr">
        <is>
          <t>:8012-3_VLS:</t>
        </is>
      </c>
      <c r="F508" t="inlineStr">
        <is>
          <t>X5</t>
        </is>
      </c>
      <c r="G508" s="123" t="inlineStr">
        <is>
          <t>Opt_InsertProvided</t>
        </is>
      </c>
      <c r="H508" s="123" t="inlineStr">
        <is>
          <t>Cast Iron, ASTM-A48, CL 35</t>
        </is>
      </c>
      <c r="I508" s="123" t="inlineStr">
        <is>
          <t>:C30:C35:J:</t>
        </is>
      </c>
      <c r="J508" t="inlineStr">
        <is>
          <t>Coating_Scotchkote134_interior_IncludeImpeller</t>
        </is>
      </c>
      <c r="K508" t="inlineStr">
        <is>
          <t>:MechSealType21:MechSealType2:</t>
        </is>
      </c>
      <c r="L508" t="inlineStr">
        <is>
          <t>Vertical</t>
        </is>
      </c>
      <c r="M508" t="inlineStr">
        <is>
          <t>H</t>
        </is>
      </c>
      <c r="N508" t="inlineStr">
        <is>
          <t>:444HP:445HP:444VP:445VP:</t>
        </is>
      </c>
      <c r="O508" s="6" t="inlineStr">
        <is>
          <t>Cast Iron, ASTM-A48, CL 30</t>
        </is>
      </c>
      <c r="P508" s="6" t="inlineStr">
        <is>
          <t>C30</t>
        </is>
      </c>
      <c r="Q508" s="123" t="inlineStr">
        <is>
          <t>125# ANSI Flange</t>
        </is>
      </c>
      <c r="R508" s="123" t="inlineStr">
        <is>
          <t>RTF</t>
        </is>
      </c>
      <c r="S508" s="6" t="n"/>
      <c r="T508" s="6" t="inlineStr">
        <is>
          <t>A300097</t>
        </is>
      </c>
      <c r="U508" s="6" t="n"/>
      <c r="V508" s="123" t="inlineStr">
        <is>
          <t>LT027</t>
        </is>
      </c>
      <c r="W508" s="13" t="n">
        <v>0</v>
      </c>
      <c r="X508" t="n">
        <v>93</v>
      </c>
    </row>
    <row r="509" ht="12.75" customHeight="1">
      <c r="B509" s="13">
        <f>IF(AND(J509="Coating_Standard"),"Y","N")</f>
        <v/>
      </c>
      <c r="C509" t="inlineStr">
        <is>
          <t>Price_BOM_VL_VLS_Insert_503</t>
        </is>
      </c>
      <c r="D509">
        <f>IF(B509="Y",C509,"")</f>
        <v/>
      </c>
      <c r="E509" t="inlineStr">
        <is>
          <t>:8012-3_VLS:</t>
        </is>
      </c>
      <c r="F509" t="inlineStr">
        <is>
          <t>X5</t>
        </is>
      </c>
      <c r="G509" s="123" t="inlineStr">
        <is>
          <t>Opt_InsertProvided</t>
        </is>
      </c>
      <c r="H509" s="123" t="inlineStr">
        <is>
          <t>Cast Iron, ASTM-A48, CL 35</t>
        </is>
      </c>
      <c r="I509" s="123" t="inlineStr">
        <is>
          <t>:C30:C35:J:</t>
        </is>
      </c>
      <c r="J509" t="inlineStr">
        <is>
          <t>Coating_Special</t>
        </is>
      </c>
      <c r="K509" t="inlineStr">
        <is>
          <t>:MechSealType21:MechSealType2:</t>
        </is>
      </c>
      <c r="L509" t="inlineStr">
        <is>
          <t>Vertical</t>
        </is>
      </c>
      <c r="M509" t="inlineStr">
        <is>
          <t>H</t>
        </is>
      </c>
      <c r="N509" t="inlineStr">
        <is>
          <t>:324HP:326HP:364HP:365HP:404HP:405HP:324VP:326VP:364VP:365VP:404VP:405VP:</t>
        </is>
      </c>
      <c r="O509" s="6" t="inlineStr">
        <is>
          <t>Cast Iron, ASTM-A48, CL 30</t>
        </is>
      </c>
      <c r="P509" s="6" t="inlineStr">
        <is>
          <t>C30</t>
        </is>
      </c>
      <c r="Q509" s="123" t="inlineStr">
        <is>
          <t>125# ANSI Flange</t>
        </is>
      </c>
      <c r="R509" s="123" t="inlineStr">
        <is>
          <t>RTF</t>
        </is>
      </c>
      <c r="S509" s="6" t="n"/>
      <c r="T509" s="6" t="inlineStr">
        <is>
          <t>A300096</t>
        </is>
      </c>
      <c r="U509" s="6" t="n"/>
      <c r="V509" s="123" t="inlineStr">
        <is>
          <t>LT027</t>
        </is>
      </c>
      <c r="W509" s="13" t="n">
        <v>0</v>
      </c>
      <c r="X509" t="n">
        <v>93</v>
      </c>
    </row>
    <row r="510" ht="12.75" customHeight="1">
      <c r="B510" s="13">
        <f>IF(AND(J510="Coating_Standard"),"Y","N")</f>
        <v/>
      </c>
      <c r="C510" t="inlineStr">
        <is>
          <t>Price_BOM_VL_VLS_Insert_504</t>
        </is>
      </c>
      <c r="D510">
        <f>IF(B510="Y",C510,"")</f>
        <v/>
      </c>
      <c r="E510" t="inlineStr">
        <is>
          <t>:8012-3_VLS:</t>
        </is>
      </c>
      <c r="F510" t="inlineStr">
        <is>
          <t>X5</t>
        </is>
      </c>
      <c r="G510" s="123" t="inlineStr">
        <is>
          <t>Opt_InsertProvided</t>
        </is>
      </c>
      <c r="H510" s="123" t="inlineStr">
        <is>
          <t>Cast Iron, ASTM-A48, CL 35</t>
        </is>
      </c>
      <c r="I510" s="123" t="inlineStr">
        <is>
          <t>:C30:C35:J:</t>
        </is>
      </c>
      <c r="J510" t="inlineStr">
        <is>
          <t>Coating_Special</t>
        </is>
      </c>
      <c r="K510" t="inlineStr">
        <is>
          <t>:MechSealType21:MechSealType2:</t>
        </is>
      </c>
      <c r="L510" t="inlineStr">
        <is>
          <t>Vertical</t>
        </is>
      </c>
      <c r="M510" t="inlineStr">
        <is>
          <t>H</t>
        </is>
      </c>
      <c r="N510" t="inlineStr">
        <is>
          <t>:444HP:445HP:444VP:445VP:</t>
        </is>
      </c>
      <c r="O510" s="6" t="inlineStr">
        <is>
          <t>Cast Iron, ASTM-A48, CL 30</t>
        </is>
      </c>
      <c r="P510" s="6" t="inlineStr">
        <is>
          <t>C30</t>
        </is>
      </c>
      <c r="Q510" s="123" t="inlineStr">
        <is>
          <t>125# ANSI Flange</t>
        </is>
      </c>
      <c r="R510" s="123" t="inlineStr">
        <is>
          <t>RTF</t>
        </is>
      </c>
      <c r="S510" s="6" t="n"/>
      <c r="T510" s="6" t="inlineStr">
        <is>
          <t>A300097</t>
        </is>
      </c>
      <c r="U510" s="6" t="n"/>
      <c r="V510" s="123" t="inlineStr">
        <is>
          <t>LT027</t>
        </is>
      </c>
      <c r="W510" s="13" t="n">
        <v>0</v>
      </c>
      <c r="X510" t="n">
        <v>93</v>
      </c>
    </row>
    <row r="511" ht="12.75" customHeight="1">
      <c r="B511" s="13">
        <f>IF(AND(J511="Coating_Standard"),"Y","N")</f>
        <v/>
      </c>
      <c r="C511" t="inlineStr">
        <is>
          <t>Price_BOM_VL_VLS_Insert_505</t>
        </is>
      </c>
      <c r="D511">
        <f>IF(B511="Y",C511,"")</f>
        <v/>
      </c>
      <c r="E511" t="inlineStr">
        <is>
          <t>:8012-3_VLS:</t>
        </is>
      </c>
      <c r="F511" t="inlineStr">
        <is>
          <t>X5</t>
        </is>
      </c>
      <c r="G511" s="123" t="inlineStr">
        <is>
          <t>Opt_InsertProvided</t>
        </is>
      </c>
      <c r="H511" s="123" t="inlineStr">
        <is>
          <t>Cast Iron, ASTM-A48, CL 35</t>
        </is>
      </c>
      <c r="I511" s="123" t="inlineStr">
        <is>
          <t>:C30:C35:J:</t>
        </is>
      </c>
      <c r="J511" t="inlineStr">
        <is>
          <t>Coating_Epoxy</t>
        </is>
      </c>
      <c r="K511" t="inlineStr">
        <is>
          <t>:MechSealType21:MechSealType2:</t>
        </is>
      </c>
      <c r="L511" t="inlineStr">
        <is>
          <t>Vertical</t>
        </is>
      </c>
      <c r="M511" t="inlineStr">
        <is>
          <t>H</t>
        </is>
      </c>
      <c r="N511" t="inlineStr">
        <is>
          <t>:324HP:326HP:364HP:365HP:404HP:405HP:324VP:326VP:364VP:365VP:404VP:405VP:</t>
        </is>
      </c>
      <c r="O511" s="6" t="inlineStr">
        <is>
          <t>Cast Iron, ASTM-A48, CL 30</t>
        </is>
      </c>
      <c r="P511" s="6" t="inlineStr">
        <is>
          <t>C30</t>
        </is>
      </c>
      <c r="Q511" s="123" t="inlineStr">
        <is>
          <t>125# ANSI Flange</t>
        </is>
      </c>
      <c r="R511" s="123" t="inlineStr">
        <is>
          <t>RTF</t>
        </is>
      </c>
      <c r="S511" s="6" t="n"/>
      <c r="T511" s="6" t="inlineStr">
        <is>
          <t>A300096</t>
        </is>
      </c>
      <c r="U511" s="6" t="n"/>
      <c r="V511" s="123" t="inlineStr">
        <is>
          <t>LT027</t>
        </is>
      </c>
      <c r="W511" s="13" t="n">
        <v>0</v>
      </c>
      <c r="X511" t="n">
        <v>93</v>
      </c>
    </row>
    <row r="512" ht="12.75" customHeight="1">
      <c r="B512" s="13">
        <f>IF(AND(J512="Coating_Standard"),"Y","N")</f>
        <v/>
      </c>
      <c r="C512" t="inlineStr">
        <is>
          <t>Price_BOM_VL_VLS_Insert_506</t>
        </is>
      </c>
      <c r="D512">
        <f>IF(B512="Y",C512,"")</f>
        <v/>
      </c>
      <c r="E512" t="inlineStr">
        <is>
          <t>:8012-3_VLS:</t>
        </is>
      </c>
      <c r="F512" t="inlineStr">
        <is>
          <t>X5</t>
        </is>
      </c>
      <c r="G512" s="123" t="inlineStr">
        <is>
          <t>Opt_InsertProvided</t>
        </is>
      </c>
      <c r="H512" s="123" t="inlineStr">
        <is>
          <t>Cast Iron, ASTM-A48, CL 35</t>
        </is>
      </c>
      <c r="I512" s="123" t="inlineStr">
        <is>
          <t>:C30:C35:J:</t>
        </is>
      </c>
      <c r="J512" t="inlineStr">
        <is>
          <t>Coating_Epoxy</t>
        </is>
      </c>
      <c r="K512" t="inlineStr">
        <is>
          <t>:MechSealType21:MechSealType2:</t>
        </is>
      </c>
      <c r="L512" t="inlineStr">
        <is>
          <t>Vertical</t>
        </is>
      </c>
      <c r="M512" t="inlineStr">
        <is>
          <t>H</t>
        </is>
      </c>
      <c r="N512" t="inlineStr">
        <is>
          <t>:444HP:445HP:444VP:445VP:</t>
        </is>
      </c>
      <c r="O512" s="6" t="inlineStr">
        <is>
          <t>Cast Iron, ASTM-A48, CL 30</t>
        </is>
      </c>
      <c r="P512" s="6" t="inlineStr">
        <is>
          <t>C30</t>
        </is>
      </c>
      <c r="Q512" s="123" t="inlineStr">
        <is>
          <t>125# ANSI Flange</t>
        </is>
      </c>
      <c r="R512" s="123" t="inlineStr">
        <is>
          <t>RTF</t>
        </is>
      </c>
      <c r="S512" s="6" t="n"/>
      <c r="T512" s="6" t="inlineStr">
        <is>
          <t>A300097</t>
        </is>
      </c>
      <c r="U512" s="6" t="n"/>
      <c r="V512" s="123" t="inlineStr">
        <is>
          <t>LT027</t>
        </is>
      </c>
      <c r="W512" s="13" t="n">
        <v>0</v>
      </c>
      <c r="X512" t="n">
        <v>93</v>
      </c>
    </row>
    <row r="513" ht="12.75" customHeight="1">
      <c r="B513" s="13">
        <f>IF(AND(J513="Coating_Standard"),"Y","N")</f>
        <v/>
      </c>
      <c r="C513" t="inlineStr">
        <is>
          <t>Price_BOM_VL_VLS_Insert_507</t>
        </is>
      </c>
      <c r="D513">
        <f>IF(B513="Y",C513,"")</f>
        <v/>
      </c>
      <c r="E513" t="inlineStr">
        <is>
          <t>:8012-3_VLS:</t>
        </is>
      </c>
      <c r="F513" t="inlineStr">
        <is>
          <t>X5</t>
        </is>
      </c>
      <c r="G513" s="123" t="inlineStr">
        <is>
          <t>Opt_InsertProvided</t>
        </is>
      </c>
      <c r="H513" s="123" t="inlineStr">
        <is>
          <t>Cast Iron, ASTM-A48, CL 35</t>
        </is>
      </c>
      <c r="I513" s="123" t="inlineStr">
        <is>
          <t>:C30:C35:J:</t>
        </is>
      </c>
      <c r="J513" t="inlineStr">
        <is>
          <t>Coating_Standard</t>
        </is>
      </c>
      <c r="K513" t="inlineStr">
        <is>
          <t>:MechSealType21:MechSealType2:</t>
        </is>
      </c>
      <c r="L513" t="inlineStr">
        <is>
          <t>Vertical</t>
        </is>
      </c>
      <c r="M513" t="inlineStr">
        <is>
          <t>E</t>
        </is>
      </c>
      <c r="N513" t="inlineStr">
        <is>
          <t>:213TC:215TC:254TC:256TC:</t>
        </is>
      </c>
      <c r="O513" s="6" t="inlineStr">
        <is>
          <t>Cast Iron, ASTM-A48, CL 30</t>
        </is>
      </c>
      <c r="P513" s="6" t="inlineStr">
        <is>
          <t>C30</t>
        </is>
      </c>
      <c r="Q513" s="123" t="inlineStr">
        <is>
          <t>125# ANSI Flange</t>
        </is>
      </c>
      <c r="R513" s="123" t="n">
        <v>98269619</v>
      </c>
      <c r="S513" s="1" t="n"/>
      <c r="T513" t="inlineStr">
        <is>
          <t>A300164</t>
        </is>
      </c>
      <c r="V513" s="65" t="inlineStr">
        <is>
          <t>LT027</t>
        </is>
      </c>
      <c r="W513" s="13" t="n">
        <v>0</v>
      </c>
      <c r="X513" t="n">
        <v>143</v>
      </c>
    </row>
    <row r="514" ht="12.75" customHeight="1">
      <c r="B514" s="13">
        <f>IF(AND(J514="Coating_Standard"),"Y","N")</f>
        <v/>
      </c>
      <c r="C514" t="inlineStr">
        <is>
          <t>Price_BOM_VL_VLS_Insert_508</t>
        </is>
      </c>
      <c r="D514">
        <f>IF(B514="Y",C514,"")</f>
        <v/>
      </c>
      <c r="E514" t="inlineStr">
        <is>
          <t>:8012-3_VLS:</t>
        </is>
      </c>
      <c r="F514" t="inlineStr">
        <is>
          <t>X5</t>
        </is>
      </c>
      <c r="G514" s="123" t="inlineStr">
        <is>
          <t>Opt_InsertProvided</t>
        </is>
      </c>
      <c r="H514" s="123" t="inlineStr">
        <is>
          <t>Cast Iron, ASTM-A48, CL 35</t>
        </is>
      </c>
      <c r="I514" s="123" t="inlineStr">
        <is>
          <t>:C30:C35:J:</t>
        </is>
      </c>
      <c r="J514" t="inlineStr">
        <is>
          <t>Coating_Standard</t>
        </is>
      </c>
      <c r="K514" t="inlineStr">
        <is>
          <t>:MechSealType21:MechSealType2:</t>
        </is>
      </c>
      <c r="L514" t="inlineStr">
        <is>
          <t>Vertical</t>
        </is>
      </c>
      <c r="M514" t="inlineStr">
        <is>
          <t>E</t>
        </is>
      </c>
      <c r="N514" t="inlineStr">
        <is>
          <t>:284TC:286TC:</t>
        </is>
      </c>
      <c r="O514" s="6" t="inlineStr">
        <is>
          <t>Cast Iron, ASTM-A48, CL 30</t>
        </is>
      </c>
      <c r="P514" s="6" t="inlineStr">
        <is>
          <t>C30</t>
        </is>
      </c>
      <c r="Q514" s="123" t="inlineStr">
        <is>
          <t>125# ANSI Flange</t>
        </is>
      </c>
      <c r="R514" s="123" t="n">
        <v>98274023</v>
      </c>
      <c r="S514" s="1" t="n"/>
      <c r="T514" s="123" t="inlineStr">
        <is>
          <t>A300187</t>
        </is>
      </c>
      <c r="U514" s="123" t="n"/>
      <c r="V514" s="65" t="inlineStr">
        <is>
          <t>LT027</t>
        </is>
      </c>
      <c r="W514" s="13" t="n">
        <v>0</v>
      </c>
      <c r="X514" t="n">
        <v>143</v>
      </c>
    </row>
    <row r="515" ht="12.75" customHeight="1">
      <c r="B515" s="13">
        <f>IF(AND(J515="Coating_Standard"),"Y","N")</f>
        <v/>
      </c>
      <c r="C515" t="inlineStr">
        <is>
          <t>Price_BOM_VL_VLS_Insert_509</t>
        </is>
      </c>
      <c r="D515">
        <f>IF(B515="Y",C515,"")</f>
        <v/>
      </c>
      <c r="E515" t="inlineStr">
        <is>
          <t>:8012-3_VLS:</t>
        </is>
      </c>
      <c r="F515" t="inlineStr">
        <is>
          <t>X5</t>
        </is>
      </c>
      <c r="G515" s="123" t="inlineStr">
        <is>
          <t>Opt_InsertProvided</t>
        </is>
      </c>
      <c r="H515" s="123" t="inlineStr">
        <is>
          <t>Cast Iron, ASTM-A48, CL 35</t>
        </is>
      </c>
      <c r="I515" s="123" t="inlineStr">
        <is>
          <t>:C30:C35:J:</t>
        </is>
      </c>
      <c r="J515" t="inlineStr">
        <is>
          <t>Coating_Standard</t>
        </is>
      </c>
      <c r="K515" t="inlineStr">
        <is>
          <t>:MechSealType21:MechSealType2:</t>
        </is>
      </c>
      <c r="L515" t="inlineStr">
        <is>
          <t>Vertical</t>
        </is>
      </c>
      <c r="M515" t="inlineStr">
        <is>
          <t>E</t>
        </is>
      </c>
      <c r="N515" s="6" t="inlineStr">
        <is>
          <t>:324TC:326TC:364TC:365TC:404TC:405TC:</t>
        </is>
      </c>
      <c r="O515" s="6" t="inlineStr">
        <is>
          <t>Cast Iron, ASTM-A48, CL 30</t>
        </is>
      </c>
      <c r="P515" s="6" t="inlineStr">
        <is>
          <t>C30</t>
        </is>
      </c>
      <c r="Q515" s="123" t="inlineStr">
        <is>
          <t>125# ANSI Flange</t>
        </is>
      </c>
      <c r="R515" s="123" t="n">
        <v>98358085</v>
      </c>
      <c r="S515" s="6" t="n"/>
      <c r="T515" s="123" t="inlineStr">
        <is>
          <t>A300188</t>
        </is>
      </c>
      <c r="U515" s="123" t="n"/>
      <c r="V515" s="65" t="inlineStr">
        <is>
          <t>LT027</t>
        </is>
      </c>
      <c r="W515" s="13" t="n">
        <v>0</v>
      </c>
      <c r="X515" t="n">
        <v>360</v>
      </c>
    </row>
    <row r="516" ht="12.75" customHeight="1">
      <c r="B516" s="13">
        <f>IF(AND(J516="Coating_Standard"),"Y","N")</f>
        <v/>
      </c>
      <c r="C516" t="inlineStr">
        <is>
          <t>Price_BOM_VL_VLS_Insert_510</t>
        </is>
      </c>
      <c r="D516">
        <f>IF(B516="Y",C516,"")</f>
        <v/>
      </c>
      <c r="E516" t="inlineStr">
        <is>
          <t>:8012-3_VLS:</t>
        </is>
      </c>
      <c r="F516" t="inlineStr">
        <is>
          <t>X5</t>
        </is>
      </c>
      <c r="G516" s="123" t="inlineStr">
        <is>
          <t>Opt_InsertProvided</t>
        </is>
      </c>
      <c r="H516" t="inlineStr">
        <is>
          <t>:Cast Iron, ASTM-A48, CL 35:CaseMatl_Ductile_Iron_ASTM-A536-65</t>
        </is>
      </c>
      <c r="I516" s="123" t="inlineStr">
        <is>
          <t>:C30:C35:J:</t>
        </is>
      </c>
      <c r="J516" t="inlineStr">
        <is>
          <t>Coating_Standard</t>
        </is>
      </c>
      <c r="K516" t="inlineStr">
        <is>
          <t>:MechSealType2:</t>
        </is>
      </c>
      <c r="L516" t="inlineStr">
        <is>
          <t>Vertical</t>
        </is>
      </c>
      <c r="M516" t="inlineStr">
        <is>
          <t>E</t>
        </is>
      </c>
      <c r="N516" t="inlineStr">
        <is>
          <t>:213TC:215TC:254TC:256TC:</t>
        </is>
      </c>
      <c r="O516" s="6" t="inlineStr">
        <is>
          <t>Cast Iron, ASTM-A48, CL 30</t>
        </is>
      </c>
      <c r="P516" s="6" t="inlineStr">
        <is>
          <t>C30</t>
        </is>
      </c>
      <c r="Q516" s="123" t="inlineStr">
        <is>
          <t>250# ANSI Flange</t>
        </is>
      </c>
      <c r="R516" s="123" t="inlineStr">
        <is>
          <t>RTF</t>
        </is>
      </c>
      <c r="S516" s="1" t="n"/>
      <c r="T516" s="67" t="inlineStr">
        <is>
          <t>A300164</t>
        </is>
      </c>
      <c r="U516" s="86" t="n">
        <v>807</v>
      </c>
      <c r="V516" s="65" t="inlineStr">
        <is>
          <t>LT106</t>
        </is>
      </c>
      <c r="W516" s="13" t="n">
        <v>16</v>
      </c>
      <c r="X516" t="n">
        <v>143</v>
      </c>
    </row>
    <row r="517" ht="12.75" customHeight="1">
      <c r="B517" s="13">
        <f>IF(AND(J517="Coating_Standard"),"Y","N")</f>
        <v/>
      </c>
      <c r="C517" t="inlineStr">
        <is>
          <t>Price_BOM_VL_VLS_Insert_511</t>
        </is>
      </c>
      <c r="D517">
        <f>IF(B517="Y",C517,"")</f>
        <v/>
      </c>
      <c r="E517" t="inlineStr">
        <is>
          <t>:8012-3_VLS:</t>
        </is>
      </c>
      <c r="F517" t="inlineStr">
        <is>
          <t>X5</t>
        </is>
      </c>
      <c r="G517" s="123" t="inlineStr">
        <is>
          <t>Opt_InsertProvided</t>
        </is>
      </c>
      <c r="H517" t="inlineStr">
        <is>
          <t>:Cast Iron, ASTM-A48, CL 35:CaseMatl_Ductile_Iron_ASTM-A536-65</t>
        </is>
      </c>
      <c r="I517" s="123" t="inlineStr">
        <is>
          <t>:C30:C35:J:</t>
        </is>
      </c>
      <c r="J517" t="inlineStr">
        <is>
          <t>Coating_Standard</t>
        </is>
      </c>
      <c r="K517" t="inlineStr">
        <is>
          <t>:MechSealType2:</t>
        </is>
      </c>
      <c r="L517" t="inlineStr">
        <is>
          <t>Vertical</t>
        </is>
      </c>
      <c r="M517" t="inlineStr">
        <is>
          <t>E</t>
        </is>
      </c>
      <c r="N517" t="inlineStr">
        <is>
          <t>:284TC:286TC:</t>
        </is>
      </c>
      <c r="O517" s="6" t="inlineStr">
        <is>
          <t>Cast Iron, ASTM-A48, CL 30</t>
        </is>
      </c>
      <c r="P517" s="6" t="inlineStr">
        <is>
          <t>C30</t>
        </is>
      </c>
      <c r="Q517" s="123" t="inlineStr">
        <is>
          <t>250# ANSI Flange</t>
        </is>
      </c>
      <c r="R517" s="123" t="inlineStr">
        <is>
          <t>RTF</t>
        </is>
      </c>
      <c r="S517" s="1" t="n"/>
      <c r="T517" s="67" t="inlineStr">
        <is>
          <t>A300164</t>
        </is>
      </c>
      <c r="U517" s="86" t="n">
        <v>807</v>
      </c>
      <c r="V517" s="65" t="inlineStr">
        <is>
          <t>LT116</t>
        </is>
      </c>
      <c r="W517" s="13" t="n">
        <v>16</v>
      </c>
      <c r="X517" t="n">
        <v>143</v>
      </c>
    </row>
    <row r="518" ht="12.75" customHeight="1">
      <c r="B518" s="13">
        <f>IF(AND(J518="Coating_Standard"),"Y","N")</f>
        <v/>
      </c>
      <c r="C518" t="inlineStr">
        <is>
          <t>Price_BOM_VL_VLS_Insert_512</t>
        </is>
      </c>
      <c r="D518">
        <f>IF(B518="Y",C518,"")</f>
        <v/>
      </c>
      <c r="E518" t="inlineStr">
        <is>
          <t>:8012-3_VLS:</t>
        </is>
      </c>
      <c r="F518" t="inlineStr">
        <is>
          <t>X5</t>
        </is>
      </c>
      <c r="G518" s="123" t="inlineStr">
        <is>
          <t>Opt_InsertProvided</t>
        </is>
      </c>
      <c r="H518" t="inlineStr">
        <is>
          <t>:Cast Iron, ASTM-A48, CL 35:CaseMatl_Ductile_Iron_ASTM-A536-65</t>
        </is>
      </c>
      <c r="I518" s="123" t="inlineStr">
        <is>
          <t>:C30:C35:J:</t>
        </is>
      </c>
      <c r="J518" t="inlineStr">
        <is>
          <t>Coating_Standard</t>
        </is>
      </c>
      <c r="K518" t="inlineStr">
        <is>
          <t>:MechSealType2:</t>
        </is>
      </c>
      <c r="L518" t="inlineStr">
        <is>
          <t>Vertical</t>
        </is>
      </c>
      <c r="M518" t="inlineStr">
        <is>
          <t>E</t>
        </is>
      </c>
      <c r="N518" s="6" t="inlineStr">
        <is>
          <t>:324TC:326TC:364TC:365TC:404TC:405TC:</t>
        </is>
      </c>
      <c r="O518" s="6" t="inlineStr">
        <is>
          <t>Cast Iron, ASTM-A48, CL 30</t>
        </is>
      </c>
      <c r="P518" s="6" t="inlineStr">
        <is>
          <t>C30</t>
        </is>
      </c>
      <c r="Q518" s="123" t="inlineStr">
        <is>
          <t>250# ANSI Flange</t>
        </is>
      </c>
      <c r="R518" s="123" t="n">
        <v>98547785</v>
      </c>
      <c r="S518" s="6" t="n"/>
      <c r="T518" s="123" t="inlineStr">
        <is>
          <t>A300217</t>
        </is>
      </c>
      <c r="U518" s="123" t="n"/>
      <c r="V518" s="123" t="inlineStr">
        <is>
          <t>LT108</t>
        </is>
      </c>
      <c r="W518" s="13" t="n">
        <v>6</v>
      </c>
      <c r="X518" t="n">
        <v>300</v>
      </c>
    </row>
    <row r="519" ht="12.75" customHeight="1">
      <c r="B519" s="13">
        <f>IF(AND(J519="Coating_Standard"),"Y","N")</f>
        <v/>
      </c>
      <c r="C519" t="inlineStr">
        <is>
          <t>Price_BOM_VL_VLS_Insert_513</t>
        </is>
      </c>
      <c r="D519">
        <f>IF(B519="Y",C519,"")</f>
        <v/>
      </c>
      <c r="E519" t="inlineStr">
        <is>
          <t>:8012-3_VLS:</t>
        </is>
      </c>
      <c r="F519" t="inlineStr">
        <is>
          <t>X5</t>
        </is>
      </c>
      <c r="G519" s="123" t="inlineStr">
        <is>
          <t>Opt_InsertProvided</t>
        </is>
      </c>
      <c r="H519" s="123" t="inlineStr">
        <is>
          <t>Cast Iron, ASTM-A48, CL 35</t>
        </is>
      </c>
      <c r="I519" s="123" t="inlineStr">
        <is>
          <t>:C30:C35:J:</t>
        </is>
      </c>
      <c r="J519" t="inlineStr">
        <is>
          <t>Coating_Standard</t>
        </is>
      </c>
      <c r="K519" t="inlineStr">
        <is>
          <t>:MechSealType21:MechSealType2:</t>
        </is>
      </c>
      <c r="L519" t="inlineStr">
        <is>
          <t>Vertical</t>
        </is>
      </c>
      <c r="M519" t="inlineStr">
        <is>
          <t>E</t>
        </is>
      </c>
      <c r="N519" t="inlineStr">
        <is>
          <t>:444TC:445TC:</t>
        </is>
      </c>
      <c r="O519" s="6" t="inlineStr">
        <is>
          <t>Cast Iron, ASTM-A48, CL 30</t>
        </is>
      </c>
      <c r="P519" s="6" t="inlineStr">
        <is>
          <t>C30</t>
        </is>
      </c>
      <c r="Q519" s="123" t="inlineStr">
        <is>
          <t>125# ANSI Flange</t>
        </is>
      </c>
      <c r="R519" s="65" t="n">
        <v>96699313</v>
      </c>
      <c r="S519" s="6" t="n"/>
      <c r="T519" s="6" t="inlineStr">
        <is>
          <t>A100342</t>
        </is>
      </c>
      <c r="U519" s="6" t="n"/>
      <c r="V519" s="65" t="inlineStr">
        <is>
          <t>LT027</t>
        </is>
      </c>
      <c r="W519" s="13" t="n">
        <v>0</v>
      </c>
      <c r="X519" t="n">
        <v>250</v>
      </c>
    </row>
    <row r="520" ht="12.75" customHeight="1">
      <c r="B520" s="13">
        <f>IF(AND(J520="Coating_Standard"),"Y","N")</f>
        <v/>
      </c>
      <c r="C520" t="inlineStr">
        <is>
          <t>Price_BOM_VL_VLS_Insert_514</t>
        </is>
      </c>
      <c r="D520">
        <f>IF(B520="Y",C520,"")</f>
        <v/>
      </c>
      <c r="E520" t="inlineStr">
        <is>
          <t>:8012-3_VLS:</t>
        </is>
      </c>
      <c r="F520" t="inlineStr">
        <is>
          <t>X5</t>
        </is>
      </c>
      <c r="G520" s="123" t="inlineStr">
        <is>
          <t>Opt_InsertProvided</t>
        </is>
      </c>
      <c r="H520" s="123" t="inlineStr">
        <is>
          <t>Cast Iron, ASTM-A48, CL 35</t>
        </is>
      </c>
      <c r="I520" s="123" t="inlineStr">
        <is>
          <t>:C30:C35:J:</t>
        </is>
      </c>
      <c r="J520" t="inlineStr">
        <is>
          <t>Coating_Standard</t>
        </is>
      </c>
      <c r="K520" t="inlineStr">
        <is>
          <t>:MechSealType2:</t>
        </is>
      </c>
      <c r="L520" t="inlineStr">
        <is>
          <t>Vertical</t>
        </is>
      </c>
      <c r="M520" t="inlineStr">
        <is>
          <t>E</t>
        </is>
      </c>
      <c r="N520" t="inlineStr">
        <is>
          <t>:444TC:445TC:</t>
        </is>
      </c>
      <c r="O520" s="6" t="inlineStr">
        <is>
          <t>Cast Iron, ASTM-A48, CL 30</t>
        </is>
      </c>
      <c r="P520" s="6" t="inlineStr">
        <is>
          <t>C30</t>
        </is>
      </c>
      <c r="Q520" s="123" t="inlineStr">
        <is>
          <t>250# ANSI Flange</t>
        </is>
      </c>
      <c r="R520" s="6" t="inlineStr">
        <is>
          <t>RTF</t>
        </is>
      </c>
      <c r="S520" s="6" t="n"/>
      <c r="T520" s="67" t="inlineStr">
        <is>
          <t>A100342</t>
        </is>
      </c>
      <c r="U520" s="86" t="n">
        <v>1378</v>
      </c>
      <c r="V520" s="65" t="inlineStr">
        <is>
          <t>LT116</t>
        </is>
      </c>
      <c r="W520" s="13" t="n">
        <v>16</v>
      </c>
      <c r="X520" t="n">
        <v>250</v>
      </c>
    </row>
    <row r="521" ht="12.75" customHeight="1">
      <c r="B521" s="13">
        <f>IF(AND(J521="Coating_Standard"),"Y","N")</f>
        <v/>
      </c>
      <c r="C521" t="inlineStr">
        <is>
          <t>Price_BOM_VL_VLS_Insert_515</t>
        </is>
      </c>
      <c r="D521">
        <f>IF(B521="Y",C521,"")</f>
        <v/>
      </c>
      <c r="E521" t="inlineStr">
        <is>
          <t>:8012-3_VLS:</t>
        </is>
      </c>
      <c r="F521" t="inlineStr">
        <is>
          <t>X5</t>
        </is>
      </c>
      <c r="G521" s="123" t="inlineStr">
        <is>
          <t>Opt_InsertProvided</t>
        </is>
      </c>
      <c r="H521" s="123" t="inlineStr">
        <is>
          <t>Cast Iron, ASTM-A48, CL 35</t>
        </is>
      </c>
      <c r="I521" s="123" t="inlineStr">
        <is>
          <t>:C30:C35:J:</t>
        </is>
      </c>
      <c r="J521" t="inlineStr">
        <is>
          <t>Coating_Scotchkote134_interior_exterior</t>
        </is>
      </c>
      <c r="K521" t="inlineStr">
        <is>
          <t>:MechSealType21:MechSealType2:</t>
        </is>
      </c>
      <c r="L521" t="inlineStr">
        <is>
          <t>Vertical</t>
        </is>
      </c>
      <c r="M521" t="inlineStr">
        <is>
          <t>E</t>
        </is>
      </c>
      <c r="N521" t="inlineStr">
        <is>
          <t>:213TC:215TC:254TC:256TC:</t>
        </is>
      </c>
      <c r="O521" s="6" t="inlineStr">
        <is>
          <t>Cast Iron, ASTM-A48, CL 30</t>
        </is>
      </c>
      <c r="P521" s="6" t="inlineStr">
        <is>
          <t>C30</t>
        </is>
      </c>
      <c r="Q521" s="123" t="inlineStr">
        <is>
          <t>125# ANSI Flange</t>
        </is>
      </c>
      <c r="R521" s="123" t="inlineStr">
        <is>
          <t>RTF</t>
        </is>
      </c>
      <c r="S521" s="1" t="n"/>
      <c r="T521" t="inlineStr">
        <is>
          <t>A300164</t>
        </is>
      </c>
      <c r="V521" s="65" t="inlineStr">
        <is>
          <t>LT116</t>
        </is>
      </c>
      <c r="W521" s="13" t="n">
        <v>16</v>
      </c>
      <c r="X521" t="n">
        <v>143</v>
      </c>
    </row>
    <row r="522" ht="12.75" customHeight="1">
      <c r="B522" s="13">
        <f>IF(AND(J522="Coating_Standard"),"Y","N")</f>
        <v/>
      </c>
      <c r="C522" t="inlineStr">
        <is>
          <t>Price_BOM_VL_VLS_Insert_516</t>
        </is>
      </c>
      <c r="D522">
        <f>IF(B522="Y",C522,"")</f>
        <v/>
      </c>
      <c r="E522" t="inlineStr">
        <is>
          <t>:8012-3_VLS:</t>
        </is>
      </c>
      <c r="F522" t="inlineStr">
        <is>
          <t>X5</t>
        </is>
      </c>
      <c r="G522" s="123" t="inlineStr">
        <is>
          <t>Opt_InsertProvided</t>
        </is>
      </c>
      <c r="H522" s="123" t="inlineStr">
        <is>
          <t>Cast Iron, ASTM-A48, CL 35</t>
        </is>
      </c>
      <c r="I522" s="123" t="inlineStr">
        <is>
          <t>:C30:C35:J:</t>
        </is>
      </c>
      <c r="J522" t="inlineStr">
        <is>
          <t>Coating_Scotchkote134_interior_exterior</t>
        </is>
      </c>
      <c r="K522" t="inlineStr">
        <is>
          <t>:MechSealType21:MechSealType2:</t>
        </is>
      </c>
      <c r="L522" t="inlineStr">
        <is>
          <t>Vertical</t>
        </is>
      </c>
      <c r="M522" t="inlineStr">
        <is>
          <t>E</t>
        </is>
      </c>
      <c r="N522" t="inlineStr">
        <is>
          <t>:284TC:286TC:</t>
        </is>
      </c>
      <c r="O522" s="6" t="inlineStr">
        <is>
          <t>Cast Iron, ASTM-A48, CL 30</t>
        </is>
      </c>
      <c r="P522" s="6" t="inlineStr">
        <is>
          <t>C30</t>
        </is>
      </c>
      <c r="Q522" s="123" t="inlineStr">
        <is>
          <t>125# ANSI Flange</t>
        </is>
      </c>
      <c r="R522" s="123" t="inlineStr">
        <is>
          <t>RTF</t>
        </is>
      </c>
      <c r="S522" s="1" t="n"/>
      <c r="T522" s="123" t="inlineStr">
        <is>
          <t>A300187</t>
        </is>
      </c>
      <c r="U522" s="123" t="n"/>
      <c r="V522" s="65" t="inlineStr">
        <is>
          <t>LT116</t>
        </is>
      </c>
      <c r="W522" s="13" t="n">
        <v>16</v>
      </c>
      <c r="X522" t="n">
        <v>143</v>
      </c>
    </row>
    <row r="523" ht="12.75" customHeight="1">
      <c r="B523" s="13">
        <f>IF(AND(J523="Coating_Standard"),"Y","N")</f>
        <v/>
      </c>
      <c r="C523" t="inlineStr">
        <is>
          <t>Price_BOM_VL_VLS_Insert_517</t>
        </is>
      </c>
      <c r="D523">
        <f>IF(B523="Y",C523,"")</f>
        <v/>
      </c>
      <c r="E523" t="inlineStr">
        <is>
          <t>:8012-3_VLS:</t>
        </is>
      </c>
      <c r="F523" t="inlineStr">
        <is>
          <t>X5</t>
        </is>
      </c>
      <c r="G523" s="123" t="inlineStr">
        <is>
          <t>Opt_InsertProvided</t>
        </is>
      </c>
      <c r="H523" s="123" t="inlineStr">
        <is>
          <t>Cast Iron, ASTM-A48, CL 35</t>
        </is>
      </c>
      <c r="I523" s="123" t="inlineStr">
        <is>
          <t>:C30:C35:J:</t>
        </is>
      </c>
      <c r="J523" t="inlineStr">
        <is>
          <t>Coating_Scotchkote134_interior_exterior</t>
        </is>
      </c>
      <c r="K523" t="inlineStr">
        <is>
          <t>:MechSealType21:MechSealType2:</t>
        </is>
      </c>
      <c r="L523" t="inlineStr">
        <is>
          <t>Vertical</t>
        </is>
      </c>
      <c r="M523" t="inlineStr">
        <is>
          <t>E</t>
        </is>
      </c>
      <c r="N523" s="6" t="inlineStr">
        <is>
          <t>:324TC:326TC:364TC:365TC:404TC:405TC:</t>
        </is>
      </c>
      <c r="O523" s="6" t="inlineStr">
        <is>
          <t>Cast Iron, ASTM-A48, CL 30</t>
        </is>
      </c>
      <c r="P523" s="6" t="inlineStr">
        <is>
          <t>C30</t>
        </is>
      </c>
      <c r="Q523" s="123" t="inlineStr">
        <is>
          <t>125# ANSI Flange</t>
        </is>
      </c>
      <c r="R523" s="123" t="inlineStr">
        <is>
          <t>RTF</t>
        </is>
      </c>
      <c r="S523" s="1" t="n"/>
      <c r="T523" s="123" t="inlineStr">
        <is>
          <t>A300188</t>
        </is>
      </c>
      <c r="U523" s="123" t="n"/>
      <c r="V523" s="65" t="inlineStr">
        <is>
          <t>LT116</t>
        </is>
      </c>
      <c r="W523" s="13" t="n">
        <v>16</v>
      </c>
      <c r="X523" t="n">
        <v>300</v>
      </c>
    </row>
    <row r="524" ht="12.75" customHeight="1">
      <c r="B524" s="13">
        <f>IF(AND(J524="Coating_Standard"),"Y","N")</f>
        <v/>
      </c>
      <c r="C524" t="inlineStr">
        <is>
          <t>Price_BOM_VL_VLS_Insert_518</t>
        </is>
      </c>
      <c r="D524">
        <f>IF(B524="Y",C524,"")</f>
        <v/>
      </c>
      <c r="E524" t="inlineStr">
        <is>
          <t>:8012-3_VLS:</t>
        </is>
      </c>
      <c r="F524" t="inlineStr">
        <is>
          <t>X5</t>
        </is>
      </c>
      <c r="G524" s="123" t="inlineStr">
        <is>
          <t>Opt_InsertProvided</t>
        </is>
      </c>
      <c r="H524" t="inlineStr">
        <is>
          <t>:Cast Iron, ASTM-A48, CL 35:CaseMatl_Ductile_Iron_ASTM-A536-65</t>
        </is>
      </c>
      <c r="I524" s="123" t="inlineStr">
        <is>
          <t>:C30:C35:J:</t>
        </is>
      </c>
      <c r="J524" t="inlineStr">
        <is>
          <t>Coating_Scotchkote134_interior_exterior</t>
        </is>
      </c>
      <c r="K524" t="inlineStr">
        <is>
          <t>:MechSealType2:</t>
        </is>
      </c>
      <c r="L524" t="inlineStr">
        <is>
          <t>Vertical</t>
        </is>
      </c>
      <c r="M524" t="inlineStr">
        <is>
          <t>E</t>
        </is>
      </c>
      <c r="N524" t="inlineStr">
        <is>
          <t>:213TC:215TC:254TC:256TC:</t>
        </is>
      </c>
      <c r="O524" s="6" t="inlineStr">
        <is>
          <t>Cast Iron, ASTM-A48, CL 30</t>
        </is>
      </c>
      <c r="P524" s="6" t="inlineStr">
        <is>
          <t>C30</t>
        </is>
      </c>
      <c r="Q524" s="123" t="inlineStr">
        <is>
          <t>250# ANSI Flange</t>
        </is>
      </c>
      <c r="R524" s="123" t="inlineStr">
        <is>
          <t>RTF</t>
        </is>
      </c>
      <c r="S524" s="1" t="n"/>
      <c r="T524" s="67" t="inlineStr">
        <is>
          <t>A300164</t>
        </is>
      </c>
      <c r="U524" s="86" t="n">
        <v>807</v>
      </c>
      <c r="V524" s="65" t="inlineStr">
        <is>
          <t>LT116</t>
        </is>
      </c>
      <c r="W524" s="13" t="n">
        <v>16</v>
      </c>
      <c r="X524" t="n">
        <v>143</v>
      </c>
    </row>
    <row r="525" ht="12.75" customHeight="1">
      <c r="B525" s="13">
        <f>IF(AND(J525="Coating_Standard"),"Y","N")</f>
        <v/>
      </c>
      <c r="C525" t="inlineStr">
        <is>
          <t>Price_BOM_VL_VLS_Insert_519</t>
        </is>
      </c>
      <c r="D525">
        <f>IF(B525="Y",C525,"")</f>
        <v/>
      </c>
      <c r="E525" t="inlineStr">
        <is>
          <t>:8012-3_VLS:</t>
        </is>
      </c>
      <c r="F525" t="inlineStr">
        <is>
          <t>X5</t>
        </is>
      </c>
      <c r="G525" s="123" t="inlineStr">
        <is>
          <t>Opt_InsertProvided</t>
        </is>
      </c>
      <c r="H525" t="inlineStr">
        <is>
          <t>:Cast Iron, ASTM-A48, CL 35:CaseMatl_Ductile_Iron_ASTM-A536-65</t>
        </is>
      </c>
      <c r="I525" s="123" t="inlineStr">
        <is>
          <t>:C30:C35:J:</t>
        </is>
      </c>
      <c r="J525" t="inlineStr">
        <is>
          <t>Coating_Scotchkote134_interior_exterior</t>
        </is>
      </c>
      <c r="K525" t="inlineStr">
        <is>
          <t>:MechSealType2:</t>
        </is>
      </c>
      <c r="L525" t="inlineStr">
        <is>
          <t>Vertical</t>
        </is>
      </c>
      <c r="M525" t="inlineStr">
        <is>
          <t>E</t>
        </is>
      </c>
      <c r="N525" t="inlineStr">
        <is>
          <t>:284TC:286TC:</t>
        </is>
      </c>
      <c r="O525" s="6" t="inlineStr">
        <is>
          <t>Cast Iron, ASTM-A48, CL 30</t>
        </is>
      </c>
      <c r="P525" s="6" t="inlineStr">
        <is>
          <t>C30</t>
        </is>
      </c>
      <c r="Q525" s="123" t="inlineStr">
        <is>
          <t>250# ANSI Flange</t>
        </is>
      </c>
      <c r="R525" s="123" t="inlineStr">
        <is>
          <t>RTF</t>
        </is>
      </c>
      <c r="S525" s="1" t="n"/>
      <c r="T525" s="86" t="inlineStr">
        <is>
          <t>A300187</t>
        </is>
      </c>
      <c r="U525" s="86" t="n">
        <v>807</v>
      </c>
      <c r="V525" s="65" t="inlineStr">
        <is>
          <t>LT116</t>
        </is>
      </c>
      <c r="W525" s="13" t="n">
        <v>16</v>
      </c>
      <c r="X525" t="n">
        <v>143</v>
      </c>
    </row>
    <row r="526" ht="12.75" customHeight="1">
      <c r="B526" s="13">
        <f>IF(AND(J526="Coating_Standard"),"Y","N")</f>
        <v/>
      </c>
      <c r="C526" t="inlineStr">
        <is>
          <t>Price_BOM_VL_VLS_Insert_520</t>
        </is>
      </c>
      <c r="D526">
        <f>IF(B526="Y",C526,"")</f>
        <v/>
      </c>
      <c r="E526" t="inlineStr">
        <is>
          <t>:8012-3_VLS:</t>
        </is>
      </c>
      <c r="F526" t="inlineStr">
        <is>
          <t>X5</t>
        </is>
      </c>
      <c r="G526" s="123" t="inlineStr">
        <is>
          <t>Opt_InsertProvided</t>
        </is>
      </c>
      <c r="H526" t="inlineStr">
        <is>
          <t>:Cast Iron, ASTM-A48, CL 35:CaseMatl_Ductile_Iron_ASTM-A536-65</t>
        </is>
      </c>
      <c r="I526" s="123" t="inlineStr">
        <is>
          <t>:C30:C35:J:</t>
        </is>
      </c>
      <c r="J526" t="inlineStr">
        <is>
          <t>Coating_Scotchkote134_interior_exterior</t>
        </is>
      </c>
      <c r="K526" t="inlineStr">
        <is>
          <t>:MechSealType2:</t>
        </is>
      </c>
      <c r="L526" t="inlineStr">
        <is>
          <t>Vertical</t>
        </is>
      </c>
      <c r="M526" t="inlineStr">
        <is>
          <t>E</t>
        </is>
      </c>
      <c r="N526" s="6" t="inlineStr">
        <is>
          <t>:324TC:326TC:364TC:365TC:404TC:405TC:</t>
        </is>
      </c>
      <c r="O526" s="6" t="inlineStr">
        <is>
          <t>Cast Iron, ASTM-A48, CL 30</t>
        </is>
      </c>
      <c r="P526" s="6" t="inlineStr">
        <is>
          <t>C30</t>
        </is>
      </c>
      <c r="Q526" s="123" t="inlineStr">
        <is>
          <t>250# ANSI Flange</t>
        </is>
      </c>
      <c r="R526" s="123" t="inlineStr">
        <is>
          <t>RTF</t>
        </is>
      </c>
      <c r="S526" s="1" t="n"/>
      <c r="T526" s="123" t="inlineStr">
        <is>
          <t>A300217</t>
        </is>
      </c>
      <c r="U526" s="123" t="n"/>
      <c r="V526" s="123" t="inlineStr">
        <is>
          <t>LT108</t>
        </is>
      </c>
      <c r="W526" s="13" t="n">
        <v>6</v>
      </c>
      <c r="X526" t="n">
        <v>300</v>
      </c>
    </row>
    <row r="527" ht="12.75" customHeight="1">
      <c r="B527" s="13">
        <f>IF(AND(J527="Coating_Standard"),"Y","N")</f>
        <v/>
      </c>
      <c r="C527" t="inlineStr">
        <is>
          <t>Price_BOM_VL_VLS_Insert_521</t>
        </is>
      </c>
      <c r="D527">
        <f>IF(B527="Y",C527,"")</f>
        <v/>
      </c>
      <c r="E527" t="inlineStr">
        <is>
          <t>:8012-3_VLS:</t>
        </is>
      </c>
      <c r="F527" t="inlineStr">
        <is>
          <t>X5</t>
        </is>
      </c>
      <c r="G527" s="123" t="inlineStr">
        <is>
          <t>Opt_InsertProvided</t>
        </is>
      </c>
      <c r="H527" s="123" t="inlineStr">
        <is>
          <t>Cast Iron, ASTM-A48, CL 35</t>
        </is>
      </c>
      <c r="I527" s="123" t="inlineStr">
        <is>
          <t>:C30:C35:J:</t>
        </is>
      </c>
      <c r="J527" t="inlineStr">
        <is>
          <t>Coating_Scotchkote134_interior_exterior</t>
        </is>
      </c>
      <c r="K527" t="inlineStr">
        <is>
          <t>:MechSealType21:MechSealType2:</t>
        </is>
      </c>
      <c r="L527" t="inlineStr">
        <is>
          <t>Vertical</t>
        </is>
      </c>
      <c r="M527" t="inlineStr">
        <is>
          <t>E</t>
        </is>
      </c>
      <c r="N527" t="inlineStr">
        <is>
          <t>:444TC:445TC:</t>
        </is>
      </c>
      <c r="O527" s="6" t="inlineStr">
        <is>
          <t>Cast Iron, ASTM-A48, CL 30</t>
        </is>
      </c>
      <c r="P527" s="6" t="inlineStr">
        <is>
          <t>C30</t>
        </is>
      </c>
      <c r="Q527" s="123" t="inlineStr">
        <is>
          <t>125# ANSI Flange</t>
        </is>
      </c>
      <c r="R527" s="123" t="inlineStr">
        <is>
          <t>RTF</t>
        </is>
      </c>
      <c r="S527" s="1" t="n"/>
      <c r="T527" s="6" t="inlineStr">
        <is>
          <t>A100342</t>
        </is>
      </c>
      <c r="U527" s="6" t="n"/>
      <c r="V527" s="123" t="inlineStr">
        <is>
          <t>LT108</t>
        </is>
      </c>
      <c r="W527" s="13" t="n">
        <v>6</v>
      </c>
      <c r="X527" t="n">
        <v>250</v>
      </c>
    </row>
    <row r="528" ht="12.75" customHeight="1">
      <c r="B528" s="13">
        <f>IF(AND(J528="Coating_Standard"),"Y","N")</f>
        <v/>
      </c>
      <c r="C528" t="inlineStr">
        <is>
          <t>Price_BOM_VL_VLS_Insert_522</t>
        </is>
      </c>
      <c r="D528">
        <f>IF(B528="Y",C528,"")</f>
        <v/>
      </c>
      <c r="E528" t="inlineStr">
        <is>
          <t>:8012-3_VLS:</t>
        </is>
      </c>
      <c r="F528" t="inlineStr">
        <is>
          <t>X5</t>
        </is>
      </c>
      <c r="G528" s="123" t="inlineStr">
        <is>
          <t>Opt_InsertProvided</t>
        </is>
      </c>
      <c r="H528" s="123" t="inlineStr">
        <is>
          <t>Cast Iron, ASTM-A48, CL 35</t>
        </is>
      </c>
      <c r="I528" s="123" t="inlineStr">
        <is>
          <t>:C30:C35:J:</t>
        </is>
      </c>
      <c r="J528" t="inlineStr">
        <is>
          <t>Coating_Scotchkote134_interior_exterior</t>
        </is>
      </c>
      <c r="K528" t="inlineStr">
        <is>
          <t>:MechSealType2:</t>
        </is>
      </c>
      <c r="L528" t="inlineStr">
        <is>
          <t>Vertical</t>
        </is>
      </c>
      <c r="M528" t="inlineStr">
        <is>
          <t>E</t>
        </is>
      </c>
      <c r="N528" t="inlineStr">
        <is>
          <t>:444TC:445TC:</t>
        </is>
      </c>
      <c r="O528" s="6" t="inlineStr">
        <is>
          <t>Cast Iron, ASTM-A48, CL 30</t>
        </is>
      </c>
      <c r="P528" s="6" t="inlineStr">
        <is>
          <t>C30</t>
        </is>
      </c>
      <c r="Q528" s="123" t="inlineStr">
        <is>
          <t>250# ANSI Flange</t>
        </is>
      </c>
      <c r="R528" s="123" t="inlineStr">
        <is>
          <t>RTF</t>
        </is>
      </c>
      <c r="S528" s="1" t="n"/>
      <c r="T528" s="67" t="inlineStr">
        <is>
          <t>A100342</t>
        </is>
      </c>
      <c r="U528" s="86" t="n">
        <v>1378</v>
      </c>
      <c r="V528" s="65" t="inlineStr">
        <is>
          <t>LT116</t>
        </is>
      </c>
      <c r="W528" s="13" t="n">
        <v>16</v>
      </c>
      <c r="X528" t="n">
        <v>250</v>
      </c>
    </row>
    <row r="529" ht="12.75" customHeight="1">
      <c r="B529" s="13">
        <f>IF(AND(J529="Coating_Standard"),"Y","N")</f>
        <v/>
      </c>
      <c r="C529" t="inlineStr">
        <is>
          <t>Price_BOM_VL_VLS_Insert_523</t>
        </is>
      </c>
      <c r="D529">
        <f>IF(B529="Y",C529,"")</f>
        <v/>
      </c>
      <c r="E529" t="inlineStr">
        <is>
          <t>:8012-3_VLS:</t>
        </is>
      </c>
      <c r="F529" t="inlineStr">
        <is>
          <t>XA</t>
        </is>
      </c>
      <c r="G529" s="123" t="inlineStr">
        <is>
          <t>Opt_InsertProvided</t>
        </is>
      </c>
      <c r="H529" s="123" t="inlineStr">
        <is>
          <t>Cast Iron, ASTM-A48, CL 35</t>
        </is>
      </c>
      <c r="I529" s="123" t="inlineStr">
        <is>
          <t>:C30:C35:J:</t>
        </is>
      </c>
      <c r="J529" t="inlineStr">
        <is>
          <t>Coating_Standard</t>
        </is>
      </c>
      <c r="K529" t="inlineStr">
        <is>
          <t>:MechSealType21:MechSealType2:</t>
        </is>
      </c>
      <c r="L529" t="inlineStr">
        <is>
          <t>Vertical</t>
        </is>
      </c>
      <c r="M529" t="inlineStr">
        <is>
          <t>E</t>
        </is>
      </c>
      <c r="N529" t="inlineStr">
        <is>
          <t>:213TC:215TC:254TC:256TC:</t>
        </is>
      </c>
      <c r="O529" s="6" t="inlineStr">
        <is>
          <t>Cast Iron, ASTM-A48, CL 30</t>
        </is>
      </c>
      <c r="P529" s="6" t="inlineStr">
        <is>
          <t>C30</t>
        </is>
      </c>
      <c r="Q529" s="123" t="inlineStr">
        <is>
          <t>125# ANSI Flange</t>
        </is>
      </c>
      <c r="R529" s="123" t="n">
        <v>98346001</v>
      </c>
      <c r="S529" s="1" t="n"/>
      <c r="T529" s="6" t="inlineStr">
        <is>
          <t>A300189</t>
        </is>
      </c>
      <c r="U529" s="6" t="n"/>
      <c r="V529" s="65" t="inlineStr">
        <is>
          <t>LT027</t>
        </is>
      </c>
      <c r="W529" s="13" t="n">
        <v>0</v>
      </c>
      <c r="X529" t="n">
        <v>137</v>
      </c>
    </row>
    <row r="530" ht="12.75" customHeight="1">
      <c r="B530" s="13">
        <f>IF(AND(J530="Coating_Standard"),"Y","N")</f>
        <v/>
      </c>
      <c r="C530" t="inlineStr">
        <is>
          <t>Price_BOM_VL_VLS_Insert_524</t>
        </is>
      </c>
      <c r="D530">
        <f>IF(B530="Y",C530,"")</f>
        <v/>
      </c>
      <c r="E530" t="inlineStr">
        <is>
          <t>:8012-3_VLS:</t>
        </is>
      </c>
      <c r="F530" t="inlineStr">
        <is>
          <t>XA</t>
        </is>
      </c>
      <c r="G530" s="123" t="inlineStr">
        <is>
          <t>Opt_InsertProvided</t>
        </is>
      </c>
      <c r="H530" s="123" t="inlineStr">
        <is>
          <t>Cast Iron, ASTM-A48, CL 35</t>
        </is>
      </c>
      <c r="I530" s="123" t="inlineStr">
        <is>
          <t>:C30:C35:J:</t>
        </is>
      </c>
      <c r="J530" t="inlineStr">
        <is>
          <t>Coating_Standard</t>
        </is>
      </c>
      <c r="K530" t="inlineStr">
        <is>
          <t>:MechSealType21:MechSealType2:</t>
        </is>
      </c>
      <c r="L530" t="inlineStr">
        <is>
          <t>Vertical</t>
        </is>
      </c>
      <c r="M530" t="inlineStr">
        <is>
          <t>E</t>
        </is>
      </c>
      <c r="N530" s="6" t="inlineStr">
        <is>
          <t>:324TC:326TC:364TC:365TC:404TC:405TC:</t>
        </is>
      </c>
      <c r="O530" s="6" t="inlineStr">
        <is>
          <t>Cast Iron, ASTM-A48, CL 30</t>
        </is>
      </c>
      <c r="P530" s="6" t="inlineStr">
        <is>
          <t>C30</t>
        </is>
      </c>
      <c r="Q530" s="123" t="inlineStr">
        <is>
          <t>125# ANSI Flange</t>
        </is>
      </c>
      <c r="R530" s="123" t="n">
        <v>98274027</v>
      </c>
      <c r="S530" s="1" t="n"/>
      <c r="T530" s="6" t="inlineStr">
        <is>
          <t>A300190</t>
        </is>
      </c>
      <c r="U530" s="6" t="n"/>
      <c r="V530" s="65" t="inlineStr">
        <is>
          <t>LT027</t>
        </is>
      </c>
      <c r="W530" s="13" t="n">
        <v>0</v>
      </c>
      <c r="X530" t="n">
        <v>216</v>
      </c>
    </row>
    <row r="531" ht="12.75" customHeight="1">
      <c r="B531" s="13">
        <f>IF(AND(J531="Coating_Standard"),"Y","N")</f>
        <v/>
      </c>
      <c r="C531" t="inlineStr">
        <is>
          <t>Price_BOM_VL_VLS_Insert_525</t>
        </is>
      </c>
      <c r="D531">
        <f>IF(B531="Y",C531,"")</f>
        <v/>
      </c>
      <c r="E531" t="inlineStr">
        <is>
          <t>:8012-3_VLS:</t>
        </is>
      </c>
      <c r="F531" t="inlineStr">
        <is>
          <t>XA</t>
        </is>
      </c>
      <c r="G531" s="123" t="inlineStr">
        <is>
          <t>Opt_InsertProvided</t>
        </is>
      </c>
      <c r="H531" s="123" t="inlineStr">
        <is>
          <t>Cast Iron, ASTM-A48, CL 35</t>
        </is>
      </c>
      <c r="I531" s="123" t="inlineStr">
        <is>
          <t>:C30:C35:J:</t>
        </is>
      </c>
      <c r="J531" t="inlineStr">
        <is>
          <t>Coating_Standard</t>
        </is>
      </c>
      <c r="K531" t="inlineStr">
        <is>
          <t>:MechSealType21:MechSealType2:</t>
        </is>
      </c>
      <c r="L531" t="inlineStr">
        <is>
          <t>Vertical</t>
        </is>
      </c>
      <c r="M531" t="inlineStr">
        <is>
          <t>E</t>
        </is>
      </c>
      <c r="N531" t="inlineStr">
        <is>
          <t>:284TC:286TC:</t>
        </is>
      </c>
      <c r="O531" s="6" t="inlineStr">
        <is>
          <t>Cast Iron, ASTM-A48, CL 30</t>
        </is>
      </c>
      <c r="P531" s="6" t="inlineStr">
        <is>
          <t>C30</t>
        </is>
      </c>
      <c r="Q531" s="123" t="inlineStr">
        <is>
          <t>125# ANSI Flange</t>
        </is>
      </c>
      <c r="R531" s="123" t="n">
        <v>96759588</v>
      </c>
      <c r="S531" s="123" t="inlineStr">
        <is>
          <t>BRK B/M VLS XA,8012 284/286 TC MTR</t>
        </is>
      </c>
      <c r="T531" s="6" t="inlineStr">
        <is>
          <t>A300199</t>
        </is>
      </c>
      <c r="U531" s="6" t="n"/>
      <c r="V531" s="65" t="inlineStr">
        <is>
          <t>LT027</t>
        </is>
      </c>
      <c r="W531" s="13" t="n">
        <v>0</v>
      </c>
      <c r="X531" t="n">
        <v>360</v>
      </c>
    </row>
    <row r="532" ht="12.75" customHeight="1">
      <c r="B532" s="13">
        <f>IF(AND(J532="Coating_Standard"),"Y","N")</f>
        <v/>
      </c>
      <c r="C532" t="inlineStr">
        <is>
          <t>Price_BOM_VL_VLS_Insert_526</t>
        </is>
      </c>
      <c r="D532">
        <f>IF(B532="Y",C532,"")</f>
        <v/>
      </c>
      <c r="E532" t="inlineStr">
        <is>
          <t>:8012-3_VLS:</t>
        </is>
      </c>
      <c r="F532" t="inlineStr">
        <is>
          <t>XA</t>
        </is>
      </c>
      <c r="G532" s="123" t="inlineStr">
        <is>
          <t>Opt_InsertProvided</t>
        </is>
      </c>
      <c r="H532" t="inlineStr">
        <is>
          <t>:Cast Iron, ASTM-A48, CL 35:CaseMatl_Ductile_Iron_ASTM-A536-65</t>
        </is>
      </c>
      <c r="I532" s="123" t="inlineStr">
        <is>
          <t>:C30:C35:J:</t>
        </is>
      </c>
      <c r="J532" t="inlineStr">
        <is>
          <t>Coating_Standard</t>
        </is>
      </c>
      <c r="K532" t="inlineStr">
        <is>
          <t>:MechSealType2:</t>
        </is>
      </c>
      <c r="L532" t="inlineStr">
        <is>
          <t>Vertical</t>
        </is>
      </c>
      <c r="M532" t="inlineStr">
        <is>
          <t>E</t>
        </is>
      </c>
      <c r="N532" t="inlineStr">
        <is>
          <t>:213TC:215TC:254TC:256TC:</t>
        </is>
      </c>
      <c r="O532" s="6" t="inlineStr">
        <is>
          <t>Cast Iron, ASTM-A48, CL 30</t>
        </is>
      </c>
      <c r="P532" s="6" t="inlineStr">
        <is>
          <t>C30</t>
        </is>
      </c>
      <c r="Q532" s="123" t="inlineStr">
        <is>
          <t>250# ANSI Flange</t>
        </is>
      </c>
      <c r="R532" s="123" t="inlineStr">
        <is>
          <t>RTF</t>
        </is>
      </c>
      <c r="S532" s="1" t="n"/>
      <c r="T532" s="67" t="inlineStr">
        <is>
          <t>A300189</t>
        </is>
      </c>
      <c r="U532" s="86" t="n">
        <v>807</v>
      </c>
      <c r="V532" s="65" t="inlineStr">
        <is>
          <t>LT116</t>
        </is>
      </c>
      <c r="W532" s="13" t="n">
        <v>16</v>
      </c>
      <c r="X532" t="n">
        <v>137</v>
      </c>
    </row>
    <row r="533" ht="12.75" customHeight="1">
      <c r="B533" s="13">
        <f>IF(AND(J533="Coating_Standard"),"Y","N")</f>
        <v/>
      </c>
      <c r="C533" t="inlineStr">
        <is>
          <t>Price_BOM_VL_VLS_Insert_527</t>
        </is>
      </c>
      <c r="D533">
        <f>IF(B533="Y",C533,"")</f>
        <v/>
      </c>
      <c r="E533" t="inlineStr">
        <is>
          <t>:8012-3_VLS:</t>
        </is>
      </c>
      <c r="F533" t="inlineStr">
        <is>
          <t>XA</t>
        </is>
      </c>
      <c r="G533" s="123" t="inlineStr">
        <is>
          <t>Opt_InsertProvided</t>
        </is>
      </c>
      <c r="H533" t="inlineStr">
        <is>
          <t>:Cast Iron, ASTM-A48, CL 35:CaseMatl_Ductile_Iron_ASTM-A536-65</t>
        </is>
      </c>
      <c r="I533" s="123" t="inlineStr">
        <is>
          <t>:C30:C35:J:</t>
        </is>
      </c>
      <c r="J533" t="inlineStr">
        <is>
          <t>Coating_Standard</t>
        </is>
      </c>
      <c r="K533" t="inlineStr">
        <is>
          <t>:MechSealType2:</t>
        </is>
      </c>
      <c r="L533" t="inlineStr">
        <is>
          <t>Vertical</t>
        </is>
      </c>
      <c r="M533" t="inlineStr">
        <is>
          <t>E</t>
        </is>
      </c>
      <c r="N533" s="6" t="inlineStr">
        <is>
          <t>:324TC:326TC:364TC:365TC:404TC:405TC:</t>
        </is>
      </c>
      <c r="O533" s="6" t="inlineStr">
        <is>
          <t>Cast Iron, ASTM-A48, CL 30</t>
        </is>
      </c>
      <c r="P533" s="6" t="inlineStr">
        <is>
          <t>C30</t>
        </is>
      </c>
      <c r="Q533" s="123" t="inlineStr">
        <is>
          <t>250# ANSI Flange</t>
        </is>
      </c>
      <c r="R533" s="123" t="inlineStr">
        <is>
          <t>RTF</t>
        </is>
      </c>
      <c r="S533" s="1" t="n"/>
      <c r="T533" s="67" t="inlineStr">
        <is>
          <t>A300190</t>
        </is>
      </c>
      <c r="U533" s="86" t="n">
        <v>1378</v>
      </c>
      <c r="V533" s="65" t="inlineStr">
        <is>
          <t>LT116</t>
        </is>
      </c>
      <c r="W533" s="13" t="n">
        <v>16</v>
      </c>
      <c r="X533" t="n">
        <v>216</v>
      </c>
    </row>
    <row r="534" ht="12.75" customHeight="1">
      <c r="B534" s="13">
        <f>IF(AND(J534="Coating_Standard"),"Y","N")</f>
        <v/>
      </c>
      <c r="C534" t="inlineStr">
        <is>
          <t>Price_BOM_VL_VLS_Insert_528</t>
        </is>
      </c>
      <c r="D534">
        <f>IF(B534="Y",C534,"")</f>
        <v/>
      </c>
      <c r="E534" t="inlineStr">
        <is>
          <t>:8012-3_VLS:</t>
        </is>
      </c>
      <c r="F534" t="inlineStr">
        <is>
          <t>XA</t>
        </is>
      </c>
      <c r="G534" s="123" t="inlineStr">
        <is>
          <t>Opt_InsertProvided</t>
        </is>
      </c>
      <c r="H534" t="inlineStr">
        <is>
          <t>:Cast Iron, ASTM-A48, CL 35:CaseMatl_Ductile_Iron_ASTM-A536-65</t>
        </is>
      </c>
      <c r="I534" s="123" t="inlineStr">
        <is>
          <t>:C30:C35:J:</t>
        </is>
      </c>
      <c r="J534" t="inlineStr">
        <is>
          <t>Coating_Standard</t>
        </is>
      </c>
      <c r="K534" t="inlineStr">
        <is>
          <t>:MechSealType2:</t>
        </is>
      </c>
      <c r="L534" t="inlineStr">
        <is>
          <t>Vertical</t>
        </is>
      </c>
      <c r="M534" t="inlineStr">
        <is>
          <t>E</t>
        </is>
      </c>
      <c r="N534" t="inlineStr">
        <is>
          <t>:284TC:286TC:</t>
        </is>
      </c>
      <c r="O534" s="6" t="inlineStr">
        <is>
          <t>Cast Iron, ASTM-A48, CL 30</t>
        </is>
      </c>
      <c r="P534" s="6" t="inlineStr">
        <is>
          <t>C30</t>
        </is>
      </c>
      <c r="Q534" s="123" t="inlineStr">
        <is>
          <t>250# ANSI Flange</t>
        </is>
      </c>
      <c r="R534" s="123" t="inlineStr">
        <is>
          <t>RTF</t>
        </is>
      </c>
      <c r="S534" s="123" t="n"/>
      <c r="T534" s="67" t="inlineStr">
        <is>
          <t>A300199</t>
        </is>
      </c>
      <c r="U534" s="86" t="n">
        <v>807</v>
      </c>
      <c r="V534" s="65" t="inlineStr">
        <is>
          <t>LT116</t>
        </is>
      </c>
      <c r="W534" s="13" t="n">
        <v>16</v>
      </c>
      <c r="X534" t="n">
        <v>300</v>
      </c>
    </row>
    <row r="535" ht="12.75" customHeight="1">
      <c r="B535" s="13">
        <f>IF(AND(J535="Coating_Standard"),"Y","N")</f>
        <v/>
      </c>
      <c r="C535" t="inlineStr">
        <is>
          <t>Price_BOM_VL_VLS_Insert_529</t>
        </is>
      </c>
      <c r="D535">
        <f>IF(B535="Y",C535,"")</f>
        <v/>
      </c>
      <c r="E535" t="inlineStr">
        <is>
          <t>:8012-3_VLS:</t>
        </is>
      </c>
      <c r="F535" t="inlineStr">
        <is>
          <t>XA</t>
        </is>
      </c>
      <c r="G535" s="123" t="inlineStr">
        <is>
          <t>Opt_InsertProvided</t>
        </is>
      </c>
      <c r="H535" s="123" t="inlineStr">
        <is>
          <t>Cast Iron, ASTM-A48, CL 35</t>
        </is>
      </c>
      <c r="I535" s="123" t="inlineStr">
        <is>
          <t>:C30:C35:J:</t>
        </is>
      </c>
      <c r="J535" t="inlineStr">
        <is>
          <t>Coating_Scotchkote134_interior_exterior</t>
        </is>
      </c>
      <c r="K535" t="inlineStr">
        <is>
          <t>:MechSealType21:MechSealType2:</t>
        </is>
      </c>
      <c r="L535" t="inlineStr">
        <is>
          <t>Vertical</t>
        </is>
      </c>
      <c r="M535" t="inlineStr">
        <is>
          <t>E</t>
        </is>
      </c>
      <c r="N535" t="inlineStr">
        <is>
          <t>:213TC:215TC:254TC:256TC:</t>
        </is>
      </c>
      <c r="O535" s="6" t="inlineStr">
        <is>
          <t>Cast Iron, ASTM-A48, CL 30</t>
        </is>
      </c>
      <c r="P535" s="6" t="inlineStr">
        <is>
          <t>C30</t>
        </is>
      </c>
      <c r="Q535" s="123" t="inlineStr">
        <is>
          <t>125# ANSI Flange</t>
        </is>
      </c>
      <c r="R535" s="123" t="inlineStr">
        <is>
          <t>RTF</t>
        </is>
      </c>
      <c r="S535" s="1" t="n"/>
      <c r="T535" s="6" t="inlineStr">
        <is>
          <t>A300189</t>
        </is>
      </c>
      <c r="U535" s="6" t="n"/>
      <c r="V535" s="65" t="inlineStr">
        <is>
          <t>LT116</t>
        </is>
      </c>
      <c r="W535" s="13" t="n">
        <v>16</v>
      </c>
      <c r="X535" t="n">
        <v>137</v>
      </c>
    </row>
    <row r="536" ht="12.75" customHeight="1">
      <c r="B536" s="13">
        <f>IF(AND(J536="Coating_Standard"),"Y","N")</f>
        <v/>
      </c>
      <c r="C536" t="inlineStr">
        <is>
          <t>Price_BOM_VL_VLS_Insert_530</t>
        </is>
      </c>
      <c r="D536">
        <f>IF(B536="Y",C536,"")</f>
        <v/>
      </c>
      <c r="E536" t="inlineStr">
        <is>
          <t>:8012-3_VLS:</t>
        </is>
      </c>
      <c r="F536" t="inlineStr">
        <is>
          <t>XA</t>
        </is>
      </c>
      <c r="G536" s="123" t="inlineStr">
        <is>
          <t>Opt_InsertProvided</t>
        </is>
      </c>
      <c r="H536" s="123" t="inlineStr">
        <is>
          <t>Cast Iron, ASTM-A48, CL 35</t>
        </is>
      </c>
      <c r="I536" s="123" t="inlineStr">
        <is>
          <t>:C30:C35:J:</t>
        </is>
      </c>
      <c r="J536" t="inlineStr">
        <is>
          <t>Coating_Scotchkote134_interior_exterior</t>
        </is>
      </c>
      <c r="K536" t="inlineStr">
        <is>
          <t>:MechSealType21:MechSealType2:</t>
        </is>
      </c>
      <c r="L536" t="inlineStr">
        <is>
          <t>Vertical</t>
        </is>
      </c>
      <c r="M536" t="inlineStr">
        <is>
          <t>E</t>
        </is>
      </c>
      <c r="N536" s="6" t="inlineStr">
        <is>
          <t>:324TC:326TC:364TC:365TC:404TC:405TC:</t>
        </is>
      </c>
      <c r="O536" s="6" t="inlineStr">
        <is>
          <t>Cast Iron, ASTM-A48, CL 30</t>
        </is>
      </c>
      <c r="P536" s="6" t="inlineStr">
        <is>
          <t>C30</t>
        </is>
      </c>
      <c r="Q536" s="123" t="inlineStr">
        <is>
          <t>125# ANSI Flange</t>
        </is>
      </c>
      <c r="R536" s="123" t="inlineStr">
        <is>
          <t>RTF</t>
        </is>
      </c>
      <c r="S536" s="1" t="n"/>
      <c r="T536" s="6" t="inlineStr">
        <is>
          <t>A300190</t>
        </is>
      </c>
      <c r="U536" s="6" t="n"/>
      <c r="V536" s="65" t="inlineStr">
        <is>
          <t>LT116</t>
        </is>
      </c>
      <c r="W536" s="13" t="n">
        <v>16</v>
      </c>
      <c r="X536" t="n">
        <v>216</v>
      </c>
    </row>
    <row r="537" ht="12.75" customHeight="1">
      <c r="B537" s="13">
        <f>IF(AND(J537="Coating_Standard"),"Y","N")</f>
        <v/>
      </c>
      <c r="C537" t="inlineStr">
        <is>
          <t>Price_BOM_VL_VLS_Insert_531</t>
        </is>
      </c>
      <c r="D537">
        <f>IF(B537="Y",C537,"")</f>
        <v/>
      </c>
      <c r="E537" t="inlineStr">
        <is>
          <t>:8012-3_VLS:</t>
        </is>
      </c>
      <c r="F537" t="inlineStr">
        <is>
          <t>XA</t>
        </is>
      </c>
      <c r="G537" s="123" t="inlineStr">
        <is>
          <t>Opt_InsertProvided</t>
        </is>
      </c>
      <c r="H537" s="123" t="inlineStr">
        <is>
          <t>Cast Iron, ASTM-A48, CL 35</t>
        </is>
      </c>
      <c r="I537" s="123" t="inlineStr">
        <is>
          <t>:C30:C35:J:</t>
        </is>
      </c>
      <c r="J537" t="inlineStr">
        <is>
          <t>Coating_Scotchkote134_interior_exterior</t>
        </is>
      </c>
      <c r="K537" t="inlineStr">
        <is>
          <t>:MechSealType21:MechSealType2:</t>
        </is>
      </c>
      <c r="L537" t="inlineStr">
        <is>
          <t>Vertical</t>
        </is>
      </c>
      <c r="M537" t="inlineStr">
        <is>
          <t>E</t>
        </is>
      </c>
      <c r="N537" t="inlineStr">
        <is>
          <t>:284TC:286TC:</t>
        </is>
      </c>
      <c r="O537" s="6" t="inlineStr">
        <is>
          <t>Cast Iron, ASTM-A48, CL 30</t>
        </is>
      </c>
      <c r="P537" s="6" t="inlineStr">
        <is>
          <t>C30</t>
        </is>
      </c>
      <c r="Q537" s="123" t="inlineStr">
        <is>
          <t>125# ANSI Flange</t>
        </is>
      </c>
      <c r="R537" s="123" t="inlineStr">
        <is>
          <t>RTF</t>
        </is>
      </c>
      <c r="S537" s="1" t="n"/>
      <c r="T537" s="6" t="inlineStr">
        <is>
          <t>A300199</t>
        </is>
      </c>
      <c r="U537" s="6" t="n"/>
      <c r="V537" s="65" t="inlineStr">
        <is>
          <t>LT116</t>
        </is>
      </c>
      <c r="W537" s="13" t="n">
        <v>16</v>
      </c>
      <c r="X537" t="n">
        <v>300</v>
      </c>
    </row>
    <row r="538" ht="12.75" customHeight="1">
      <c r="B538" s="13">
        <f>IF(AND(J538="Coating_Standard"),"Y","N")</f>
        <v/>
      </c>
      <c r="C538" t="inlineStr">
        <is>
          <t>Price_BOM_VL_VLS_Insert_532</t>
        </is>
      </c>
      <c r="D538">
        <f>IF(B538="Y",C538,"")</f>
        <v/>
      </c>
      <c r="E538" t="inlineStr">
        <is>
          <t>:8012-3_VLS:</t>
        </is>
      </c>
      <c r="F538" t="inlineStr">
        <is>
          <t>XA</t>
        </is>
      </c>
      <c r="G538" s="123" t="inlineStr">
        <is>
          <t>Opt_InsertProvided</t>
        </is>
      </c>
      <c r="H538" t="inlineStr">
        <is>
          <t>:Cast Iron, ASTM-A48, CL 35:CaseMatl_Ductile_Iron_ASTM-A536-65</t>
        </is>
      </c>
      <c r="I538" s="123" t="inlineStr">
        <is>
          <t>:C30:C35:J:</t>
        </is>
      </c>
      <c r="J538" t="inlineStr">
        <is>
          <t>Coating_Scotchkote134_interior_exterior</t>
        </is>
      </c>
      <c r="K538" t="inlineStr">
        <is>
          <t>:MechSealType2:</t>
        </is>
      </c>
      <c r="L538" t="inlineStr">
        <is>
          <t>Vertical</t>
        </is>
      </c>
      <c r="M538" t="inlineStr">
        <is>
          <t>E</t>
        </is>
      </c>
      <c r="N538" t="inlineStr">
        <is>
          <t>:213TC:215TC:254TC:256TC:</t>
        </is>
      </c>
      <c r="O538" s="6" t="inlineStr">
        <is>
          <t>Cast Iron, ASTM-A48, CL 30</t>
        </is>
      </c>
      <c r="P538" s="6" t="inlineStr">
        <is>
          <t>C30</t>
        </is>
      </c>
      <c r="Q538" s="123" t="inlineStr">
        <is>
          <t>250# ANSI Flange</t>
        </is>
      </c>
      <c r="R538" s="123" t="inlineStr">
        <is>
          <t>RTF</t>
        </is>
      </c>
      <c r="S538" s="1" t="n"/>
      <c r="T538" s="67" t="inlineStr">
        <is>
          <t>A300189</t>
        </is>
      </c>
      <c r="U538" s="86" t="n">
        <v>807</v>
      </c>
      <c r="V538" s="65" t="inlineStr">
        <is>
          <t>LT116</t>
        </is>
      </c>
      <c r="W538" s="13" t="n">
        <v>16</v>
      </c>
      <c r="X538" t="n">
        <v>137</v>
      </c>
    </row>
    <row r="539" ht="12.75" customHeight="1">
      <c r="B539" s="13">
        <f>IF(AND(J539="Coating_Standard"),"Y","N")</f>
        <v/>
      </c>
      <c r="C539" t="inlineStr">
        <is>
          <t>Price_BOM_VL_VLS_Insert_533</t>
        </is>
      </c>
      <c r="D539">
        <f>IF(B539="Y",C539,"")</f>
        <v/>
      </c>
      <c r="E539" t="inlineStr">
        <is>
          <t>:8012-3_VLS:</t>
        </is>
      </c>
      <c r="F539" t="inlineStr">
        <is>
          <t>XA</t>
        </is>
      </c>
      <c r="G539" s="123" t="inlineStr">
        <is>
          <t>Opt_InsertProvided</t>
        </is>
      </c>
      <c r="H539" t="inlineStr">
        <is>
          <t>:Cast Iron, ASTM-A48, CL 35:CaseMatl_Ductile_Iron_ASTM-A536-65</t>
        </is>
      </c>
      <c r="I539" s="123" t="inlineStr">
        <is>
          <t>:C30:C35:J:</t>
        </is>
      </c>
      <c r="J539" t="inlineStr">
        <is>
          <t>Coating_Scotchkote134_interior_exterior</t>
        </is>
      </c>
      <c r="K539" t="inlineStr">
        <is>
          <t>:MechSealType2:</t>
        </is>
      </c>
      <c r="L539" t="inlineStr">
        <is>
          <t>Vertical</t>
        </is>
      </c>
      <c r="M539" t="inlineStr">
        <is>
          <t>E</t>
        </is>
      </c>
      <c r="N539" s="6" t="inlineStr">
        <is>
          <t>:324TC:326TC:364TC:365TC:404TC:405TC:</t>
        </is>
      </c>
      <c r="O539" s="6" t="inlineStr">
        <is>
          <t>Cast Iron, ASTM-A48, CL 30</t>
        </is>
      </c>
      <c r="P539" s="6" t="inlineStr">
        <is>
          <t>C30</t>
        </is>
      </c>
      <c r="Q539" s="123" t="inlineStr">
        <is>
          <t>250# ANSI Flange</t>
        </is>
      </c>
      <c r="R539" s="123" t="inlineStr">
        <is>
          <t>RTF</t>
        </is>
      </c>
      <c r="S539" s="1" t="n"/>
      <c r="T539" s="67" t="inlineStr">
        <is>
          <t>A300190</t>
        </is>
      </c>
      <c r="U539" s="86" t="n">
        <v>1378</v>
      </c>
      <c r="V539" s="65" t="inlineStr">
        <is>
          <t>LT116</t>
        </is>
      </c>
      <c r="W539" s="13" t="n">
        <v>16</v>
      </c>
      <c r="X539" t="n">
        <v>216</v>
      </c>
    </row>
    <row r="540" ht="12.75" customHeight="1">
      <c r="B540" s="13">
        <f>IF(AND(J540="Coating_Standard"),"Y","N")</f>
        <v/>
      </c>
      <c r="C540" t="inlineStr">
        <is>
          <t>Price_BOM_VL_VLS_Insert_534</t>
        </is>
      </c>
      <c r="D540">
        <f>IF(B540="Y",C540,"")</f>
        <v/>
      </c>
      <c r="E540" t="inlineStr">
        <is>
          <t>:8012-3_VLS:</t>
        </is>
      </c>
      <c r="F540" t="inlineStr">
        <is>
          <t>XA</t>
        </is>
      </c>
      <c r="G540" s="123" t="inlineStr">
        <is>
          <t>Opt_InsertProvided</t>
        </is>
      </c>
      <c r="H540" t="inlineStr">
        <is>
          <t>:Cast Iron, ASTM-A48, CL 35:CaseMatl_Ductile_Iron_ASTM-A536-65</t>
        </is>
      </c>
      <c r="I540" s="123" t="inlineStr">
        <is>
          <t>:C30:C35:J:</t>
        </is>
      </c>
      <c r="J540" t="inlineStr">
        <is>
          <t>Coating_Scotchkote134_interior_exterior</t>
        </is>
      </c>
      <c r="K540" t="inlineStr">
        <is>
          <t>:MechSealType2:</t>
        </is>
      </c>
      <c r="L540" t="inlineStr">
        <is>
          <t>Vertical</t>
        </is>
      </c>
      <c r="M540" t="inlineStr">
        <is>
          <t>E</t>
        </is>
      </c>
      <c r="N540" t="inlineStr">
        <is>
          <t>:284TC:286TC:</t>
        </is>
      </c>
      <c r="O540" s="6" t="inlineStr">
        <is>
          <t>Cast Iron, ASTM-A48, CL 30</t>
        </is>
      </c>
      <c r="P540" s="6" t="inlineStr">
        <is>
          <t>C30</t>
        </is>
      </c>
      <c r="Q540" s="123" t="inlineStr">
        <is>
          <t>250# ANSI Flange</t>
        </is>
      </c>
      <c r="R540" s="123" t="inlineStr">
        <is>
          <t>RTF</t>
        </is>
      </c>
      <c r="S540" s="1" t="n"/>
      <c r="T540" s="67" t="inlineStr">
        <is>
          <t>A300199</t>
        </is>
      </c>
      <c r="U540" s="86" t="n">
        <v>807</v>
      </c>
      <c r="V540" s="65" t="inlineStr">
        <is>
          <t>LT116</t>
        </is>
      </c>
      <c r="W540" s="13" t="n">
        <v>16</v>
      </c>
      <c r="X540" t="n">
        <v>300</v>
      </c>
    </row>
    <row r="541" ht="12.75" customHeight="1">
      <c r="B541" s="61" t="inlineStr">
        <is>
          <t>N</t>
        </is>
      </c>
      <c r="C541" t="inlineStr">
        <is>
          <t>Price_BOM_VL_VLS_Insert_535</t>
        </is>
      </c>
      <c r="D541">
        <f>IF(B541="Y",C541,"")</f>
        <v/>
      </c>
      <c r="E541" t="inlineStr">
        <is>
          <t>:8015-7_VLS:</t>
        </is>
      </c>
      <c r="F541" s="6" t="inlineStr">
        <is>
          <t>X6</t>
        </is>
      </c>
      <c r="G541" s="123" t="inlineStr">
        <is>
          <t>Opt_InsertProvided</t>
        </is>
      </c>
      <c r="H541" s="123" t="inlineStr">
        <is>
          <t>Cast Iron, ASTM-A48, CL 35</t>
        </is>
      </c>
      <c r="I541" s="123" t="inlineStr">
        <is>
          <t>:C30:C35:J:</t>
        </is>
      </c>
      <c r="J541" t="inlineStr">
        <is>
          <t>Coating_Standard</t>
        </is>
      </c>
      <c r="K541" t="inlineStr">
        <is>
          <t>:MechSealType21:MechSealType2:</t>
        </is>
      </c>
      <c r="L541" t="inlineStr">
        <is>
          <t>Vertical</t>
        </is>
      </c>
      <c r="M541" t="inlineStr">
        <is>
          <t>E</t>
        </is>
      </c>
      <c r="N541" t="inlineStr">
        <is>
          <t>:444TC:445TC:</t>
        </is>
      </c>
      <c r="O541" s="6" t="inlineStr">
        <is>
          <t>Cast Iron, ASTM-A48, CL 30</t>
        </is>
      </c>
      <c r="P541" s="6" t="inlineStr">
        <is>
          <t>C30</t>
        </is>
      </c>
      <c r="Q541" s="123" t="inlineStr">
        <is>
          <t>125# ANSI Flange</t>
        </is>
      </c>
      <c r="R541" s="6" t="inlineStr">
        <is>
          <t>RTF</t>
        </is>
      </c>
      <c r="S541" s="6" t="n"/>
      <c r="T541" s="86" t="inlineStr">
        <is>
          <t>A300176</t>
        </is>
      </c>
      <c r="U541" s="86" t="n">
        <v>1745</v>
      </c>
      <c r="V541" s="65" t="inlineStr">
        <is>
          <t>LT116</t>
        </is>
      </c>
      <c r="W541" s="13" t="n">
        <v>16</v>
      </c>
      <c r="X541" t="n">
        <v>250</v>
      </c>
    </row>
    <row r="542" ht="12.75" customHeight="1">
      <c r="B542" s="61" t="inlineStr">
        <is>
          <t>N</t>
        </is>
      </c>
      <c r="C542" t="inlineStr">
        <is>
          <t>Price_BOM_VL_VLS_Insert_536</t>
        </is>
      </c>
      <c r="D542">
        <f>IF(B542="Y",C542,"")</f>
        <v/>
      </c>
      <c r="E542" t="inlineStr">
        <is>
          <t>:8015-7_VLS:</t>
        </is>
      </c>
      <c r="F542" s="6" t="inlineStr">
        <is>
          <t>X6</t>
        </is>
      </c>
      <c r="G542" s="123" t="inlineStr">
        <is>
          <t>Opt_InsertProvided</t>
        </is>
      </c>
      <c r="H542" s="123" t="inlineStr">
        <is>
          <t>Cast Iron, ASTM-A48, CL 35</t>
        </is>
      </c>
      <c r="I542" s="123" t="inlineStr">
        <is>
          <t>:C30:C35:J:</t>
        </is>
      </c>
      <c r="J542" t="inlineStr">
        <is>
          <t>Coating_Standard</t>
        </is>
      </c>
      <c r="K542" t="inlineStr">
        <is>
          <t>:MechSealType2:</t>
        </is>
      </c>
      <c r="L542" t="inlineStr">
        <is>
          <t>Vertical</t>
        </is>
      </c>
      <c r="M542" t="inlineStr">
        <is>
          <t>E</t>
        </is>
      </c>
      <c r="N542" t="inlineStr">
        <is>
          <t>:444TC:445TC:</t>
        </is>
      </c>
      <c r="O542" s="6" t="inlineStr">
        <is>
          <t>Cast Iron, ASTM-A48, CL 30</t>
        </is>
      </c>
      <c r="P542" s="6" t="inlineStr">
        <is>
          <t>C30</t>
        </is>
      </c>
      <c r="Q542" s="123" t="inlineStr">
        <is>
          <t>250# ANSI Flange</t>
        </is>
      </c>
      <c r="R542" s="6" t="inlineStr">
        <is>
          <t>RTF</t>
        </is>
      </c>
      <c r="S542" s="6" t="n"/>
      <c r="T542" s="86" t="inlineStr">
        <is>
          <t>A300176</t>
        </is>
      </c>
      <c r="U542" s="86" t="n">
        <v>1745</v>
      </c>
      <c r="V542" s="65" t="inlineStr">
        <is>
          <t>LT116</t>
        </is>
      </c>
      <c r="W542" s="13" t="n">
        <v>16</v>
      </c>
      <c r="X542" t="n">
        <v>250</v>
      </c>
    </row>
    <row r="543" ht="12.75" customHeight="1">
      <c r="B543" s="13">
        <f>IF(AND(J543="Coating_Standard"),"Y","N")</f>
        <v/>
      </c>
      <c r="C543" t="inlineStr">
        <is>
          <t>Price_BOM_VL_VLS_Insert_537</t>
        </is>
      </c>
      <c r="D543">
        <f>IF(B543="Y",C543,"")</f>
        <v/>
      </c>
      <c r="E543" t="inlineStr">
        <is>
          <t>:8015-7_VLS:</t>
        </is>
      </c>
      <c r="F543" s="6" t="inlineStr">
        <is>
          <t>X6</t>
        </is>
      </c>
      <c r="G543" s="123" t="inlineStr">
        <is>
          <t>Opt_InsertProvided</t>
        </is>
      </c>
      <c r="H543" s="123" t="inlineStr">
        <is>
          <t>Cast Iron, ASTM-A48, CL 35</t>
        </is>
      </c>
      <c r="I543" s="123" t="inlineStr">
        <is>
          <t>:C30:C35:J:</t>
        </is>
      </c>
      <c r="J543" t="inlineStr">
        <is>
          <t>Coating_Scotchkote134_interior_exterior</t>
        </is>
      </c>
      <c r="K543" t="inlineStr">
        <is>
          <t>:MechSealType21:MechSealType2:</t>
        </is>
      </c>
      <c r="L543" t="inlineStr">
        <is>
          <t>Vertical</t>
        </is>
      </c>
      <c r="M543" t="inlineStr">
        <is>
          <t>E</t>
        </is>
      </c>
      <c r="N543" t="inlineStr">
        <is>
          <t>:444TC:445TC:</t>
        </is>
      </c>
      <c r="O543" s="6" t="inlineStr">
        <is>
          <t>Cast Iron, ASTM-A48, CL 30</t>
        </is>
      </c>
      <c r="P543" s="6" t="inlineStr">
        <is>
          <t>C30</t>
        </is>
      </c>
      <c r="Q543" s="123" t="inlineStr">
        <is>
          <t>125# ANSI Flange</t>
        </is>
      </c>
      <c r="R543" s="123" t="inlineStr">
        <is>
          <t>RTF</t>
        </is>
      </c>
      <c r="S543" s="1" t="n"/>
      <c r="T543" s="86" t="inlineStr">
        <is>
          <t>A300176</t>
        </is>
      </c>
      <c r="U543" s="86" t="n">
        <v>1745</v>
      </c>
      <c r="V543" s="65" t="inlineStr">
        <is>
          <t>LT116</t>
        </is>
      </c>
      <c r="W543" s="13" t="n">
        <v>16</v>
      </c>
      <c r="X543" t="n">
        <v>250</v>
      </c>
    </row>
    <row r="544" ht="12.75" customHeight="1">
      <c r="B544" s="13">
        <f>IF(AND(J544="Coating_Standard"),"Y","N")</f>
        <v/>
      </c>
      <c r="C544" t="inlineStr">
        <is>
          <t>Price_BOM_VL_VLS_Insert_538</t>
        </is>
      </c>
      <c r="D544">
        <f>IF(B544="Y",C544,"")</f>
        <v/>
      </c>
      <c r="E544" t="inlineStr">
        <is>
          <t>:8015-7_VLS:</t>
        </is>
      </c>
      <c r="F544" s="6" t="inlineStr">
        <is>
          <t>X6</t>
        </is>
      </c>
      <c r="G544" s="123" t="inlineStr">
        <is>
          <t>Opt_InsertProvided</t>
        </is>
      </c>
      <c r="H544" s="123" t="inlineStr">
        <is>
          <t>Cast Iron, ASTM-A48, CL 35</t>
        </is>
      </c>
      <c r="I544" s="123" t="inlineStr">
        <is>
          <t>:C30:C35:J:</t>
        </is>
      </c>
      <c r="J544" t="inlineStr">
        <is>
          <t>Coating_Scotchkote134_interior_exterior</t>
        </is>
      </c>
      <c r="K544" t="inlineStr">
        <is>
          <t>:MechSealType2:</t>
        </is>
      </c>
      <c r="L544" t="inlineStr">
        <is>
          <t>Vertical</t>
        </is>
      </c>
      <c r="M544" t="inlineStr">
        <is>
          <t>E</t>
        </is>
      </c>
      <c r="N544" t="inlineStr">
        <is>
          <t>:444TC:445TC:</t>
        </is>
      </c>
      <c r="O544" s="6" t="inlineStr">
        <is>
          <t>Cast Iron, ASTM-A48, CL 30</t>
        </is>
      </c>
      <c r="P544" s="6" t="inlineStr">
        <is>
          <t>C30</t>
        </is>
      </c>
      <c r="Q544" s="123" t="inlineStr">
        <is>
          <t>250# ANSI Flange</t>
        </is>
      </c>
      <c r="R544" s="123" t="inlineStr">
        <is>
          <t>RTF</t>
        </is>
      </c>
      <c r="S544" s="1" t="n"/>
      <c r="T544" s="86" t="inlineStr">
        <is>
          <t>A300176</t>
        </is>
      </c>
      <c r="U544" s="86" t="n">
        <v>1745</v>
      </c>
      <c r="V544" s="65" t="inlineStr">
        <is>
          <t>LT116</t>
        </is>
      </c>
      <c r="W544" s="13" t="n">
        <v>16</v>
      </c>
      <c r="X544" t="n">
        <v>250</v>
      </c>
    </row>
    <row r="545" ht="12.75" customHeight="1">
      <c r="B545" s="13">
        <f>IF(AND(J545="Coating_Standard"),"Y","N")</f>
        <v/>
      </c>
      <c r="C545" s="6" t="inlineStr">
        <is>
          <t>Price_BOM_VL_VLS_Insert_539</t>
        </is>
      </c>
      <c r="D545">
        <f>IF(B545="Y",C545,"")</f>
        <v/>
      </c>
      <c r="E545" t="inlineStr">
        <is>
          <t>:2512-1_VL:3012-5_VL:3012-3_VL:4095-9_VL:4095-7_VL:4012-1_VL:4012-9_VL:4012-7_VL:5095-9_VL:5012-9_VL:5012-C_VL:5012-A_VL:6012-5_VL:8095-1_VL:8012-3_VL:</t>
        </is>
      </c>
      <c r="F545" s="123" t="inlineStr">
        <is>
          <t>XA</t>
        </is>
      </c>
      <c r="G545" s="123" t="inlineStr">
        <is>
          <t>Opt_InsertProvided</t>
        </is>
      </c>
      <c r="H545" t="inlineStr">
        <is>
          <t>Cast Iron, ASTM-A48, CL 30:Cast Iron, ASTM-A48, CL 35</t>
        </is>
      </c>
      <c r="I545" s="123" t="inlineStr">
        <is>
          <t>:C30:C35:</t>
        </is>
      </c>
      <c r="J545" t="inlineStr">
        <is>
          <t>Coating_Standard</t>
        </is>
      </c>
      <c r="K545" t="inlineStr">
        <is>
          <t>:MechSealType1Unbal:</t>
        </is>
      </c>
      <c r="L545" t="inlineStr">
        <is>
          <t>Vertical</t>
        </is>
      </c>
      <c r="M545" t="inlineStr">
        <is>
          <t>:G:K:</t>
        </is>
      </c>
      <c r="N545" t="inlineStr">
        <is>
          <t>:213JP:215JP:254JP:256JP:</t>
        </is>
      </c>
      <c r="O545" s="6" t="inlineStr">
        <is>
          <t>Cast Iron, ASTM-A48, CL 30</t>
        </is>
      </c>
      <c r="P545" s="6" t="inlineStr">
        <is>
          <t>C30</t>
        </is>
      </c>
      <c r="Q545" s="65" t="inlineStr">
        <is>
          <t>250# ANSI Flange</t>
        </is>
      </c>
      <c r="R545" s="123" t="inlineStr">
        <is>
          <t>RTF</t>
        </is>
      </c>
      <c r="S545" s="6" t="n"/>
      <c r="T545" s="123" t="inlineStr">
        <is>
          <t>A100529</t>
        </is>
      </c>
      <c r="U545" s="123" t="n"/>
      <c r="V545" s="123" t="inlineStr">
        <is>
          <t>LT027</t>
        </is>
      </c>
      <c r="W545" s="13" t="n">
        <v>0</v>
      </c>
      <c r="X545" t="n">
        <v>0</v>
      </c>
    </row>
    <row r="546" ht="12.75" customHeight="1">
      <c r="B546" s="13">
        <f>IF(AND(J546="Coating_Standard"),"Y","N")</f>
        <v/>
      </c>
      <c r="C546" s="6" t="inlineStr">
        <is>
          <t>Price_BOM_VL_VLS_Insert_541</t>
        </is>
      </c>
      <c r="D546">
        <f>IF(B546="Y",C546,"")</f>
        <v/>
      </c>
      <c r="E546" t="inlineStr">
        <is>
          <t>:2512-1_VL:3012-5_VL:3012-3_VL:4095-9_VL:4095-7_VL:4012-1_VL:4012-9_VL:4012-7_VL:5095-9_VL:5012-9_VL:5012-C_VL:5012-A_VL:6012-5_VL:8095-1_VL:8012-3_VL:</t>
        </is>
      </c>
      <c r="F546" s="123" t="inlineStr">
        <is>
          <t>XA</t>
        </is>
      </c>
      <c r="G546" s="123" t="inlineStr">
        <is>
          <t>Opt_InsertProvided</t>
        </is>
      </c>
      <c r="H546" t="inlineStr">
        <is>
          <t>Cast Iron, ASTM-A48, CL 30:Cast Iron, ASTM-A48, CL 35</t>
        </is>
      </c>
      <c r="I546" s="123" t="inlineStr">
        <is>
          <t>:C30:C35:</t>
        </is>
      </c>
      <c r="J546" t="inlineStr">
        <is>
          <t>Coating_Standard</t>
        </is>
      </c>
      <c r="K546" t="inlineStr">
        <is>
          <t>:MechSealType1Unbal:</t>
        </is>
      </c>
      <c r="L546" t="inlineStr">
        <is>
          <t>Vertical</t>
        </is>
      </c>
      <c r="M546" t="inlineStr">
        <is>
          <t>:G:K:</t>
        </is>
      </c>
      <c r="N546" t="inlineStr">
        <is>
          <t>:284JP:286JP:324JP:326JP:364JPZ:365JPZ:404JPZ:405JPZ:</t>
        </is>
      </c>
      <c r="O546" s="6" t="inlineStr">
        <is>
          <t>Cast Iron, ASTM-A48, CL 30</t>
        </is>
      </c>
      <c r="P546" s="6" t="inlineStr">
        <is>
          <t>C30</t>
        </is>
      </c>
      <c r="Q546" s="65" t="inlineStr">
        <is>
          <t>250# ANSI Flange</t>
        </is>
      </c>
      <c r="R546" s="123" t="inlineStr">
        <is>
          <t>RTF</t>
        </is>
      </c>
      <c r="S546" s="6" t="n"/>
      <c r="T546" s="123" t="inlineStr">
        <is>
          <t>A100529</t>
        </is>
      </c>
      <c r="U546" s="123" t="n"/>
      <c r="V546" s="123" t="inlineStr">
        <is>
          <t>LT027</t>
        </is>
      </c>
      <c r="W546" s="13" t="n">
        <v>0</v>
      </c>
      <c r="X546" t="n">
        <v>0</v>
      </c>
    </row>
    <row r="547" ht="12.75" customHeight="1">
      <c r="B547" s="13">
        <f>IF(AND(J547="Coating_Standard"),"Y","N")</f>
        <v/>
      </c>
      <c r="C547" s="6" t="inlineStr">
        <is>
          <t>Price_BOM_VL_VLS_Insert_542</t>
        </is>
      </c>
      <c r="D547">
        <f>IF(B547="Y",C547,"")</f>
        <v/>
      </c>
      <c r="E547" t="inlineStr">
        <is>
          <t>:2512-1_VL:3012-5_VL:3012-3_VL:4095-9_VL:4095-7_VL:4012-1_VL:4012-9_VL:4012-7_VL:5095-9_VL:5012-9_VL:5012-C_VL:5012-A_VL:6012-5_VL:8095-1_VL:8012-3_VL:</t>
        </is>
      </c>
      <c r="F547" s="123" t="inlineStr">
        <is>
          <t>XA</t>
        </is>
      </c>
      <c r="G547" s="123" t="inlineStr">
        <is>
          <t>Opt_InsertProvided</t>
        </is>
      </c>
      <c r="H547" t="inlineStr">
        <is>
          <t>Cast Iron, ASTM-A48, CL 30:Cast Iron, ASTM-A48, CL 35</t>
        </is>
      </c>
      <c r="I547" s="123" t="inlineStr">
        <is>
          <t>:C30:C35:</t>
        </is>
      </c>
      <c r="J547" t="inlineStr">
        <is>
          <t>Coating_Standard</t>
        </is>
      </c>
      <c r="K547" t="inlineStr">
        <is>
          <t>:MechSealType2B:</t>
        </is>
      </c>
      <c r="L547" t="inlineStr">
        <is>
          <t>Vertical</t>
        </is>
      </c>
      <c r="M547" t="inlineStr">
        <is>
          <t>:G:K:</t>
        </is>
      </c>
      <c r="N547" t="inlineStr">
        <is>
          <t>:213JP:215JP:254JP:256JP:</t>
        </is>
      </c>
      <c r="O547" s="6" t="inlineStr">
        <is>
          <t>Cast Iron, ASTM-A48, CL 30</t>
        </is>
      </c>
      <c r="P547" s="6" t="inlineStr">
        <is>
          <t>C30</t>
        </is>
      </c>
      <c r="Q547" s="65" t="inlineStr">
        <is>
          <t>250# ANSI Flange</t>
        </is>
      </c>
      <c r="R547" s="123" t="inlineStr">
        <is>
          <t>RTF</t>
        </is>
      </c>
      <c r="S547" s="6" t="n"/>
      <c r="T547" s="123" t="inlineStr">
        <is>
          <t>A100529</t>
        </is>
      </c>
      <c r="U547" s="123" t="n"/>
      <c r="V547" s="123" t="inlineStr">
        <is>
          <t>LT027</t>
        </is>
      </c>
      <c r="W547" s="13" t="n">
        <v>0</v>
      </c>
      <c r="X547" t="n">
        <v>0</v>
      </c>
    </row>
    <row r="548" ht="12.75" customHeight="1">
      <c r="B548" s="13">
        <f>IF(AND(J548="Coating_Standard"),"Y","N")</f>
        <v/>
      </c>
      <c r="C548" s="6" t="inlineStr">
        <is>
          <t>Price_BOM_VL_VLS_Insert_543</t>
        </is>
      </c>
      <c r="D548">
        <f>IF(B548="Y",C548,"")</f>
        <v/>
      </c>
      <c r="E548" t="inlineStr">
        <is>
          <t>:2512-1_VL:3012-5_VL:3012-3_VL:4095-9_VL:4095-7_VL:4012-1_VL:4012-9_VL:4012-7_VL:5095-9_VL:5012-9_VL:5012-C_VL:5012-A_VL:6012-5_VL:8095-1_VL:8012-3_VL:</t>
        </is>
      </c>
      <c r="F548" s="123" t="inlineStr">
        <is>
          <t>XA</t>
        </is>
      </c>
      <c r="G548" s="123" t="inlineStr">
        <is>
          <t>Opt_InsertProvided</t>
        </is>
      </c>
      <c r="H548" t="inlineStr">
        <is>
          <t>Cast Iron, ASTM-A48, CL 30:Cast Iron, ASTM-A48, CL 35</t>
        </is>
      </c>
      <c r="I548" s="123" t="inlineStr">
        <is>
          <t>:C30:C35:</t>
        </is>
      </c>
      <c r="J548" t="inlineStr">
        <is>
          <t>Coating_Standard</t>
        </is>
      </c>
      <c r="K548" t="inlineStr">
        <is>
          <t>:MechSealType2B:</t>
        </is>
      </c>
      <c r="L548" t="inlineStr">
        <is>
          <t>Vertical</t>
        </is>
      </c>
      <c r="M548" t="inlineStr">
        <is>
          <t>:G:K:</t>
        </is>
      </c>
      <c r="N548" t="inlineStr">
        <is>
          <t>:284JP:286JP:324JP:326JP:364JPZ:365JPZ:404JPZ:405JPZ:</t>
        </is>
      </c>
      <c r="O548" s="6" t="inlineStr">
        <is>
          <t>Cast Iron, ASTM-A48, CL 30</t>
        </is>
      </c>
      <c r="P548" s="6" t="inlineStr">
        <is>
          <t>C30</t>
        </is>
      </c>
      <c r="Q548" s="65" t="inlineStr">
        <is>
          <t>250# ANSI Flange</t>
        </is>
      </c>
      <c r="R548" s="123" t="inlineStr">
        <is>
          <t>RTF</t>
        </is>
      </c>
      <c r="S548" s="6" t="n"/>
      <c r="T548" s="123" t="inlineStr">
        <is>
          <t>A100529</t>
        </is>
      </c>
      <c r="U548" s="123" t="n"/>
      <c r="V548" s="123" t="inlineStr">
        <is>
          <t>LT027</t>
        </is>
      </c>
      <c r="W548" s="13" t="n">
        <v>0</v>
      </c>
      <c r="X548" t="n">
        <v>0</v>
      </c>
    </row>
    <row r="549" ht="12.75" customHeight="1">
      <c r="B549" s="13">
        <f>IF(AND(J549="Coating_Standard"),"Y","N")</f>
        <v/>
      </c>
      <c r="C549" s="6" t="inlineStr">
        <is>
          <t>Price_BOM_VL_VLS_Insert_544</t>
        </is>
      </c>
      <c r="D549">
        <f>IF(B549="Y",C549,"")</f>
        <v/>
      </c>
      <c r="E549" t="inlineStr">
        <is>
          <t>:5015-7_VL:6015-7_VL:8015-7_VL:</t>
        </is>
      </c>
      <c r="F549" s="123" t="inlineStr">
        <is>
          <t>X5</t>
        </is>
      </c>
      <c r="G549" s="123" t="inlineStr">
        <is>
          <t>Opt_InsertProvided</t>
        </is>
      </c>
      <c r="H549" s="123" t="inlineStr">
        <is>
          <t>Ductile Iron, ASTM-A536-65</t>
        </is>
      </c>
      <c r="I549" s="123" t="inlineStr">
        <is>
          <t>:J:</t>
        </is>
      </c>
      <c r="J549" t="inlineStr">
        <is>
          <t>Coating_Scotchkote134_interior</t>
        </is>
      </c>
      <c r="K549" t="inlineStr">
        <is>
          <t>:MechSealType1Unbal:</t>
        </is>
      </c>
      <c r="L549" t="inlineStr">
        <is>
          <t>Vertical</t>
        </is>
      </c>
      <c r="M549" t="inlineStr">
        <is>
          <t>L</t>
        </is>
      </c>
      <c r="N549" t="inlineStr">
        <is>
          <t>:324TCZ:326TCZ:364TCZ:365TCZ:404TCZ:405TCZ:</t>
        </is>
      </c>
      <c r="O549" s="6" t="inlineStr">
        <is>
          <t>Cast Iron, ASTM-A48, CL 30</t>
        </is>
      </c>
      <c r="P549" s="6" t="inlineStr">
        <is>
          <t>C30</t>
        </is>
      </c>
      <c r="Q549" s="65" t="inlineStr">
        <is>
          <t>250# ANSI Flange</t>
        </is>
      </c>
      <c r="R549" s="123" t="inlineStr">
        <is>
          <t>RTF</t>
        </is>
      </c>
      <c r="S549" s="6" t="n"/>
      <c r="T549" s="123" t="inlineStr">
        <is>
          <t>A100527</t>
        </is>
      </c>
      <c r="U549" s="123" t="n"/>
      <c r="V549" s="123" t="inlineStr">
        <is>
          <t>LT027</t>
        </is>
      </c>
      <c r="W549" s="13" t="n">
        <v>0</v>
      </c>
      <c r="X549" t="n">
        <v>0</v>
      </c>
    </row>
    <row r="550" ht="12.75" customHeight="1">
      <c r="B550" s="13">
        <f>IF(AND(J550="Coating_Standard"),"Y","N")</f>
        <v/>
      </c>
      <c r="C550" s="6" t="inlineStr">
        <is>
          <t>Price_BOM_VL_VLS_Insert_545</t>
        </is>
      </c>
      <c r="D550">
        <f>IF(B550="Y",C550,"")</f>
        <v/>
      </c>
      <c r="E550" t="inlineStr">
        <is>
          <t>:5015-7_VL:6015-7_VL:8015-7_VL:</t>
        </is>
      </c>
      <c r="F550" s="123" t="inlineStr">
        <is>
          <t>X5</t>
        </is>
      </c>
      <c r="G550" s="123" t="inlineStr">
        <is>
          <t>Opt_InsertProvided</t>
        </is>
      </c>
      <c r="H550" s="123" t="inlineStr">
        <is>
          <t>Ductile Iron, ASTM-A536-65</t>
        </is>
      </c>
      <c r="I550" s="123" t="inlineStr">
        <is>
          <t>:J:</t>
        </is>
      </c>
      <c r="J550" t="inlineStr">
        <is>
          <t>Coating_Scotchkote134_interior_exterior</t>
        </is>
      </c>
      <c r="K550" t="inlineStr">
        <is>
          <t>:MechSealType1Unbal:</t>
        </is>
      </c>
      <c r="L550" t="inlineStr">
        <is>
          <t>Vertical</t>
        </is>
      </c>
      <c r="M550" t="inlineStr">
        <is>
          <t>L</t>
        </is>
      </c>
      <c r="N550" t="inlineStr">
        <is>
          <t>:324TCZ:326TCZ:364TCZ:365TCZ:404TCZ:405TCZ:</t>
        </is>
      </c>
      <c r="O550" s="6" t="inlineStr">
        <is>
          <t>Cast Iron, ASTM-A48, CL 30</t>
        </is>
      </c>
      <c r="P550" s="6" t="inlineStr">
        <is>
          <t>C30</t>
        </is>
      </c>
      <c r="Q550" s="65" t="inlineStr">
        <is>
          <t>250# ANSI Flange</t>
        </is>
      </c>
      <c r="R550" s="123" t="inlineStr">
        <is>
          <t>RTF</t>
        </is>
      </c>
      <c r="S550" s="6" t="n"/>
      <c r="T550" s="123" t="inlineStr">
        <is>
          <t>A100527</t>
        </is>
      </c>
      <c r="U550" s="123" t="n"/>
      <c r="V550" s="123" t="inlineStr">
        <is>
          <t>LT027</t>
        </is>
      </c>
      <c r="W550" s="13" t="n">
        <v>0</v>
      </c>
      <c r="X550" t="n">
        <v>0</v>
      </c>
    </row>
    <row r="551" ht="12.75" customHeight="1">
      <c r="B551" s="13">
        <f>IF(AND(J551="Coating_Standard"),"Y","N")</f>
        <v/>
      </c>
      <c r="C551" s="6" t="inlineStr">
        <is>
          <t>Price_BOM_VL_VLS_Insert_546</t>
        </is>
      </c>
      <c r="D551">
        <f>IF(B551="Y",C551,"")</f>
        <v/>
      </c>
      <c r="E551" t="inlineStr">
        <is>
          <t>:5015-7_VL:6015-7_VL:8015-7_VL:</t>
        </is>
      </c>
      <c r="F551" s="123" t="inlineStr">
        <is>
          <t>X5</t>
        </is>
      </c>
      <c r="G551" s="123" t="inlineStr">
        <is>
          <t>Opt_InsertProvided</t>
        </is>
      </c>
      <c r="H551" s="123" t="inlineStr">
        <is>
          <t>Ductile Iron, ASTM-A536-65</t>
        </is>
      </c>
      <c r="I551" s="123" t="inlineStr">
        <is>
          <t>:J:</t>
        </is>
      </c>
      <c r="J551" t="inlineStr">
        <is>
          <t>Coating_Scotchkote134_interior_exterior_IncludeImpeller</t>
        </is>
      </c>
      <c r="K551" t="inlineStr">
        <is>
          <t>:MechSealType1Unbal:</t>
        </is>
      </c>
      <c r="L551" t="inlineStr">
        <is>
          <t>Vertical</t>
        </is>
      </c>
      <c r="M551" t="inlineStr">
        <is>
          <t>L</t>
        </is>
      </c>
      <c r="N551" t="inlineStr">
        <is>
          <t>:324TCZ:326TCZ:364TCZ:365TCZ:404TCZ:405TCZ:</t>
        </is>
      </c>
      <c r="O551" s="6" t="inlineStr">
        <is>
          <t>Cast Iron, ASTM-A48, CL 30</t>
        </is>
      </c>
      <c r="P551" s="6" t="inlineStr">
        <is>
          <t>C30</t>
        </is>
      </c>
      <c r="Q551" s="65" t="inlineStr">
        <is>
          <t>250# ANSI Flange</t>
        </is>
      </c>
      <c r="R551" s="123" t="inlineStr">
        <is>
          <t>RTF</t>
        </is>
      </c>
      <c r="S551" s="6" t="n"/>
      <c r="T551" s="123" t="inlineStr">
        <is>
          <t>A100527</t>
        </is>
      </c>
      <c r="U551" s="123" t="n"/>
      <c r="V551" s="123" t="inlineStr">
        <is>
          <t>LT027</t>
        </is>
      </c>
      <c r="W551" s="13" t="n">
        <v>0</v>
      </c>
      <c r="X551" t="n">
        <v>0</v>
      </c>
    </row>
    <row r="552" ht="12.75" customHeight="1">
      <c r="B552" s="13">
        <f>IF(AND(J552="Coating_Standard"),"Y","N")</f>
        <v/>
      </c>
      <c r="C552" s="6" t="inlineStr">
        <is>
          <t>Price_BOM_VL_VLS_Insert_547</t>
        </is>
      </c>
      <c r="D552">
        <f>IF(B552="Y",C552,"")</f>
        <v/>
      </c>
      <c r="E552" t="inlineStr">
        <is>
          <t>:5015-7_VL:6015-7_VL:8015-7_VL:</t>
        </is>
      </c>
      <c r="F552" s="123" t="inlineStr">
        <is>
          <t>X5</t>
        </is>
      </c>
      <c r="G552" s="123" t="inlineStr">
        <is>
          <t>Opt_InsertProvided</t>
        </is>
      </c>
      <c r="H552" s="123" t="inlineStr">
        <is>
          <t>Ductile Iron, ASTM-A536-65</t>
        </is>
      </c>
      <c r="I552" s="123" t="inlineStr">
        <is>
          <t>:J:</t>
        </is>
      </c>
      <c r="J552" t="inlineStr">
        <is>
          <t>Coating_Scotchkote134_interior_IncludeImpeller</t>
        </is>
      </c>
      <c r="K552" t="inlineStr">
        <is>
          <t>:MechSealType1Unbal:</t>
        </is>
      </c>
      <c r="L552" t="inlineStr">
        <is>
          <t>Vertical</t>
        </is>
      </c>
      <c r="M552" t="inlineStr">
        <is>
          <t>L</t>
        </is>
      </c>
      <c r="N552" t="inlineStr">
        <is>
          <t>:324TCZ:326TCZ:364TCZ:365TCZ:404TCZ:405TCZ:</t>
        </is>
      </c>
      <c r="O552" s="6" t="inlineStr">
        <is>
          <t>Cast Iron, ASTM-A48, CL 30</t>
        </is>
      </c>
      <c r="P552" s="6" t="inlineStr">
        <is>
          <t>C30</t>
        </is>
      </c>
      <c r="Q552" s="65" t="inlineStr">
        <is>
          <t>250# ANSI Flange</t>
        </is>
      </c>
      <c r="R552" s="123" t="inlineStr">
        <is>
          <t>RTF</t>
        </is>
      </c>
      <c r="S552" s="6" t="n"/>
      <c r="T552" s="123" t="inlineStr">
        <is>
          <t>A100527</t>
        </is>
      </c>
      <c r="U552" s="123" t="n"/>
      <c r="V552" s="123" t="inlineStr">
        <is>
          <t>LT027</t>
        </is>
      </c>
      <c r="W552" s="13" t="n">
        <v>0</v>
      </c>
      <c r="X552" t="n">
        <v>0</v>
      </c>
    </row>
    <row r="553" ht="12.75" customHeight="1">
      <c r="B553" s="13">
        <f>IF(AND(J553="Coating_Standard"),"Y","N")</f>
        <v/>
      </c>
      <c r="C553" s="6" t="inlineStr">
        <is>
          <t>Price_BOM_VL_VLS_Insert_548</t>
        </is>
      </c>
      <c r="D553">
        <f>IF(B553="Y",C553,"")</f>
        <v/>
      </c>
      <c r="E553" t="inlineStr">
        <is>
          <t>:5015-7_VL:6015-7_VL:8015-7_VL:</t>
        </is>
      </c>
      <c r="F553" s="123" t="inlineStr">
        <is>
          <t>X5</t>
        </is>
      </c>
      <c r="G553" s="123" t="inlineStr">
        <is>
          <t>Opt_InsertProvided</t>
        </is>
      </c>
      <c r="H553" s="123" t="inlineStr">
        <is>
          <t>Ductile Iron, ASTM-A536-65</t>
        </is>
      </c>
      <c r="I553" s="123" t="inlineStr">
        <is>
          <t>:J:</t>
        </is>
      </c>
      <c r="J553" t="inlineStr">
        <is>
          <t>Coating_Special</t>
        </is>
      </c>
      <c r="K553" t="inlineStr">
        <is>
          <t>:MechSealType1Unbal:</t>
        </is>
      </c>
      <c r="L553" t="inlineStr">
        <is>
          <t>Vertical</t>
        </is>
      </c>
      <c r="M553" t="inlineStr">
        <is>
          <t>L</t>
        </is>
      </c>
      <c r="N553" t="inlineStr">
        <is>
          <t>:324TCZ:326TCZ:364TCZ:365TCZ:404TCZ:405TCZ:</t>
        </is>
      </c>
      <c r="O553" s="6" t="inlineStr">
        <is>
          <t>Cast Iron, ASTM-A48, CL 30</t>
        </is>
      </c>
      <c r="P553" s="6" t="inlineStr">
        <is>
          <t>C30</t>
        </is>
      </c>
      <c r="Q553" s="65" t="inlineStr">
        <is>
          <t>250# ANSI Flange</t>
        </is>
      </c>
      <c r="R553" s="123" t="inlineStr">
        <is>
          <t>RTF</t>
        </is>
      </c>
      <c r="S553" s="6" t="n"/>
      <c r="T553" s="123" t="inlineStr">
        <is>
          <t>A100527</t>
        </is>
      </c>
      <c r="U553" s="123" t="n"/>
      <c r="V553" s="123" t="inlineStr">
        <is>
          <t>LT027</t>
        </is>
      </c>
      <c r="W553" s="13" t="n">
        <v>0</v>
      </c>
      <c r="X553" t="n">
        <v>0</v>
      </c>
    </row>
    <row r="554" ht="12.75" customHeight="1">
      <c r="B554" s="13">
        <f>IF(AND(J554="Coating_Standard"),"Y","N")</f>
        <v/>
      </c>
      <c r="C554" s="6" t="inlineStr">
        <is>
          <t>Price_BOM_VL_VLS_Insert_549</t>
        </is>
      </c>
      <c r="D554">
        <f>IF(B554="Y",C554,"")</f>
        <v/>
      </c>
      <c r="E554" t="inlineStr">
        <is>
          <t>:5015-7_VL:6015-7_VL:8015-7_VL:</t>
        </is>
      </c>
      <c r="F554" s="123" t="inlineStr">
        <is>
          <t>X5</t>
        </is>
      </c>
      <c r="G554" s="123" t="inlineStr">
        <is>
          <t>Opt_InsertProvided</t>
        </is>
      </c>
      <c r="H554" s="123" t="inlineStr">
        <is>
          <t>Ductile Iron, ASTM-A536-65</t>
        </is>
      </c>
      <c r="I554" s="123" t="inlineStr">
        <is>
          <t>:J:</t>
        </is>
      </c>
      <c r="J554" t="inlineStr">
        <is>
          <t>Coating_Epoxy</t>
        </is>
      </c>
      <c r="K554" t="inlineStr">
        <is>
          <t>:MechSealType1Unbal:</t>
        </is>
      </c>
      <c r="L554" t="inlineStr">
        <is>
          <t>Vertical</t>
        </is>
      </c>
      <c r="M554" t="inlineStr">
        <is>
          <t>L</t>
        </is>
      </c>
      <c r="N554" t="inlineStr">
        <is>
          <t>:324TCZ:326TCZ:364TCZ:365TCZ:404TCZ:405TCZ:</t>
        </is>
      </c>
      <c r="O554" s="6" t="inlineStr">
        <is>
          <t>Cast Iron, ASTM-A48, CL 30</t>
        </is>
      </c>
      <c r="P554" s="6" t="inlineStr">
        <is>
          <t>C30</t>
        </is>
      </c>
      <c r="Q554" s="65" t="inlineStr">
        <is>
          <t>250# ANSI Flange</t>
        </is>
      </c>
      <c r="R554" s="123" t="inlineStr">
        <is>
          <t>RTF</t>
        </is>
      </c>
      <c r="S554" s="6" t="n"/>
      <c r="T554" s="123" t="inlineStr">
        <is>
          <t>A100527</t>
        </is>
      </c>
      <c r="U554" s="123" t="n"/>
      <c r="V554" s="123" t="inlineStr">
        <is>
          <t>LT027</t>
        </is>
      </c>
      <c r="W554" s="13" t="n">
        <v>0</v>
      </c>
      <c r="X554" t="n">
        <v>0</v>
      </c>
    </row>
    <row r="555" ht="12.75" customHeight="1">
      <c r="B555" s="13">
        <f>IF(AND(J555="Coating_Standard"),"Y","N")</f>
        <v/>
      </c>
      <c r="C555" s="6" t="inlineStr">
        <is>
          <t>Price_BOM_VL_VLS_Insert_550</t>
        </is>
      </c>
      <c r="D555">
        <f>IF(B555="Y",C555,"")</f>
        <v/>
      </c>
      <c r="E555" t="inlineStr">
        <is>
          <t>:5015-7_VL:6015-7_VL:8015-7_VL:</t>
        </is>
      </c>
      <c r="F555" s="123" t="inlineStr">
        <is>
          <t>X5</t>
        </is>
      </c>
      <c r="G555" s="123" t="inlineStr">
        <is>
          <t>Opt_InsertProvided</t>
        </is>
      </c>
      <c r="H555" s="123" t="inlineStr">
        <is>
          <t>Ductile Iron, ASTM-A536-65</t>
        </is>
      </c>
      <c r="I555" s="123" t="inlineStr">
        <is>
          <t>:J:</t>
        </is>
      </c>
      <c r="J555" t="inlineStr">
        <is>
          <t>Coating_Standard</t>
        </is>
      </c>
      <c r="K555" t="inlineStr">
        <is>
          <t>:MechSealType1Unbal:</t>
        </is>
      </c>
      <c r="L555" t="inlineStr">
        <is>
          <t>Vertical</t>
        </is>
      </c>
      <c r="M555" t="inlineStr">
        <is>
          <t>L</t>
        </is>
      </c>
      <c r="N555" t="inlineStr">
        <is>
          <t>:324TCZ:326TCZ:364TCZ:365TCZ:404TCZ:405TCZ:</t>
        </is>
      </c>
      <c r="O555" s="6" t="inlineStr">
        <is>
          <t>Cast Iron, ASTM-A48, CL 30</t>
        </is>
      </c>
      <c r="P555" s="6" t="inlineStr">
        <is>
          <t>C30</t>
        </is>
      </c>
      <c r="Q555" s="65" t="inlineStr">
        <is>
          <t>250# ANSI Flange</t>
        </is>
      </c>
      <c r="R555" s="123" t="inlineStr">
        <is>
          <t>RTF</t>
        </is>
      </c>
      <c r="S555" s="6" t="n"/>
      <c r="T555" s="123" t="inlineStr">
        <is>
          <t>A100527</t>
        </is>
      </c>
      <c r="U555" s="123" t="n"/>
      <c r="V555" s="123" t="inlineStr">
        <is>
          <t>LT027</t>
        </is>
      </c>
      <c r="W555" s="13" t="n">
        <v>0</v>
      </c>
      <c r="X555" t="n">
        <v>0</v>
      </c>
    </row>
    <row r="556" ht="12.75" customHeight="1">
      <c r="B556" s="13">
        <f>IF(AND(J556="Coating_Standard"),"Y","N")</f>
        <v/>
      </c>
      <c r="C556" s="6" t="inlineStr">
        <is>
          <t>Price_BOM_VL_VLS_Insert_551</t>
        </is>
      </c>
      <c r="D556">
        <f>IF(B556="Y",C556,"")</f>
        <v/>
      </c>
      <c r="E556" t="inlineStr">
        <is>
          <t>:5070-7_VLS:</t>
        </is>
      </c>
      <c r="F556" t="inlineStr">
        <is>
          <t>X4</t>
        </is>
      </c>
      <c r="G556" s="123" t="inlineStr">
        <is>
          <t>Opt_InsertProvided</t>
        </is>
      </c>
      <c r="H556" t="inlineStr">
        <is>
          <t>:Cast Iron, ASTM-A48, CL 35:CaseMatl_Ductile_Iron_ASTM-A536-65</t>
        </is>
      </c>
      <c r="I556" s="123" t="inlineStr">
        <is>
          <t>:C30:C35:J:</t>
        </is>
      </c>
      <c r="J556" t="inlineStr">
        <is>
          <t>Coating_Standard</t>
        </is>
      </c>
      <c r="K556" t="inlineStr">
        <is>
          <t>:MechSealType21:MechSealType2:</t>
        </is>
      </c>
      <c r="L556" t="inlineStr">
        <is>
          <t>Vertical</t>
        </is>
      </c>
      <c r="M556" t="inlineStr">
        <is>
          <t>E</t>
        </is>
      </c>
      <c r="N556" t="inlineStr">
        <is>
          <t>:284TSC:286TSC:</t>
        </is>
      </c>
      <c r="O556" s="6" t="inlineStr">
        <is>
          <t>Cast Iron, ASTM-A48, CL 30</t>
        </is>
      </c>
      <c r="P556" s="6" t="inlineStr">
        <is>
          <t>C30</t>
        </is>
      </c>
      <c r="Q556" s="123" t="inlineStr">
        <is>
          <t>125# ANSI Flange</t>
        </is>
      </c>
      <c r="R556" s="65" t="inlineStr">
        <is>
          <t>RTF-96769319</t>
        </is>
      </c>
      <c r="S556" s="6" t="inlineStr">
        <is>
          <t>BRACKET,VLS,X4,213-286,CI 5070</t>
        </is>
      </c>
      <c r="T556" t="inlineStr">
        <is>
          <t>A300092</t>
        </is>
      </c>
      <c r="V556" s="123" t="inlineStr">
        <is>
          <t>LT027</t>
        </is>
      </c>
      <c r="W556" s="13" t="n">
        <v>0</v>
      </c>
      <c r="X556" t="n">
        <v>45</v>
      </c>
    </row>
    <row r="557" ht="12.75" customHeight="1">
      <c r="B557" s="13">
        <f>IF(AND(J557="Coating_Standard"),"Y","N")</f>
        <v/>
      </c>
      <c r="C557" t="inlineStr">
        <is>
          <t>Price_BOM_VL_VLS_Insert_552</t>
        </is>
      </c>
      <c r="D557">
        <f>IF(B557="Y",C557,"")</f>
        <v/>
      </c>
      <c r="E557" t="inlineStr">
        <is>
          <t>:1012-3_VL:</t>
        </is>
      </c>
      <c r="F557" s="123" t="inlineStr">
        <is>
          <t>X5</t>
        </is>
      </c>
      <c r="G557" s="123" t="inlineStr">
        <is>
          <t>Opt_InsertProvided</t>
        </is>
      </c>
      <c r="H557" s="123" t="inlineStr">
        <is>
          <t>Ductile Iron, ASTM-A536-65</t>
        </is>
      </c>
      <c r="I557" s="123" t="inlineStr">
        <is>
          <t>:C35:</t>
        </is>
      </c>
      <c r="J557" t="inlineStr">
        <is>
          <t>Coating_Standard</t>
        </is>
      </c>
      <c r="K557" t="inlineStr">
        <is>
          <t>:MechSealType21S:MechSealType1Unbal:</t>
        </is>
      </c>
      <c r="L557" t="inlineStr">
        <is>
          <t>Vertical</t>
        </is>
      </c>
      <c r="M557" t="inlineStr">
        <is>
          <t>L</t>
        </is>
      </c>
      <c r="N557" t="inlineStr">
        <is>
          <t>:213TCZ:215TCZ:254TCZ:256TCZ:</t>
        </is>
      </c>
      <c r="O557" s="6" t="inlineStr">
        <is>
          <t>Cast Iron, ASTM-A48, CL 30</t>
        </is>
      </c>
      <c r="P557" s="6" t="inlineStr">
        <is>
          <t>C30</t>
        </is>
      </c>
      <c r="Q557" s="123" t="inlineStr">
        <is>
          <t>125# ANSI Flange</t>
        </is>
      </c>
      <c r="R557" s="123" t="n">
        <v>96769426</v>
      </c>
      <c r="S557" s="6" t="inlineStr">
        <is>
          <t>INSERT,LC,X5,SGL,213TCZ-256TCZ,CI</t>
        </is>
      </c>
      <c r="T557" s="123" t="inlineStr">
        <is>
          <t>A100527</t>
        </is>
      </c>
      <c r="U557" s="123" t="n"/>
      <c r="V557" s="123" t="inlineStr">
        <is>
          <t>LT027</t>
        </is>
      </c>
      <c r="W557" s="13" t="n">
        <v>0</v>
      </c>
      <c r="X557" t="n">
        <v>0</v>
      </c>
    </row>
    <row r="558" ht="12.75" customHeight="1">
      <c r="B558" s="13">
        <f>IF(AND(J558="Coating_Standard"),"Y","N")</f>
        <v/>
      </c>
      <c r="C558" t="inlineStr">
        <is>
          <t>Price_BOM_VL_VLS_Insert_553</t>
        </is>
      </c>
      <c r="D558">
        <f>IF(B558="Y",C558,"")</f>
        <v/>
      </c>
      <c r="E558" t="inlineStr">
        <is>
          <t>:1012-3_VL:</t>
        </is>
      </c>
      <c r="F558" s="123" t="inlineStr">
        <is>
          <t>X5</t>
        </is>
      </c>
      <c r="G558" s="123" t="inlineStr">
        <is>
          <t>Opt_InsertProvided</t>
        </is>
      </c>
      <c r="H558" s="123" t="inlineStr">
        <is>
          <t>Ductile Iron, ASTM-A536-65</t>
        </is>
      </c>
      <c r="I558" s="123" t="inlineStr">
        <is>
          <t>:J:</t>
        </is>
      </c>
      <c r="J558" t="inlineStr">
        <is>
          <t>Coating_Standard</t>
        </is>
      </c>
      <c r="K558" t="inlineStr">
        <is>
          <t>:MechSealType21S:MechSealType1Unbal:</t>
        </is>
      </c>
      <c r="L558" t="inlineStr">
        <is>
          <t>Vertical</t>
        </is>
      </c>
      <c r="M558" t="inlineStr">
        <is>
          <t>L</t>
        </is>
      </c>
      <c r="N558" t="inlineStr">
        <is>
          <t>:284TCZ:286TCZ:</t>
        </is>
      </c>
      <c r="O558" s="6" t="inlineStr">
        <is>
          <t>Cast Iron, ASTM-A48, CL 30</t>
        </is>
      </c>
      <c r="P558" s="6" t="inlineStr">
        <is>
          <t>C30</t>
        </is>
      </c>
      <c r="Q558" s="123" t="inlineStr">
        <is>
          <t>125# ANSI Flange</t>
        </is>
      </c>
      <c r="R558" s="123" t="n">
        <v>96769427</v>
      </c>
      <c r="S558" s="6" t="inlineStr">
        <is>
          <t>INSERT,LC,X5,SGL,284TCZ-286TCZ,CI</t>
        </is>
      </c>
      <c r="T558" s="123" t="inlineStr">
        <is>
          <t>A100527</t>
        </is>
      </c>
      <c r="U558" s="123" t="n"/>
      <c r="V558" s="123" t="inlineStr">
        <is>
          <t>LT027</t>
        </is>
      </c>
      <c r="W558" s="13" t="n">
        <v>0</v>
      </c>
      <c r="X558" t="n">
        <v>0</v>
      </c>
    </row>
    <row r="559" ht="12.75" customHeight="1">
      <c r="B559" s="13">
        <f>IF(AND(J559="Coating_Standard"),"Y","N")</f>
        <v/>
      </c>
      <c r="C559" t="inlineStr">
        <is>
          <t>Price_BOM_VL_VLS_Insert_554</t>
        </is>
      </c>
      <c r="D559">
        <f>IF(B559="Y",C559,"")</f>
        <v/>
      </c>
      <c r="E559" t="inlineStr">
        <is>
          <t>:1012-3_VL:</t>
        </is>
      </c>
      <c r="F559" s="123" t="inlineStr">
        <is>
          <t>X5</t>
        </is>
      </c>
      <c r="G559" s="123" t="inlineStr">
        <is>
          <t>Opt_InsertProvided</t>
        </is>
      </c>
      <c r="H559" s="123" t="inlineStr">
        <is>
          <t>Ductile Iron, ASTM-A536-65</t>
        </is>
      </c>
      <c r="I559" s="123" t="inlineStr">
        <is>
          <t>:J:</t>
        </is>
      </c>
      <c r="J559" t="inlineStr">
        <is>
          <t>Coating_Standard</t>
        </is>
      </c>
      <c r="K559" t="inlineStr">
        <is>
          <t>:MechSealType21S:MechSealType1Unbal:</t>
        </is>
      </c>
      <c r="L559" t="inlineStr">
        <is>
          <t>Vertical</t>
        </is>
      </c>
      <c r="M559" t="inlineStr">
        <is>
          <t>L</t>
        </is>
      </c>
      <c r="N559" t="inlineStr">
        <is>
          <t>:324TCZ:326TCZ:364TCZ:365TCZ:</t>
        </is>
      </c>
      <c r="O559" s="6" t="inlineStr">
        <is>
          <t>Cast Iron, ASTM-A48, CL 30</t>
        </is>
      </c>
      <c r="P559" s="6" t="inlineStr">
        <is>
          <t>C30</t>
        </is>
      </c>
      <c r="Q559" s="123" t="inlineStr">
        <is>
          <t>125# ANSI Flange</t>
        </is>
      </c>
      <c r="R559" s="123" t="n">
        <v>96769428</v>
      </c>
      <c r="S559" s="6" t="inlineStr">
        <is>
          <t>INSERT,LC,X5,SGL,324TCZ-365TCZ,CI</t>
        </is>
      </c>
      <c r="T559" s="123" t="inlineStr">
        <is>
          <t>A100527</t>
        </is>
      </c>
      <c r="U559" s="123" t="n"/>
      <c r="V559" s="123" t="inlineStr">
        <is>
          <t>LT027</t>
        </is>
      </c>
      <c r="W559" s="13" t="n">
        <v>0</v>
      </c>
      <c r="X559" t="n">
        <v>0</v>
      </c>
    </row>
    <row r="560" ht="12.75" customHeight="1">
      <c r="B560" s="13">
        <f>IF(AND(J560="Coating_Standard"),"Y","N")</f>
        <v/>
      </c>
      <c r="C560" t="inlineStr">
        <is>
          <t>Price_BOM_VL_VLS_Insert_555</t>
        </is>
      </c>
      <c r="D560">
        <f>IF(B560="Y",C560,"")</f>
        <v/>
      </c>
      <c r="E560" t="inlineStr">
        <is>
          <t>:1012-3_VL:</t>
        </is>
      </c>
      <c r="F560" s="123" t="inlineStr">
        <is>
          <t>X5</t>
        </is>
      </c>
      <c r="G560" s="123" t="inlineStr">
        <is>
          <t>Opt_InsertProvided</t>
        </is>
      </c>
      <c r="H560" s="123" t="inlineStr">
        <is>
          <t>Ductile Iron, ASTM-A536-65</t>
        </is>
      </c>
      <c r="I560" s="123" t="inlineStr">
        <is>
          <t>:J:</t>
        </is>
      </c>
      <c r="J560" t="inlineStr">
        <is>
          <t>Coating_Standard</t>
        </is>
      </c>
      <c r="K560" t="inlineStr">
        <is>
          <t>:MechSealType1Bal:</t>
        </is>
      </c>
      <c r="L560" t="inlineStr">
        <is>
          <t>Vertical</t>
        </is>
      </c>
      <c r="M560" t="inlineStr">
        <is>
          <t>L</t>
        </is>
      </c>
      <c r="N560" t="inlineStr">
        <is>
          <t>:213TCZ:215TCZ:254TCZ:256TCZ:</t>
        </is>
      </c>
      <c r="O560" s="6" t="inlineStr">
        <is>
          <t>Cast Iron, ASTM-A48, CL 30</t>
        </is>
      </c>
      <c r="P560" s="6" t="inlineStr">
        <is>
          <t>C30</t>
        </is>
      </c>
      <c r="Q560" s="123" t="inlineStr">
        <is>
          <t>125# ANSI Flange</t>
        </is>
      </c>
      <c r="R560" s="123" t="n">
        <v>96769435</v>
      </c>
      <c r="S560" s="6" t="inlineStr">
        <is>
          <t>INSERT,LC,X5,BAL,213TCZ-256TCZ,CI</t>
        </is>
      </c>
      <c r="T560" s="123" t="inlineStr">
        <is>
          <t>A100527</t>
        </is>
      </c>
      <c r="U560" s="123" t="n"/>
      <c r="V560" s="123" t="inlineStr">
        <is>
          <t>LT027</t>
        </is>
      </c>
      <c r="W560" s="13" t="n">
        <v>0</v>
      </c>
      <c r="X560" t="n">
        <v>0</v>
      </c>
    </row>
    <row r="561" ht="12.75" customHeight="1">
      <c r="B561" s="13">
        <f>IF(AND(J561="Coating_Standard"),"Y","N")</f>
        <v/>
      </c>
      <c r="C561" t="inlineStr">
        <is>
          <t>Price_BOM_VL_VLS_Insert_556</t>
        </is>
      </c>
      <c r="D561">
        <f>IF(B561="Y",C561,"")</f>
        <v/>
      </c>
      <c r="E561" t="inlineStr">
        <is>
          <t>:1012-3_VL:</t>
        </is>
      </c>
      <c r="F561" s="123" t="inlineStr">
        <is>
          <t>X5</t>
        </is>
      </c>
      <c r="G561" s="123" t="inlineStr">
        <is>
          <t>Opt_InsertProvided</t>
        </is>
      </c>
      <c r="H561" s="123" t="inlineStr">
        <is>
          <t>Ductile Iron, ASTM-A536-65</t>
        </is>
      </c>
      <c r="I561" s="123" t="inlineStr">
        <is>
          <t>:J:</t>
        </is>
      </c>
      <c r="J561" t="inlineStr">
        <is>
          <t>Coating_Standard</t>
        </is>
      </c>
      <c r="K561" t="inlineStr">
        <is>
          <t>:MechSealType1Bal:</t>
        </is>
      </c>
      <c r="L561" t="inlineStr">
        <is>
          <t>Vertical</t>
        </is>
      </c>
      <c r="M561" t="inlineStr">
        <is>
          <t>L</t>
        </is>
      </c>
      <c r="N561" t="inlineStr">
        <is>
          <t>:284TCZ:286TCZ:</t>
        </is>
      </c>
      <c r="O561" s="6" t="inlineStr">
        <is>
          <t>Cast Iron, ASTM-A48, CL 30</t>
        </is>
      </c>
      <c r="P561" s="6" t="inlineStr">
        <is>
          <t>C30</t>
        </is>
      </c>
      <c r="Q561" s="123" t="inlineStr">
        <is>
          <t>125# ANSI Flange</t>
        </is>
      </c>
      <c r="R561" s="123" t="n">
        <v>96769436</v>
      </c>
      <c r="S561" s="6" t="inlineStr">
        <is>
          <t>INSERT,LC,X5,BAL,284TCZ-286TCZ,CI</t>
        </is>
      </c>
      <c r="T561" s="123" t="inlineStr">
        <is>
          <t>A100527</t>
        </is>
      </c>
      <c r="U561" s="123" t="n"/>
      <c r="V561" s="123" t="inlineStr">
        <is>
          <t>LT027</t>
        </is>
      </c>
      <c r="W561" s="13" t="n">
        <v>0</v>
      </c>
      <c r="X561" t="n">
        <v>0</v>
      </c>
    </row>
    <row r="562" ht="12.75" customHeight="1">
      <c r="B562" s="13">
        <f>IF(AND(J562="Coating_Standard"),"Y","N")</f>
        <v/>
      </c>
      <c r="C562" t="inlineStr">
        <is>
          <t>Price_BOM_VL_VLS_Insert_557</t>
        </is>
      </c>
      <c r="D562">
        <f>IF(B562="Y",C562,"")</f>
        <v/>
      </c>
      <c r="E562" t="inlineStr">
        <is>
          <t>:1012-3_VL:</t>
        </is>
      </c>
      <c r="F562" s="123" t="inlineStr">
        <is>
          <t>X5</t>
        </is>
      </c>
      <c r="G562" s="123" t="inlineStr">
        <is>
          <t>Opt_InsertProvided</t>
        </is>
      </c>
      <c r="H562" s="123" t="inlineStr">
        <is>
          <t>Ductile Iron, ASTM-A536-65</t>
        </is>
      </c>
      <c r="I562" s="123" t="inlineStr">
        <is>
          <t>:J:</t>
        </is>
      </c>
      <c r="J562" t="inlineStr">
        <is>
          <t>Coating_Standard</t>
        </is>
      </c>
      <c r="K562" t="inlineStr">
        <is>
          <t>:MechSealType1Bal:</t>
        </is>
      </c>
      <c r="L562" t="inlineStr">
        <is>
          <t>Vertical</t>
        </is>
      </c>
      <c r="M562" t="inlineStr">
        <is>
          <t>L</t>
        </is>
      </c>
      <c r="N562" t="inlineStr">
        <is>
          <t>:324TCZ:326TCZ:364TCZ:365TCZ:</t>
        </is>
      </c>
      <c r="O562" s="6" t="inlineStr">
        <is>
          <t>Cast Iron, ASTM-A48, CL 30</t>
        </is>
      </c>
      <c r="P562" s="6" t="inlineStr">
        <is>
          <t>C30</t>
        </is>
      </c>
      <c r="Q562" s="123" t="inlineStr">
        <is>
          <t>125# ANSI Flange</t>
        </is>
      </c>
      <c r="R562" s="123" t="n">
        <v>96769437</v>
      </c>
      <c r="S562" s="6" t="inlineStr">
        <is>
          <t>INSERT,LC,X5,BAL,324TCZ-365TCZ,CI</t>
        </is>
      </c>
      <c r="T562" s="123" t="inlineStr">
        <is>
          <t>A100527</t>
        </is>
      </c>
      <c r="U562" s="123" t="n"/>
      <c r="V562" s="123" t="inlineStr">
        <is>
          <t>LT027</t>
        </is>
      </c>
      <c r="W562" s="13" t="n">
        <v>0</v>
      </c>
      <c r="X562" t="n">
        <v>0</v>
      </c>
    </row>
    <row r="563" ht="12.75" customHeight="1">
      <c r="B563" s="13">
        <f>IF(AND(J563="Coating_Standard"),"Y","N")</f>
        <v/>
      </c>
      <c r="C563" t="inlineStr">
        <is>
          <t>Price_BOM_VL_VLS_Insert_558</t>
        </is>
      </c>
      <c r="D563">
        <f>IF(B563="Y",C563,"")</f>
        <v/>
      </c>
      <c r="E563" t="inlineStr">
        <is>
          <t>:1012-3_VL:</t>
        </is>
      </c>
      <c r="F563" s="123" t="inlineStr">
        <is>
          <t>X5</t>
        </is>
      </c>
      <c r="G563" s="123" t="inlineStr">
        <is>
          <t>Opt_InsertProvided</t>
        </is>
      </c>
      <c r="H563" s="123" t="inlineStr">
        <is>
          <t>Ductile Iron, ASTM-A536-65</t>
        </is>
      </c>
      <c r="I563" s="123" t="inlineStr">
        <is>
          <t>:J:</t>
        </is>
      </c>
      <c r="J563" t="inlineStr">
        <is>
          <t>Coating_Scotchkote134_interior</t>
        </is>
      </c>
      <c r="K563" t="inlineStr">
        <is>
          <t>:MechSealType21S:MechSealType1Unbal:</t>
        </is>
      </c>
      <c r="L563" t="inlineStr">
        <is>
          <t>Vertical</t>
        </is>
      </c>
      <c r="M563" t="inlineStr">
        <is>
          <t>L</t>
        </is>
      </c>
      <c r="N563" t="inlineStr">
        <is>
          <t>:213TCZ:215TCZ:254TCZ:256TCZ:</t>
        </is>
      </c>
      <c r="O563" s="6" t="inlineStr">
        <is>
          <t>Cast Iron, ASTM-A48, CL 30</t>
        </is>
      </c>
      <c r="P563" s="6" t="inlineStr">
        <is>
          <t>C30</t>
        </is>
      </c>
      <c r="Q563" s="123" t="inlineStr">
        <is>
          <t>125# ANSI Flange</t>
        </is>
      </c>
      <c r="R563" s="123" t="inlineStr">
        <is>
          <t>RTF</t>
        </is>
      </c>
      <c r="S563" s="6" t="n"/>
      <c r="T563" s="123" t="inlineStr">
        <is>
          <t>A100527</t>
        </is>
      </c>
      <c r="U563" s="123" t="n"/>
      <c r="V563" s="123" t="inlineStr">
        <is>
          <t>LT027</t>
        </is>
      </c>
      <c r="W563" s="13" t="n">
        <v>0</v>
      </c>
      <c r="X563" t="n">
        <v>0</v>
      </c>
    </row>
    <row r="564" ht="12.75" customHeight="1">
      <c r="B564" s="13">
        <f>IF(AND(J564="Coating_Standard"),"Y","N")</f>
        <v/>
      </c>
      <c r="C564" t="inlineStr">
        <is>
          <t>Price_BOM_VL_VLS_Insert_559</t>
        </is>
      </c>
      <c r="D564">
        <f>IF(B564="Y",C564,"")</f>
        <v/>
      </c>
      <c r="E564" t="inlineStr">
        <is>
          <t>:1012-3_VL:</t>
        </is>
      </c>
      <c r="F564" s="123" t="inlineStr">
        <is>
          <t>X5</t>
        </is>
      </c>
      <c r="G564" s="123" t="inlineStr">
        <is>
          <t>Opt_InsertProvided</t>
        </is>
      </c>
      <c r="H564" s="123" t="inlineStr">
        <is>
          <t>Ductile Iron, ASTM-A536-65</t>
        </is>
      </c>
      <c r="I564" s="123" t="inlineStr">
        <is>
          <t>:J:</t>
        </is>
      </c>
      <c r="J564" t="inlineStr">
        <is>
          <t>Coating_Scotchkote134_interior</t>
        </is>
      </c>
      <c r="K564" t="inlineStr">
        <is>
          <t>:MechSealType21S:MechSealType1Unbal:</t>
        </is>
      </c>
      <c r="L564" t="inlineStr">
        <is>
          <t>Vertical</t>
        </is>
      </c>
      <c r="M564" t="inlineStr">
        <is>
          <t>L</t>
        </is>
      </c>
      <c r="N564" t="inlineStr">
        <is>
          <t>:284TCZ:286TCZ:</t>
        </is>
      </c>
      <c r="O564" s="6" t="inlineStr">
        <is>
          <t>Cast Iron, ASTM-A48, CL 30</t>
        </is>
      </c>
      <c r="P564" s="6" t="inlineStr">
        <is>
          <t>C30</t>
        </is>
      </c>
      <c r="Q564" s="123" t="inlineStr">
        <is>
          <t>125# ANSI Flange</t>
        </is>
      </c>
      <c r="R564" s="123" t="inlineStr">
        <is>
          <t>RTF</t>
        </is>
      </c>
      <c r="S564" s="6" t="n"/>
      <c r="T564" s="123" t="inlineStr">
        <is>
          <t>A100527</t>
        </is>
      </c>
      <c r="U564" s="123" t="n"/>
      <c r="V564" s="123" t="inlineStr">
        <is>
          <t>LT027</t>
        </is>
      </c>
      <c r="W564" s="13" t="n">
        <v>0</v>
      </c>
      <c r="X564" t="n">
        <v>0</v>
      </c>
    </row>
    <row r="565" ht="12.75" customHeight="1">
      <c r="B565" s="13">
        <f>IF(AND(J565="Coating_Standard"),"Y","N")</f>
        <v/>
      </c>
      <c r="C565" t="inlineStr">
        <is>
          <t>Price_BOM_VL_VLS_Insert_560</t>
        </is>
      </c>
      <c r="D565">
        <f>IF(B565="Y",C565,"")</f>
        <v/>
      </c>
      <c r="E565" t="inlineStr">
        <is>
          <t>:1012-3_VL:</t>
        </is>
      </c>
      <c r="F565" s="123" t="inlineStr">
        <is>
          <t>X5</t>
        </is>
      </c>
      <c r="G565" s="123" t="inlineStr">
        <is>
          <t>Opt_InsertProvided</t>
        </is>
      </c>
      <c r="H565" s="123" t="inlineStr">
        <is>
          <t>Ductile Iron, ASTM-A536-65</t>
        </is>
      </c>
      <c r="I565" s="123" t="inlineStr">
        <is>
          <t>:J:</t>
        </is>
      </c>
      <c r="J565" t="inlineStr">
        <is>
          <t>Coating_Scotchkote134_interior</t>
        </is>
      </c>
      <c r="K565" t="inlineStr">
        <is>
          <t>:MechSealType21S:MechSealType1Unbal:</t>
        </is>
      </c>
      <c r="L565" t="inlineStr">
        <is>
          <t>Vertical</t>
        </is>
      </c>
      <c r="M565" t="inlineStr">
        <is>
          <t>L</t>
        </is>
      </c>
      <c r="N565" t="inlineStr">
        <is>
          <t>:324TCZ:326TCZ:364TCZ:365TCZ:</t>
        </is>
      </c>
      <c r="O565" s="6" t="inlineStr">
        <is>
          <t>Cast Iron, ASTM-A48, CL 30</t>
        </is>
      </c>
      <c r="P565" s="6" t="inlineStr">
        <is>
          <t>C30</t>
        </is>
      </c>
      <c r="Q565" s="123" t="inlineStr">
        <is>
          <t>125# ANSI Flange</t>
        </is>
      </c>
      <c r="R565" s="123" t="inlineStr">
        <is>
          <t>RTF</t>
        </is>
      </c>
      <c r="S565" s="6" t="n"/>
      <c r="T565" s="123" t="inlineStr">
        <is>
          <t>A100527</t>
        </is>
      </c>
      <c r="U565" s="123" t="n"/>
      <c r="V565" s="123" t="inlineStr">
        <is>
          <t>LT027</t>
        </is>
      </c>
      <c r="W565" s="13" t="n">
        <v>0</v>
      </c>
      <c r="X565" t="n">
        <v>0</v>
      </c>
    </row>
    <row r="566" ht="12.75" customHeight="1">
      <c r="B566" s="13">
        <f>IF(AND(J566="Coating_Standard"),"Y","N")</f>
        <v/>
      </c>
      <c r="C566" t="inlineStr">
        <is>
          <t>Price_BOM_VL_VLS_Insert_561</t>
        </is>
      </c>
      <c r="D566">
        <f>IF(B566="Y",C566,"")</f>
        <v/>
      </c>
      <c r="E566" t="inlineStr">
        <is>
          <t>:1012-3_VL:</t>
        </is>
      </c>
      <c r="F566" s="123" t="inlineStr">
        <is>
          <t>X5</t>
        </is>
      </c>
      <c r="G566" s="123" t="inlineStr">
        <is>
          <t>Opt_InsertProvided</t>
        </is>
      </c>
      <c r="H566" s="123" t="inlineStr">
        <is>
          <t>Ductile Iron, ASTM-A536-65</t>
        </is>
      </c>
      <c r="I566" s="123" t="inlineStr">
        <is>
          <t>:J:</t>
        </is>
      </c>
      <c r="J566" t="inlineStr">
        <is>
          <t>Coating_Scotchkote134_interior</t>
        </is>
      </c>
      <c r="K566" t="inlineStr">
        <is>
          <t>:MechSealType1Bal:</t>
        </is>
      </c>
      <c r="L566" t="inlineStr">
        <is>
          <t>Vertical</t>
        </is>
      </c>
      <c r="M566" t="inlineStr">
        <is>
          <t>L</t>
        </is>
      </c>
      <c r="N566" t="inlineStr">
        <is>
          <t>:213TCZ:215TCZ:254TCZ:256TCZ:</t>
        </is>
      </c>
      <c r="O566" s="6" t="inlineStr">
        <is>
          <t>Cast Iron, ASTM-A48, CL 30</t>
        </is>
      </c>
      <c r="P566" s="6" t="inlineStr">
        <is>
          <t>C30</t>
        </is>
      </c>
      <c r="Q566" s="123" t="inlineStr">
        <is>
          <t>125# ANSI Flange</t>
        </is>
      </c>
      <c r="R566" s="123" t="inlineStr">
        <is>
          <t>RTF</t>
        </is>
      </c>
      <c r="S566" s="6" t="n"/>
      <c r="T566" s="123" t="inlineStr">
        <is>
          <t>A100527</t>
        </is>
      </c>
      <c r="U566" s="123" t="n"/>
      <c r="V566" s="123" t="inlineStr">
        <is>
          <t>LT027</t>
        </is>
      </c>
      <c r="W566" s="13" t="n">
        <v>0</v>
      </c>
      <c r="X566" t="n">
        <v>0</v>
      </c>
    </row>
    <row r="567" ht="12.75" customHeight="1">
      <c r="B567" s="13">
        <f>IF(AND(J567="Coating_Standard"),"Y","N")</f>
        <v/>
      </c>
      <c r="C567" t="inlineStr">
        <is>
          <t>Price_BOM_VL_VLS_Insert_562</t>
        </is>
      </c>
      <c r="D567">
        <f>IF(B567="Y",C567,"")</f>
        <v/>
      </c>
      <c r="E567" t="inlineStr">
        <is>
          <t>:1012-3_VL:</t>
        </is>
      </c>
      <c r="F567" s="123" t="inlineStr">
        <is>
          <t>X5</t>
        </is>
      </c>
      <c r="G567" s="123" t="inlineStr">
        <is>
          <t>Opt_InsertProvided</t>
        </is>
      </c>
      <c r="H567" s="123" t="inlineStr">
        <is>
          <t>Ductile Iron, ASTM-A536-65</t>
        </is>
      </c>
      <c r="I567" s="123" t="inlineStr">
        <is>
          <t>:J:</t>
        </is>
      </c>
      <c r="J567" t="inlineStr">
        <is>
          <t>Coating_Scotchkote134_interior</t>
        </is>
      </c>
      <c r="K567" t="inlineStr">
        <is>
          <t>:MechSealType1Bal:</t>
        </is>
      </c>
      <c r="L567" t="inlineStr">
        <is>
          <t>Vertical</t>
        </is>
      </c>
      <c r="M567" t="inlineStr">
        <is>
          <t>L</t>
        </is>
      </c>
      <c r="N567" t="inlineStr">
        <is>
          <t>:284TCZ:286TCZ:</t>
        </is>
      </c>
      <c r="O567" s="6" t="inlineStr">
        <is>
          <t>Cast Iron, ASTM-A48, CL 30</t>
        </is>
      </c>
      <c r="P567" s="6" t="inlineStr">
        <is>
          <t>C30</t>
        </is>
      </c>
      <c r="Q567" s="123" t="inlineStr">
        <is>
          <t>125# ANSI Flange</t>
        </is>
      </c>
      <c r="R567" s="123" t="inlineStr">
        <is>
          <t>RTF</t>
        </is>
      </c>
      <c r="S567" s="6" t="n"/>
      <c r="T567" s="123" t="inlineStr">
        <is>
          <t>A100527</t>
        </is>
      </c>
      <c r="U567" s="123" t="n"/>
      <c r="V567" s="123" t="inlineStr">
        <is>
          <t>LT027</t>
        </is>
      </c>
      <c r="W567" s="13" t="n">
        <v>0</v>
      </c>
      <c r="X567" t="n">
        <v>0</v>
      </c>
    </row>
    <row r="568" ht="12.75" customHeight="1">
      <c r="B568" s="13">
        <f>IF(AND(J568="Coating_Standard"),"Y","N")</f>
        <v/>
      </c>
      <c r="C568" t="inlineStr">
        <is>
          <t>Price_BOM_VL_VLS_Insert_563</t>
        </is>
      </c>
      <c r="D568">
        <f>IF(B568="Y",C568,"")</f>
        <v/>
      </c>
      <c r="E568" t="inlineStr">
        <is>
          <t>:1012-3_VL:</t>
        </is>
      </c>
      <c r="F568" s="123" t="inlineStr">
        <is>
          <t>X5</t>
        </is>
      </c>
      <c r="G568" s="123" t="inlineStr">
        <is>
          <t>Opt_InsertProvided</t>
        </is>
      </c>
      <c r="H568" s="123" t="inlineStr">
        <is>
          <t>Ductile Iron, ASTM-A536-65</t>
        </is>
      </c>
      <c r="I568" s="123" t="inlineStr">
        <is>
          <t>:J:</t>
        </is>
      </c>
      <c r="J568" t="inlineStr">
        <is>
          <t>Coating_Scotchkote134_interior</t>
        </is>
      </c>
      <c r="K568" t="inlineStr">
        <is>
          <t>:MechSealType1Bal:</t>
        </is>
      </c>
      <c r="L568" t="inlineStr">
        <is>
          <t>Vertical</t>
        </is>
      </c>
      <c r="M568" t="inlineStr">
        <is>
          <t>L</t>
        </is>
      </c>
      <c r="N568" t="inlineStr">
        <is>
          <t>:324TCZ:326TCZ:364TCZ:365TCZ:</t>
        </is>
      </c>
      <c r="O568" s="6" t="inlineStr">
        <is>
          <t>Cast Iron, ASTM-A48, CL 30</t>
        </is>
      </c>
      <c r="P568" s="6" t="inlineStr">
        <is>
          <t>C30</t>
        </is>
      </c>
      <c r="Q568" s="123" t="inlineStr">
        <is>
          <t>125# ANSI Flange</t>
        </is>
      </c>
      <c r="R568" s="123" t="inlineStr">
        <is>
          <t>RTF</t>
        </is>
      </c>
      <c r="S568" s="6" t="n"/>
      <c r="T568" s="123" t="inlineStr">
        <is>
          <t>A100527</t>
        </is>
      </c>
      <c r="U568" s="123" t="n"/>
      <c r="V568" s="123" t="inlineStr">
        <is>
          <t>LT027</t>
        </is>
      </c>
      <c r="W568" s="13" t="n">
        <v>0</v>
      </c>
      <c r="X568" t="n">
        <v>0</v>
      </c>
    </row>
    <row r="569" ht="12.75" customHeight="1">
      <c r="B569" s="13">
        <f>IF(AND(J569="Coating_Standard"),"Y","N")</f>
        <v/>
      </c>
      <c r="C569" t="inlineStr">
        <is>
          <t>Price_BOM_VL_VLS_Insert_564</t>
        </is>
      </c>
      <c r="D569">
        <f>IF(B569="Y",C569,"")</f>
        <v/>
      </c>
      <c r="E569" t="inlineStr">
        <is>
          <t>:1012-3_VL:</t>
        </is>
      </c>
      <c r="F569" s="123" t="inlineStr">
        <is>
          <t>X5</t>
        </is>
      </c>
      <c r="G569" s="123" t="inlineStr">
        <is>
          <t>Opt_InsertProvided</t>
        </is>
      </c>
      <c r="H569" s="123" t="inlineStr">
        <is>
          <t>Ductile Iron, ASTM-A536-65</t>
        </is>
      </c>
      <c r="I569" s="123" t="inlineStr">
        <is>
          <t>:J:</t>
        </is>
      </c>
      <c r="J569" t="inlineStr">
        <is>
          <t>Coating_Scotchkote134_interior_exterior</t>
        </is>
      </c>
      <c r="K569" t="inlineStr">
        <is>
          <t>:MechSealType21S:MechSealType1Unbal:</t>
        </is>
      </c>
      <c r="L569" t="inlineStr">
        <is>
          <t>Vertical</t>
        </is>
      </c>
      <c r="M569" t="inlineStr">
        <is>
          <t>L</t>
        </is>
      </c>
      <c r="N569" t="inlineStr">
        <is>
          <t>:213TCZ:215TCZ:254TCZ:256TCZ:</t>
        </is>
      </c>
      <c r="O569" s="6" t="inlineStr">
        <is>
          <t>Cast Iron, ASTM-A48, CL 30</t>
        </is>
      </c>
      <c r="P569" s="6" t="inlineStr">
        <is>
          <t>C30</t>
        </is>
      </c>
      <c r="Q569" s="123" t="inlineStr">
        <is>
          <t>125# ANSI Flange</t>
        </is>
      </c>
      <c r="R569" s="123" t="inlineStr">
        <is>
          <t>RTF</t>
        </is>
      </c>
      <c r="S569" s="6" t="n"/>
      <c r="T569" s="123" t="inlineStr">
        <is>
          <t>A100527</t>
        </is>
      </c>
      <c r="U569" s="123" t="n"/>
      <c r="V569" s="123" t="inlineStr">
        <is>
          <t>LT027</t>
        </is>
      </c>
      <c r="W569" s="13" t="n">
        <v>0</v>
      </c>
      <c r="X569" t="n">
        <v>0</v>
      </c>
    </row>
    <row r="570" ht="12.75" customHeight="1">
      <c r="B570" s="13">
        <f>IF(AND(J570="Coating_Standard"),"Y","N")</f>
        <v/>
      </c>
      <c r="C570" t="inlineStr">
        <is>
          <t>Price_BOM_VL_VLS_Insert_565</t>
        </is>
      </c>
      <c r="D570">
        <f>IF(B570="Y",C570,"")</f>
        <v/>
      </c>
      <c r="E570" t="inlineStr">
        <is>
          <t>:1012-3_VL:</t>
        </is>
      </c>
      <c r="F570" s="123" t="inlineStr">
        <is>
          <t>X5</t>
        </is>
      </c>
      <c r="G570" s="123" t="inlineStr">
        <is>
          <t>Opt_InsertProvided</t>
        </is>
      </c>
      <c r="H570" s="123" t="inlineStr">
        <is>
          <t>Ductile Iron, ASTM-A536-65</t>
        </is>
      </c>
      <c r="I570" s="123" t="inlineStr">
        <is>
          <t>:J:</t>
        </is>
      </c>
      <c r="J570" t="inlineStr">
        <is>
          <t>Coating_Scotchkote134_interior_exterior</t>
        </is>
      </c>
      <c r="K570" t="inlineStr">
        <is>
          <t>:MechSealType21S:MechSealType1Unbal:</t>
        </is>
      </c>
      <c r="L570" t="inlineStr">
        <is>
          <t>Vertical</t>
        </is>
      </c>
      <c r="M570" t="inlineStr">
        <is>
          <t>L</t>
        </is>
      </c>
      <c r="N570" t="inlineStr">
        <is>
          <t>:284TCZ:286TCZ:</t>
        </is>
      </c>
      <c r="O570" s="6" t="inlineStr">
        <is>
          <t>Cast Iron, ASTM-A48, CL 30</t>
        </is>
      </c>
      <c r="P570" s="6" t="inlineStr">
        <is>
          <t>C30</t>
        </is>
      </c>
      <c r="Q570" s="123" t="inlineStr">
        <is>
          <t>125# ANSI Flange</t>
        </is>
      </c>
      <c r="R570" s="123" t="inlineStr">
        <is>
          <t>RTF</t>
        </is>
      </c>
      <c r="S570" s="6" t="n"/>
      <c r="T570" s="123" t="inlineStr">
        <is>
          <t>A100527</t>
        </is>
      </c>
      <c r="U570" s="123" t="n"/>
      <c r="V570" s="123" t="inlineStr">
        <is>
          <t>LT027</t>
        </is>
      </c>
      <c r="W570" s="13" t="n">
        <v>0</v>
      </c>
      <c r="X570" t="n">
        <v>0</v>
      </c>
    </row>
    <row r="571" ht="12.75" customHeight="1">
      <c r="B571" s="13">
        <f>IF(AND(J571="Coating_Standard"),"Y","N")</f>
        <v/>
      </c>
      <c r="C571" t="inlineStr">
        <is>
          <t>Price_BOM_VL_VLS_Insert_566</t>
        </is>
      </c>
      <c r="D571">
        <f>IF(B571="Y",C571,"")</f>
        <v/>
      </c>
      <c r="E571" t="inlineStr">
        <is>
          <t>:1012-3_VL:</t>
        </is>
      </c>
      <c r="F571" s="123" t="inlineStr">
        <is>
          <t>X5</t>
        </is>
      </c>
      <c r="G571" s="123" t="inlineStr">
        <is>
          <t>Opt_InsertProvided</t>
        </is>
      </c>
      <c r="H571" s="123" t="inlineStr">
        <is>
          <t>Ductile Iron, ASTM-A536-65</t>
        </is>
      </c>
      <c r="I571" s="123" t="inlineStr">
        <is>
          <t>:J:</t>
        </is>
      </c>
      <c r="J571" t="inlineStr">
        <is>
          <t>Coating_Scotchkote134_interior_exterior</t>
        </is>
      </c>
      <c r="K571" t="inlineStr">
        <is>
          <t>:MechSealType21S:MechSealType1Unbal:</t>
        </is>
      </c>
      <c r="L571" t="inlineStr">
        <is>
          <t>Vertical</t>
        </is>
      </c>
      <c r="M571" t="inlineStr">
        <is>
          <t>L</t>
        </is>
      </c>
      <c r="N571" t="inlineStr">
        <is>
          <t>:324TCZ:326TCZ:364TCZ:365TCZ:</t>
        </is>
      </c>
      <c r="O571" s="6" t="inlineStr">
        <is>
          <t>Cast Iron, ASTM-A48, CL 30</t>
        </is>
      </c>
      <c r="P571" s="6" t="inlineStr">
        <is>
          <t>C30</t>
        </is>
      </c>
      <c r="Q571" s="123" t="inlineStr">
        <is>
          <t>125# ANSI Flange</t>
        </is>
      </c>
      <c r="R571" s="123" t="inlineStr">
        <is>
          <t>RTF</t>
        </is>
      </c>
      <c r="S571" s="6" t="n"/>
      <c r="T571" s="123" t="inlineStr">
        <is>
          <t>A100527</t>
        </is>
      </c>
      <c r="U571" s="123" t="n"/>
      <c r="V571" s="123" t="inlineStr">
        <is>
          <t>LT027</t>
        </is>
      </c>
      <c r="W571" s="13" t="n">
        <v>0</v>
      </c>
      <c r="X571" t="n">
        <v>0</v>
      </c>
    </row>
    <row r="572" ht="12.75" customHeight="1">
      <c r="B572" s="13">
        <f>IF(AND(J572="Coating_Standard"),"Y","N")</f>
        <v/>
      </c>
      <c r="C572" t="inlineStr">
        <is>
          <t>Price_BOM_VL_VLS_Insert_567</t>
        </is>
      </c>
      <c r="D572">
        <f>IF(B572="Y",C572,"")</f>
        <v/>
      </c>
      <c r="E572" t="inlineStr">
        <is>
          <t>:1012-3_VL:</t>
        </is>
      </c>
      <c r="F572" s="123" t="inlineStr">
        <is>
          <t>X5</t>
        </is>
      </c>
      <c r="G572" s="123" t="inlineStr">
        <is>
          <t>Opt_InsertProvided</t>
        </is>
      </c>
      <c r="H572" s="123" t="inlineStr">
        <is>
          <t>Ductile Iron, ASTM-A536-65</t>
        </is>
      </c>
      <c r="I572" s="123" t="inlineStr">
        <is>
          <t>:J:</t>
        </is>
      </c>
      <c r="J572" t="inlineStr">
        <is>
          <t>Coating_Scotchkote134_interior_exterior</t>
        </is>
      </c>
      <c r="K572" t="inlineStr">
        <is>
          <t>:MechSealType1Bal:</t>
        </is>
      </c>
      <c r="L572" t="inlineStr">
        <is>
          <t>Vertical</t>
        </is>
      </c>
      <c r="M572" t="inlineStr">
        <is>
          <t>L</t>
        </is>
      </c>
      <c r="N572" t="inlineStr">
        <is>
          <t>:213TCZ:215TCZ:254TCZ:256TCZ:</t>
        </is>
      </c>
      <c r="O572" s="6" t="inlineStr">
        <is>
          <t>Cast Iron, ASTM-A48, CL 30</t>
        </is>
      </c>
      <c r="P572" s="6" t="inlineStr">
        <is>
          <t>C30</t>
        </is>
      </c>
      <c r="Q572" s="123" t="inlineStr">
        <is>
          <t>125# ANSI Flange</t>
        </is>
      </c>
      <c r="R572" s="123" t="inlineStr">
        <is>
          <t>RTF</t>
        </is>
      </c>
      <c r="S572" s="6" t="n"/>
      <c r="T572" s="123" t="inlineStr">
        <is>
          <t>A100527</t>
        </is>
      </c>
      <c r="U572" s="123" t="n"/>
      <c r="V572" s="123" t="inlineStr">
        <is>
          <t>LT027</t>
        </is>
      </c>
      <c r="W572" s="13" t="n">
        <v>0</v>
      </c>
      <c r="X572" t="n">
        <v>0</v>
      </c>
    </row>
    <row r="573" ht="12.75" customHeight="1">
      <c r="B573" s="13">
        <f>IF(AND(J573="Coating_Standard"),"Y","N")</f>
        <v/>
      </c>
      <c r="C573" t="inlineStr">
        <is>
          <t>Price_BOM_VL_VLS_Insert_568</t>
        </is>
      </c>
      <c r="D573">
        <f>IF(B573="Y",C573,"")</f>
        <v/>
      </c>
      <c r="E573" t="inlineStr">
        <is>
          <t>:1012-3_VL:</t>
        </is>
      </c>
      <c r="F573" s="123" t="inlineStr">
        <is>
          <t>X5</t>
        </is>
      </c>
      <c r="G573" s="123" t="inlineStr">
        <is>
          <t>Opt_InsertProvided</t>
        </is>
      </c>
      <c r="H573" s="123" t="inlineStr">
        <is>
          <t>Ductile Iron, ASTM-A536-65</t>
        </is>
      </c>
      <c r="I573" s="123" t="inlineStr">
        <is>
          <t>:J:</t>
        </is>
      </c>
      <c r="J573" t="inlineStr">
        <is>
          <t>Coating_Scotchkote134_interior_exterior</t>
        </is>
      </c>
      <c r="K573" t="inlineStr">
        <is>
          <t>:MechSealType1Bal:</t>
        </is>
      </c>
      <c r="L573" t="inlineStr">
        <is>
          <t>Vertical</t>
        </is>
      </c>
      <c r="M573" t="inlineStr">
        <is>
          <t>L</t>
        </is>
      </c>
      <c r="N573" t="inlineStr">
        <is>
          <t>:284TCZ:286TCZ:</t>
        </is>
      </c>
      <c r="O573" s="6" t="inlineStr">
        <is>
          <t>Cast Iron, ASTM-A48, CL 30</t>
        </is>
      </c>
      <c r="P573" s="6" t="inlineStr">
        <is>
          <t>C30</t>
        </is>
      </c>
      <c r="Q573" s="123" t="inlineStr">
        <is>
          <t>125# ANSI Flange</t>
        </is>
      </c>
      <c r="R573" s="123" t="inlineStr">
        <is>
          <t>RTF</t>
        </is>
      </c>
      <c r="S573" s="6" t="n"/>
      <c r="T573" s="123" t="inlineStr">
        <is>
          <t>A100527</t>
        </is>
      </c>
      <c r="U573" s="123" t="n"/>
      <c r="V573" s="123" t="inlineStr">
        <is>
          <t>LT027</t>
        </is>
      </c>
      <c r="W573" s="13" t="n">
        <v>0</v>
      </c>
      <c r="X573" t="n">
        <v>0</v>
      </c>
    </row>
    <row r="574" ht="12.75" customHeight="1">
      <c r="B574" s="13">
        <f>IF(AND(J574="Coating_Standard"),"Y","N")</f>
        <v/>
      </c>
      <c r="C574" t="inlineStr">
        <is>
          <t>Price_BOM_VL_VLS_Insert_569</t>
        </is>
      </c>
      <c r="D574">
        <f>IF(B574="Y",C574,"")</f>
        <v/>
      </c>
      <c r="E574" t="inlineStr">
        <is>
          <t>:1012-3_VL:</t>
        </is>
      </c>
      <c r="F574" s="123" t="inlineStr">
        <is>
          <t>X5</t>
        </is>
      </c>
      <c r="G574" s="123" t="inlineStr">
        <is>
          <t>Opt_InsertProvided</t>
        </is>
      </c>
      <c r="H574" s="123" t="inlineStr">
        <is>
          <t>Ductile Iron, ASTM-A536-65</t>
        </is>
      </c>
      <c r="I574" s="123" t="inlineStr">
        <is>
          <t>:J:</t>
        </is>
      </c>
      <c r="J574" t="inlineStr">
        <is>
          <t>Coating_Scotchkote134_interior_exterior</t>
        </is>
      </c>
      <c r="K574" t="inlineStr">
        <is>
          <t>:MechSealType1Bal:</t>
        </is>
      </c>
      <c r="L574" t="inlineStr">
        <is>
          <t>Vertical</t>
        </is>
      </c>
      <c r="M574" t="inlineStr">
        <is>
          <t>L</t>
        </is>
      </c>
      <c r="N574" t="inlineStr">
        <is>
          <t>:324TCZ:326TCZ:364TCZ:365TCZ:</t>
        </is>
      </c>
      <c r="O574" s="6" t="inlineStr">
        <is>
          <t>Cast Iron, ASTM-A48, CL 30</t>
        </is>
      </c>
      <c r="P574" s="6" t="inlineStr">
        <is>
          <t>C30</t>
        </is>
      </c>
      <c r="Q574" s="123" t="inlineStr">
        <is>
          <t>125# ANSI Flange</t>
        </is>
      </c>
      <c r="R574" s="123" t="inlineStr">
        <is>
          <t>RTF</t>
        </is>
      </c>
      <c r="S574" s="6" t="n"/>
      <c r="T574" s="123" t="inlineStr">
        <is>
          <t>A100527</t>
        </is>
      </c>
      <c r="U574" s="123" t="n"/>
      <c r="V574" s="123" t="inlineStr">
        <is>
          <t>LT027</t>
        </is>
      </c>
      <c r="W574" s="13" t="n">
        <v>0</v>
      </c>
      <c r="X574" t="n">
        <v>0</v>
      </c>
    </row>
    <row r="575" ht="12.75" customHeight="1">
      <c r="B575" s="13">
        <f>IF(AND(J575="Coating_Standard"),"Y","N")</f>
        <v/>
      </c>
      <c r="C575" t="inlineStr">
        <is>
          <t>Price_BOM_VL_VLS_Insert_570</t>
        </is>
      </c>
      <c r="D575">
        <f>IF(B575="Y",C575,"")</f>
        <v/>
      </c>
      <c r="E575" t="inlineStr">
        <is>
          <t>:1012-3_VL:</t>
        </is>
      </c>
      <c r="F575" s="123" t="inlineStr">
        <is>
          <t>X5</t>
        </is>
      </c>
      <c r="G575" s="123" t="inlineStr">
        <is>
          <t>Opt_InsertProvided</t>
        </is>
      </c>
      <c r="H575" s="123" t="inlineStr">
        <is>
          <t>Ductile Iron, ASTM-A536-65</t>
        </is>
      </c>
      <c r="I575" s="123" t="inlineStr">
        <is>
          <t>:J:</t>
        </is>
      </c>
      <c r="J575" t="inlineStr">
        <is>
          <t>Coating_Scotchkote134_interior_exterior_IncludeImpeller</t>
        </is>
      </c>
      <c r="K575" t="inlineStr">
        <is>
          <t>:MechSealType21S:MechSealType1Unbal:</t>
        </is>
      </c>
      <c r="L575" t="inlineStr">
        <is>
          <t>Vertical</t>
        </is>
      </c>
      <c r="M575" t="inlineStr">
        <is>
          <t>L</t>
        </is>
      </c>
      <c r="N575" t="inlineStr">
        <is>
          <t>:213TCZ:215TCZ:254TCZ:256TCZ:</t>
        </is>
      </c>
      <c r="O575" s="6" t="inlineStr">
        <is>
          <t>Cast Iron, ASTM-A48, CL 30</t>
        </is>
      </c>
      <c r="P575" s="6" t="inlineStr">
        <is>
          <t>C30</t>
        </is>
      </c>
      <c r="Q575" s="123" t="inlineStr">
        <is>
          <t>125# ANSI Flange</t>
        </is>
      </c>
      <c r="R575" s="123" t="inlineStr">
        <is>
          <t>RTF</t>
        </is>
      </c>
      <c r="S575" s="6" t="n"/>
      <c r="T575" s="123" t="inlineStr">
        <is>
          <t>A100527</t>
        </is>
      </c>
      <c r="U575" s="123" t="n"/>
      <c r="V575" s="123" t="inlineStr">
        <is>
          <t>LT027</t>
        </is>
      </c>
      <c r="W575" s="13" t="n">
        <v>0</v>
      </c>
      <c r="X575" t="n">
        <v>0</v>
      </c>
    </row>
    <row r="576" ht="12.75" customHeight="1">
      <c r="B576" s="13">
        <f>IF(AND(J576="Coating_Standard"),"Y","N")</f>
        <v/>
      </c>
      <c r="C576" t="inlineStr">
        <is>
          <t>Price_BOM_VL_VLS_Insert_571</t>
        </is>
      </c>
      <c r="D576">
        <f>IF(B576="Y",C576,"")</f>
        <v/>
      </c>
      <c r="E576" t="inlineStr">
        <is>
          <t>:1012-3_VL:</t>
        </is>
      </c>
      <c r="F576" s="123" t="inlineStr">
        <is>
          <t>X5</t>
        </is>
      </c>
      <c r="G576" s="123" t="inlineStr">
        <is>
          <t>Opt_InsertProvided</t>
        </is>
      </c>
      <c r="H576" s="123" t="inlineStr">
        <is>
          <t>Ductile Iron, ASTM-A536-65</t>
        </is>
      </c>
      <c r="I576" s="123" t="inlineStr">
        <is>
          <t>:J:</t>
        </is>
      </c>
      <c r="J576" t="inlineStr">
        <is>
          <t>Coating_Scotchkote134_interior_exterior_IncludeImpeller</t>
        </is>
      </c>
      <c r="K576" t="inlineStr">
        <is>
          <t>:MechSealType21S:MechSealType1Unbal:</t>
        </is>
      </c>
      <c r="L576" t="inlineStr">
        <is>
          <t>Vertical</t>
        </is>
      </c>
      <c r="M576" t="inlineStr">
        <is>
          <t>L</t>
        </is>
      </c>
      <c r="N576" t="inlineStr">
        <is>
          <t>:284TCZ:286TCZ:</t>
        </is>
      </c>
      <c r="O576" s="6" t="inlineStr">
        <is>
          <t>Cast Iron, ASTM-A48, CL 30</t>
        </is>
      </c>
      <c r="P576" s="6" t="inlineStr">
        <is>
          <t>C30</t>
        </is>
      </c>
      <c r="Q576" s="123" t="inlineStr">
        <is>
          <t>125# ANSI Flange</t>
        </is>
      </c>
      <c r="R576" s="123" t="inlineStr">
        <is>
          <t>RTF</t>
        </is>
      </c>
      <c r="S576" s="6" t="n"/>
      <c r="T576" s="123" t="inlineStr">
        <is>
          <t>A100527</t>
        </is>
      </c>
      <c r="U576" s="123" t="n"/>
      <c r="V576" s="123" t="inlineStr">
        <is>
          <t>LT027</t>
        </is>
      </c>
      <c r="W576" s="13" t="n">
        <v>0</v>
      </c>
      <c r="X576" t="n">
        <v>0</v>
      </c>
    </row>
    <row r="577" ht="12.75" customHeight="1">
      <c r="B577" s="13">
        <f>IF(AND(J577="Coating_Standard"),"Y","N")</f>
        <v/>
      </c>
      <c r="C577" t="inlineStr">
        <is>
          <t>Price_BOM_VL_VLS_Insert_572</t>
        </is>
      </c>
      <c r="D577">
        <f>IF(B577="Y",C577,"")</f>
        <v/>
      </c>
      <c r="E577" t="inlineStr">
        <is>
          <t>:1012-3_VL:</t>
        </is>
      </c>
      <c r="F577" s="123" t="inlineStr">
        <is>
          <t>X5</t>
        </is>
      </c>
      <c r="G577" s="123" t="inlineStr">
        <is>
          <t>Opt_InsertProvided</t>
        </is>
      </c>
      <c r="H577" s="123" t="inlineStr">
        <is>
          <t>Ductile Iron, ASTM-A536-65</t>
        </is>
      </c>
      <c r="I577" s="123" t="inlineStr">
        <is>
          <t>:J:</t>
        </is>
      </c>
      <c r="J577" t="inlineStr">
        <is>
          <t>Coating_Scotchkote134_interior_exterior_IncludeImpeller</t>
        </is>
      </c>
      <c r="K577" t="inlineStr">
        <is>
          <t>:MechSealType21S:MechSealType1Unbal:</t>
        </is>
      </c>
      <c r="L577" t="inlineStr">
        <is>
          <t>Vertical</t>
        </is>
      </c>
      <c r="M577" t="inlineStr">
        <is>
          <t>L</t>
        </is>
      </c>
      <c r="N577" t="inlineStr">
        <is>
          <t>:324TCZ:326TCZ:364TCZ:365TCZ:</t>
        </is>
      </c>
      <c r="O577" s="6" t="inlineStr">
        <is>
          <t>Cast Iron, ASTM-A48, CL 30</t>
        </is>
      </c>
      <c r="P577" s="6" t="inlineStr">
        <is>
          <t>C30</t>
        </is>
      </c>
      <c r="Q577" s="123" t="inlineStr">
        <is>
          <t>125# ANSI Flange</t>
        </is>
      </c>
      <c r="R577" s="123" t="inlineStr">
        <is>
          <t>RTF</t>
        </is>
      </c>
      <c r="S577" s="6" t="n"/>
      <c r="T577" s="123" t="inlineStr">
        <is>
          <t>A100527</t>
        </is>
      </c>
      <c r="U577" s="123" t="n"/>
      <c r="V577" s="123" t="inlineStr">
        <is>
          <t>LT027</t>
        </is>
      </c>
      <c r="W577" s="13" t="n">
        <v>0</v>
      </c>
      <c r="X577" t="n">
        <v>0</v>
      </c>
    </row>
    <row r="578" ht="12.75" customHeight="1">
      <c r="B578" s="13">
        <f>IF(AND(J578="Coating_Standard"),"Y","N")</f>
        <v/>
      </c>
      <c r="C578" t="inlineStr">
        <is>
          <t>Price_BOM_VL_VLS_Insert_573</t>
        </is>
      </c>
      <c r="D578">
        <f>IF(B578="Y",C578,"")</f>
        <v/>
      </c>
      <c r="E578" t="inlineStr">
        <is>
          <t>:1012-3_VL:</t>
        </is>
      </c>
      <c r="F578" s="123" t="inlineStr">
        <is>
          <t>X5</t>
        </is>
      </c>
      <c r="G578" s="123" t="inlineStr">
        <is>
          <t>Opt_InsertProvided</t>
        </is>
      </c>
      <c r="H578" s="123" t="inlineStr">
        <is>
          <t>Ductile Iron, ASTM-A536-65</t>
        </is>
      </c>
      <c r="I578" s="123" t="inlineStr">
        <is>
          <t>:J:</t>
        </is>
      </c>
      <c r="J578" t="inlineStr">
        <is>
          <t>Coating_Scotchkote134_interior_exterior_IncludeImpeller</t>
        </is>
      </c>
      <c r="K578" t="inlineStr">
        <is>
          <t>:MechSealType1Bal:</t>
        </is>
      </c>
      <c r="L578" t="inlineStr">
        <is>
          <t>Vertical</t>
        </is>
      </c>
      <c r="M578" t="inlineStr">
        <is>
          <t>L</t>
        </is>
      </c>
      <c r="N578" t="inlineStr">
        <is>
          <t>:213TCZ:215TCZ:254TCZ:256TCZ:</t>
        </is>
      </c>
      <c r="O578" s="6" t="inlineStr">
        <is>
          <t>Cast Iron, ASTM-A48, CL 30</t>
        </is>
      </c>
      <c r="P578" s="6" t="inlineStr">
        <is>
          <t>C30</t>
        </is>
      </c>
      <c r="Q578" s="123" t="inlineStr">
        <is>
          <t>125# ANSI Flange</t>
        </is>
      </c>
      <c r="R578" s="123" t="inlineStr">
        <is>
          <t>RTF</t>
        </is>
      </c>
      <c r="S578" s="6" t="n"/>
      <c r="T578" s="123" t="inlineStr">
        <is>
          <t>A100527</t>
        </is>
      </c>
      <c r="U578" s="123" t="n"/>
      <c r="V578" s="123" t="inlineStr">
        <is>
          <t>LT027</t>
        </is>
      </c>
      <c r="W578" s="13" t="n">
        <v>0</v>
      </c>
      <c r="X578" t="n">
        <v>0</v>
      </c>
    </row>
    <row r="579" ht="12.75" customHeight="1">
      <c r="B579" s="13">
        <f>IF(AND(J579="Coating_Standard"),"Y","N")</f>
        <v/>
      </c>
      <c r="C579" t="inlineStr">
        <is>
          <t>Price_BOM_VL_VLS_Insert_574</t>
        </is>
      </c>
      <c r="D579">
        <f>IF(B579="Y",C579,"")</f>
        <v/>
      </c>
      <c r="E579" t="inlineStr">
        <is>
          <t>:1012-3_VL:</t>
        </is>
      </c>
      <c r="F579" s="123" t="inlineStr">
        <is>
          <t>X5</t>
        </is>
      </c>
      <c r="G579" s="123" t="inlineStr">
        <is>
          <t>Opt_InsertProvided</t>
        </is>
      </c>
      <c r="H579" s="123" t="inlineStr">
        <is>
          <t>Ductile Iron, ASTM-A536-65</t>
        </is>
      </c>
      <c r="I579" s="123" t="inlineStr">
        <is>
          <t>:J:</t>
        </is>
      </c>
      <c r="J579" t="inlineStr">
        <is>
          <t>Coating_Scotchkote134_interior_exterior_IncludeImpeller</t>
        </is>
      </c>
      <c r="K579" t="inlineStr">
        <is>
          <t>:MechSealType1Bal:</t>
        </is>
      </c>
      <c r="L579" t="inlineStr">
        <is>
          <t>Vertical</t>
        </is>
      </c>
      <c r="M579" t="inlineStr">
        <is>
          <t>L</t>
        </is>
      </c>
      <c r="N579" t="inlineStr">
        <is>
          <t>:284TCZ:286TCZ:</t>
        </is>
      </c>
      <c r="O579" s="6" t="inlineStr">
        <is>
          <t>Cast Iron, ASTM-A48, CL 30</t>
        </is>
      </c>
      <c r="P579" s="6" t="inlineStr">
        <is>
          <t>C30</t>
        </is>
      </c>
      <c r="Q579" s="123" t="inlineStr">
        <is>
          <t>125# ANSI Flange</t>
        </is>
      </c>
      <c r="R579" s="123" t="inlineStr">
        <is>
          <t>RTF</t>
        </is>
      </c>
      <c r="S579" s="6" t="n"/>
      <c r="T579" s="123" t="inlineStr">
        <is>
          <t>A100527</t>
        </is>
      </c>
      <c r="U579" s="123" t="n"/>
      <c r="V579" s="123" t="inlineStr">
        <is>
          <t>LT027</t>
        </is>
      </c>
      <c r="W579" s="13" t="n">
        <v>0</v>
      </c>
      <c r="X579" t="n">
        <v>0</v>
      </c>
    </row>
    <row r="580" ht="12.75" customHeight="1">
      <c r="B580" s="13">
        <f>IF(AND(J580="Coating_Standard"),"Y","N")</f>
        <v/>
      </c>
      <c r="C580" t="inlineStr">
        <is>
          <t>Price_BOM_VL_VLS_Insert_575</t>
        </is>
      </c>
      <c r="D580">
        <f>IF(B580="Y",C580,"")</f>
        <v/>
      </c>
      <c r="E580" t="inlineStr">
        <is>
          <t>:1012-3_VL:</t>
        </is>
      </c>
      <c r="F580" s="123" t="inlineStr">
        <is>
          <t>X5</t>
        </is>
      </c>
      <c r="G580" s="123" t="inlineStr">
        <is>
          <t>Opt_InsertProvided</t>
        </is>
      </c>
      <c r="H580" s="123" t="inlineStr">
        <is>
          <t>Ductile Iron, ASTM-A536-65</t>
        </is>
      </c>
      <c r="I580" s="123" t="inlineStr">
        <is>
          <t>:J:</t>
        </is>
      </c>
      <c r="J580" t="inlineStr">
        <is>
          <t>Coating_Scotchkote134_interior_exterior_IncludeImpeller</t>
        </is>
      </c>
      <c r="K580" t="inlineStr">
        <is>
          <t>:MechSealType1Bal:</t>
        </is>
      </c>
      <c r="L580" t="inlineStr">
        <is>
          <t>Vertical</t>
        </is>
      </c>
      <c r="M580" t="inlineStr">
        <is>
          <t>L</t>
        </is>
      </c>
      <c r="N580" t="inlineStr">
        <is>
          <t>:324TCZ:326TCZ:364TCZ:365TCZ:</t>
        </is>
      </c>
      <c r="O580" s="6" t="inlineStr">
        <is>
          <t>Cast Iron, ASTM-A48, CL 30</t>
        </is>
      </c>
      <c r="P580" s="6" t="inlineStr">
        <is>
          <t>C30</t>
        </is>
      </c>
      <c r="Q580" s="123" t="inlineStr">
        <is>
          <t>125# ANSI Flange</t>
        </is>
      </c>
      <c r="R580" s="123" t="inlineStr">
        <is>
          <t>RTF</t>
        </is>
      </c>
      <c r="S580" s="6" t="n"/>
      <c r="T580" s="123" t="inlineStr">
        <is>
          <t>A100527</t>
        </is>
      </c>
      <c r="U580" s="123" t="n"/>
      <c r="V580" s="123" t="inlineStr">
        <is>
          <t>LT027</t>
        </is>
      </c>
      <c r="W580" s="13" t="n">
        <v>0</v>
      </c>
      <c r="X580" t="n">
        <v>0</v>
      </c>
    </row>
    <row r="581" ht="12.75" customHeight="1">
      <c r="B581" s="13">
        <f>IF(AND(J581="Coating_Standard"),"Y","N")</f>
        <v/>
      </c>
      <c r="C581" t="inlineStr">
        <is>
          <t>Price_BOM_VL_VLS_Insert_576</t>
        </is>
      </c>
      <c r="D581">
        <f>IF(B581="Y",C581,"")</f>
        <v/>
      </c>
      <c r="E581" t="inlineStr">
        <is>
          <t>:1012-3_VL:</t>
        </is>
      </c>
      <c r="F581" s="123" t="inlineStr">
        <is>
          <t>X5</t>
        </is>
      </c>
      <c r="G581" s="123" t="inlineStr">
        <is>
          <t>Opt_InsertProvided</t>
        </is>
      </c>
      <c r="H581" s="123" t="inlineStr">
        <is>
          <t>Ductile Iron, ASTM-A536-65</t>
        </is>
      </c>
      <c r="I581" s="123" t="inlineStr">
        <is>
          <t>:J:</t>
        </is>
      </c>
      <c r="J581" t="inlineStr">
        <is>
          <t>Coating_Scotchkote134_interior_IncludeImpeller</t>
        </is>
      </c>
      <c r="K581" t="inlineStr">
        <is>
          <t>:MechSealType21S:MechSealType1Unbal:</t>
        </is>
      </c>
      <c r="L581" t="inlineStr">
        <is>
          <t>Vertical</t>
        </is>
      </c>
      <c r="M581" t="inlineStr">
        <is>
          <t>L</t>
        </is>
      </c>
      <c r="N581" t="inlineStr">
        <is>
          <t>:213TCZ:215TCZ:254TCZ:256TCZ:</t>
        </is>
      </c>
      <c r="O581" s="6" t="inlineStr">
        <is>
          <t>Cast Iron, ASTM-A48, CL 30</t>
        </is>
      </c>
      <c r="P581" s="6" t="inlineStr">
        <is>
          <t>C30</t>
        </is>
      </c>
      <c r="Q581" s="123" t="inlineStr">
        <is>
          <t>125# ANSI Flange</t>
        </is>
      </c>
      <c r="R581" s="123" t="inlineStr">
        <is>
          <t>RTF</t>
        </is>
      </c>
      <c r="S581" s="6" t="n"/>
      <c r="T581" s="123" t="inlineStr">
        <is>
          <t>A100527</t>
        </is>
      </c>
      <c r="U581" s="123" t="n"/>
      <c r="V581" s="123" t="inlineStr">
        <is>
          <t>LT027</t>
        </is>
      </c>
      <c r="W581" s="13" t="n">
        <v>0</v>
      </c>
      <c r="X581" t="n">
        <v>0</v>
      </c>
    </row>
    <row r="582" ht="12.75" customHeight="1">
      <c r="B582" s="13">
        <f>IF(AND(J582="Coating_Standard"),"Y","N")</f>
        <v/>
      </c>
      <c r="C582" t="inlineStr">
        <is>
          <t>Price_BOM_VL_VLS_Insert_577</t>
        </is>
      </c>
      <c r="D582">
        <f>IF(B582="Y",C582,"")</f>
        <v/>
      </c>
      <c r="E582" t="inlineStr">
        <is>
          <t>:1012-3_VL:</t>
        </is>
      </c>
      <c r="F582" s="123" t="inlineStr">
        <is>
          <t>X5</t>
        </is>
      </c>
      <c r="G582" s="123" t="inlineStr">
        <is>
          <t>Opt_InsertProvided</t>
        </is>
      </c>
      <c r="H582" s="123" t="inlineStr">
        <is>
          <t>Ductile Iron, ASTM-A536-65</t>
        </is>
      </c>
      <c r="I582" s="123" t="inlineStr">
        <is>
          <t>:J:</t>
        </is>
      </c>
      <c r="J582" t="inlineStr">
        <is>
          <t>Coating_Scotchkote134_interior_IncludeImpeller</t>
        </is>
      </c>
      <c r="K582" t="inlineStr">
        <is>
          <t>:MechSealType21S:MechSealType1Unbal:</t>
        </is>
      </c>
      <c r="L582" t="inlineStr">
        <is>
          <t>Vertical</t>
        </is>
      </c>
      <c r="M582" t="inlineStr">
        <is>
          <t>L</t>
        </is>
      </c>
      <c r="N582" t="inlineStr">
        <is>
          <t>:284TCZ:286TCZ:</t>
        </is>
      </c>
      <c r="O582" s="6" t="inlineStr">
        <is>
          <t>Cast Iron, ASTM-A48, CL 30</t>
        </is>
      </c>
      <c r="P582" s="6" t="inlineStr">
        <is>
          <t>C30</t>
        </is>
      </c>
      <c r="Q582" s="123" t="inlineStr">
        <is>
          <t>125# ANSI Flange</t>
        </is>
      </c>
      <c r="R582" s="123" t="inlineStr">
        <is>
          <t>RTF</t>
        </is>
      </c>
      <c r="S582" s="6" t="n"/>
      <c r="T582" s="123" t="inlineStr">
        <is>
          <t>A100527</t>
        </is>
      </c>
      <c r="U582" s="123" t="n"/>
      <c r="V582" s="123" t="inlineStr">
        <is>
          <t>LT027</t>
        </is>
      </c>
      <c r="W582" s="13" t="n">
        <v>0</v>
      </c>
      <c r="X582" t="n">
        <v>0</v>
      </c>
    </row>
    <row r="583" ht="12.75" customHeight="1">
      <c r="B583" s="13">
        <f>IF(AND(J583="Coating_Standard"),"Y","N")</f>
        <v/>
      </c>
      <c r="C583" t="inlineStr">
        <is>
          <t>Price_BOM_VL_VLS_Insert_578</t>
        </is>
      </c>
      <c r="D583">
        <f>IF(B583="Y",C583,"")</f>
        <v/>
      </c>
      <c r="E583" t="inlineStr">
        <is>
          <t>:1012-3_VL:</t>
        </is>
      </c>
      <c r="F583" s="123" t="inlineStr">
        <is>
          <t>X5</t>
        </is>
      </c>
      <c r="G583" s="123" t="inlineStr">
        <is>
          <t>Opt_InsertProvided</t>
        </is>
      </c>
      <c r="H583" s="123" t="inlineStr">
        <is>
          <t>Ductile Iron, ASTM-A536-65</t>
        </is>
      </c>
      <c r="I583" s="123" t="inlineStr">
        <is>
          <t>:J:</t>
        </is>
      </c>
      <c r="J583" t="inlineStr">
        <is>
          <t>Coating_Scotchkote134_interior_IncludeImpeller</t>
        </is>
      </c>
      <c r="K583" t="inlineStr">
        <is>
          <t>:MechSealType21S:MechSealType1Unbal:</t>
        </is>
      </c>
      <c r="L583" t="inlineStr">
        <is>
          <t>Vertical</t>
        </is>
      </c>
      <c r="M583" t="inlineStr">
        <is>
          <t>L</t>
        </is>
      </c>
      <c r="N583" t="inlineStr">
        <is>
          <t>:324TCZ:326TCZ:364TCZ:365TCZ:</t>
        </is>
      </c>
      <c r="O583" s="6" t="inlineStr">
        <is>
          <t>Cast Iron, ASTM-A48, CL 30</t>
        </is>
      </c>
      <c r="P583" s="6" t="inlineStr">
        <is>
          <t>C30</t>
        </is>
      </c>
      <c r="Q583" s="123" t="inlineStr">
        <is>
          <t>125# ANSI Flange</t>
        </is>
      </c>
      <c r="R583" s="123" t="inlineStr">
        <is>
          <t>RTF</t>
        </is>
      </c>
      <c r="S583" s="6" t="n"/>
      <c r="T583" s="123" t="inlineStr">
        <is>
          <t>A100527</t>
        </is>
      </c>
      <c r="U583" s="123" t="n"/>
      <c r="V583" s="123" t="inlineStr">
        <is>
          <t>LT027</t>
        </is>
      </c>
      <c r="W583" s="13" t="n">
        <v>0</v>
      </c>
      <c r="X583" t="n">
        <v>0</v>
      </c>
    </row>
    <row r="584" ht="12.75" customHeight="1">
      <c r="B584" s="13">
        <f>IF(AND(J584="Coating_Standard"),"Y","N")</f>
        <v/>
      </c>
      <c r="C584" t="inlineStr">
        <is>
          <t>Price_BOM_VL_VLS_Insert_579</t>
        </is>
      </c>
      <c r="D584">
        <f>IF(B584="Y",C584,"")</f>
        <v/>
      </c>
      <c r="E584" t="inlineStr">
        <is>
          <t>:1012-3_VL:</t>
        </is>
      </c>
      <c r="F584" s="123" t="inlineStr">
        <is>
          <t>X5</t>
        </is>
      </c>
      <c r="G584" s="123" t="inlineStr">
        <is>
          <t>Opt_InsertProvided</t>
        </is>
      </c>
      <c r="H584" s="123" t="inlineStr">
        <is>
          <t>Ductile Iron, ASTM-A536-65</t>
        </is>
      </c>
      <c r="I584" s="123" t="inlineStr">
        <is>
          <t>:J:</t>
        </is>
      </c>
      <c r="J584" t="inlineStr">
        <is>
          <t>Coating_Scotchkote134_interior_IncludeImpeller</t>
        </is>
      </c>
      <c r="K584" t="inlineStr">
        <is>
          <t>:MechSealType1Bal:</t>
        </is>
      </c>
      <c r="L584" t="inlineStr">
        <is>
          <t>Vertical</t>
        </is>
      </c>
      <c r="M584" t="inlineStr">
        <is>
          <t>L</t>
        </is>
      </c>
      <c r="N584" t="inlineStr">
        <is>
          <t>:213TCZ:215TCZ:254TCZ:256TCZ:</t>
        </is>
      </c>
      <c r="O584" s="6" t="inlineStr">
        <is>
          <t>Cast Iron, ASTM-A48, CL 30</t>
        </is>
      </c>
      <c r="P584" s="6" t="inlineStr">
        <is>
          <t>C30</t>
        </is>
      </c>
      <c r="Q584" s="123" t="inlineStr">
        <is>
          <t>125# ANSI Flange</t>
        </is>
      </c>
      <c r="R584" s="123" t="inlineStr">
        <is>
          <t>RTF</t>
        </is>
      </c>
      <c r="S584" s="6" t="n"/>
      <c r="T584" s="123" t="inlineStr">
        <is>
          <t>A100527</t>
        </is>
      </c>
      <c r="U584" s="123" t="n"/>
      <c r="V584" s="123" t="inlineStr">
        <is>
          <t>LT027</t>
        </is>
      </c>
      <c r="W584" s="13" t="n">
        <v>0</v>
      </c>
      <c r="X584" t="n">
        <v>0</v>
      </c>
    </row>
    <row r="585" ht="12.75" customHeight="1">
      <c r="B585" s="13">
        <f>IF(AND(J585="Coating_Standard"),"Y","N")</f>
        <v/>
      </c>
      <c r="C585" t="inlineStr">
        <is>
          <t>Price_BOM_VL_VLS_Insert_580</t>
        </is>
      </c>
      <c r="D585">
        <f>IF(B585="Y",C585,"")</f>
        <v/>
      </c>
      <c r="E585" t="inlineStr">
        <is>
          <t>:1012-3_VL:</t>
        </is>
      </c>
      <c r="F585" s="123" t="inlineStr">
        <is>
          <t>X5</t>
        </is>
      </c>
      <c r="G585" s="123" t="inlineStr">
        <is>
          <t>Opt_InsertProvided</t>
        </is>
      </c>
      <c r="H585" s="123" t="inlineStr">
        <is>
          <t>Ductile Iron, ASTM-A536-65</t>
        </is>
      </c>
      <c r="I585" s="123" t="inlineStr">
        <is>
          <t>:J:</t>
        </is>
      </c>
      <c r="J585" t="inlineStr">
        <is>
          <t>Coating_Scotchkote134_interior_IncludeImpeller</t>
        </is>
      </c>
      <c r="K585" t="inlineStr">
        <is>
          <t>:MechSealType1Bal:</t>
        </is>
      </c>
      <c r="L585" t="inlineStr">
        <is>
          <t>Vertical</t>
        </is>
      </c>
      <c r="M585" t="inlineStr">
        <is>
          <t>L</t>
        </is>
      </c>
      <c r="N585" t="inlineStr">
        <is>
          <t>:284TCZ:286TCZ:</t>
        </is>
      </c>
      <c r="O585" s="6" t="inlineStr">
        <is>
          <t>Cast Iron, ASTM-A48, CL 30</t>
        </is>
      </c>
      <c r="P585" s="6" t="inlineStr">
        <is>
          <t>C30</t>
        </is>
      </c>
      <c r="Q585" s="123" t="inlineStr">
        <is>
          <t>125# ANSI Flange</t>
        </is>
      </c>
      <c r="R585" s="123" t="inlineStr">
        <is>
          <t>RTF</t>
        </is>
      </c>
      <c r="S585" s="6" t="n"/>
      <c r="T585" s="123" t="inlineStr">
        <is>
          <t>A100527</t>
        </is>
      </c>
      <c r="U585" s="123" t="n"/>
      <c r="V585" s="123" t="inlineStr">
        <is>
          <t>LT027</t>
        </is>
      </c>
      <c r="W585" s="13" t="n">
        <v>0</v>
      </c>
      <c r="X585" t="n">
        <v>0</v>
      </c>
    </row>
    <row r="586" ht="12.75" customHeight="1">
      <c r="B586" s="13">
        <f>IF(AND(J586="Coating_Standard"),"Y","N")</f>
        <v/>
      </c>
      <c r="C586" t="inlineStr">
        <is>
          <t>Price_BOM_VL_VLS_Insert_581</t>
        </is>
      </c>
      <c r="D586">
        <f>IF(B586="Y",C586,"")</f>
        <v/>
      </c>
      <c r="E586" t="inlineStr">
        <is>
          <t>:1012-3_VL:</t>
        </is>
      </c>
      <c r="F586" s="123" t="inlineStr">
        <is>
          <t>X5</t>
        </is>
      </c>
      <c r="G586" s="123" t="inlineStr">
        <is>
          <t>Opt_InsertProvided</t>
        </is>
      </c>
      <c r="H586" s="123" t="inlineStr">
        <is>
          <t>Ductile Iron, ASTM-A536-65</t>
        </is>
      </c>
      <c r="I586" s="123" t="inlineStr">
        <is>
          <t>:J:</t>
        </is>
      </c>
      <c r="J586" t="inlineStr">
        <is>
          <t>Coating_Scotchkote134_interior_IncludeImpeller</t>
        </is>
      </c>
      <c r="K586" t="inlineStr">
        <is>
          <t>:MechSealType1Bal:</t>
        </is>
      </c>
      <c r="L586" t="inlineStr">
        <is>
          <t>Vertical</t>
        </is>
      </c>
      <c r="M586" t="inlineStr">
        <is>
          <t>L</t>
        </is>
      </c>
      <c r="N586" t="inlineStr">
        <is>
          <t>:324TCZ:326TCZ:364TCZ:365TCZ:</t>
        </is>
      </c>
      <c r="O586" s="6" t="inlineStr">
        <is>
          <t>Cast Iron, ASTM-A48, CL 30</t>
        </is>
      </c>
      <c r="P586" s="6" t="inlineStr">
        <is>
          <t>C30</t>
        </is>
      </c>
      <c r="Q586" s="123" t="inlineStr">
        <is>
          <t>125# ANSI Flange</t>
        </is>
      </c>
      <c r="R586" s="123" t="inlineStr">
        <is>
          <t>RTF</t>
        </is>
      </c>
      <c r="S586" s="6" t="n"/>
      <c r="T586" s="123" t="inlineStr">
        <is>
          <t>A100527</t>
        </is>
      </c>
      <c r="U586" s="123" t="n"/>
      <c r="V586" s="123" t="inlineStr">
        <is>
          <t>LT027</t>
        </is>
      </c>
      <c r="W586" s="13" t="n">
        <v>0</v>
      </c>
      <c r="X586" t="n">
        <v>0</v>
      </c>
    </row>
    <row r="587" ht="12.75" customHeight="1">
      <c r="B587" s="13">
        <f>IF(AND(J587="Coating_Standard"),"Y","N")</f>
        <v/>
      </c>
      <c r="C587" t="inlineStr">
        <is>
          <t>Price_BOM_VL_VLS_Insert_582</t>
        </is>
      </c>
      <c r="D587">
        <f>IF(B587="Y",C587,"")</f>
        <v/>
      </c>
      <c r="E587" t="inlineStr">
        <is>
          <t>:1012-3_VL:</t>
        </is>
      </c>
      <c r="F587" s="123" t="inlineStr">
        <is>
          <t>X5</t>
        </is>
      </c>
      <c r="G587" s="123" t="inlineStr">
        <is>
          <t>Opt_InsertProvided</t>
        </is>
      </c>
      <c r="H587" s="123" t="inlineStr">
        <is>
          <t>Ductile Iron, ASTM-A536-65</t>
        </is>
      </c>
      <c r="I587" s="123" t="inlineStr">
        <is>
          <t>:J:</t>
        </is>
      </c>
      <c r="J587" t="inlineStr">
        <is>
          <t>Coating_Special</t>
        </is>
      </c>
      <c r="K587" t="inlineStr">
        <is>
          <t>:MechSealType21S:MechSealType1Unbal:</t>
        </is>
      </c>
      <c r="L587" t="inlineStr">
        <is>
          <t>Vertical</t>
        </is>
      </c>
      <c r="M587" t="inlineStr">
        <is>
          <t>L</t>
        </is>
      </c>
      <c r="N587" t="inlineStr">
        <is>
          <t>:213TCZ:215TCZ:254TCZ:256TCZ:</t>
        </is>
      </c>
      <c r="O587" s="6" t="inlineStr">
        <is>
          <t>Cast Iron, ASTM-A48, CL 30</t>
        </is>
      </c>
      <c r="P587" s="6" t="inlineStr">
        <is>
          <t>C30</t>
        </is>
      </c>
      <c r="Q587" s="123" t="inlineStr">
        <is>
          <t>125# ANSI Flange</t>
        </is>
      </c>
      <c r="R587" s="123" t="inlineStr">
        <is>
          <t>RTF</t>
        </is>
      </c>
      <c r="S587" s="6" t="n"/>
      <c r="T587" s="123" t="inlineStr">
        <is>
          <t>A100527</t>
        </is>
      </c>
      <c r="U587" s="123" t="n"/>
      <c r="V587" s="123" t="inlineStr">
        <is>
          <t>LT027</t>
        </is>
      </c>
      <c r="W587" s="13" t="n">
        <v>0</v>
      </c>
      <c r="X587" t="n">
        <v>0</v>
      </c>
    </row>
    <row r="588" ht="12.75" customHeight="1">
      <c r="B588" s="13">
        <f>IF(AND(J588="Coating_Standard"),"Y","N")</f>
        <v/>
      </c>
      <c r="C588" t="inlineStr">
        <is>
          <t>Price_BOM_VL_VLS_Insert_583</t>
        </is>
      </c>
      <c r="D588">
        <f>IF(B588="Y",C588,"")</f>
        <v/>
      </c>
      <c r="E588" t="inlineStr">
        <is>
          <t>:1012-3_VL:</t>
        </is>
      </c>
      <c r="F588" s="123" t="inlineStr">
        <is>
          <t>X5</t>
        </is>
      </c>
      <c r="G588" s="123" t="inlineStr">
        <is>
          <t>Opt_InsertProvided</t>
        </is>
      </c>
      <c r="H588" s="123" t="inlineStr">
        <is>
          <t>Ductile Iron, ASTM-A536-65</t>
        </is>
      </c>
      <c r="I588" s="123" t="inlineStr">
        <is>
          <t>:J:</t>
        </is>
      </c>
      <c r="J588" t="inlineStr">
        <is>
          <t>Coating_Special</t>
        </is>
      </c>
      <c r="K588" t="inlineStr">
        <is>
          <t>:MechSealType21S:MechSealType1Unbal:</t>
        </is>
      </c>
      <c r="L588" t="inlineStr">
        <is>
          <t>Vertical</t>
        </is>
      </c>
      <c r="M588" t="inlineStr">
        <is>
          <t>L</t>
        </is>
      </c>
      <c r="N588" t="inlineStr">
        <is>
          <t>:284TCZ:286TCZ:</t>
        </is>
      </c>
      <c r="O588" s="6" t="inlineStr">
        <is>
          <t>Cast Iron, ASTM-A48, CL 30</t>
        </is>
      </c>
      <c r="P588" s="6" t="inlineStr">
        <is>
          <t>C30</t>
        </is>
      </c>
      <c r="Q588" s="123" t="inlineStr">
        <is>
          <t>125# ANSI Flange</t>
        </is>
      </c>
      <c r="R588" s="123" t="inlineStr">
        <is>
          <t>RTF</t>
        </is>
      </c>
      <c r="S588" s="6" t="n"/>
      <c r="T588" s="123" t="inlineStr">
        <is>
          <t>A100527</t>
        </is>
      </c>
      <c r="U588" s="123" t="n"/>
      <c r="V588" s="123" t="inlineStr">
        <is>
          <t>LT027</t>
        </is>
      </c>
      <c r="W588" s="13" t="n">
        <v>0</v>
      </c>
      <c r="X588" t="n">
        <v>0</v>
      </c>
    </row>
    <row r="589" ht="12.75" customHeight="1">
      <c r="B589" s="13">
        <f>IF(AND(J589="Coating_Standard"),"Y","N")</f>
        <v/>
      </c>
      <c r="C589" t="inlineStr">
        <is>
          <t>Price_BOM_VL_VLS_Insert_584</t>
        </is>
      </c>
      <c r="D589">
        <f>IF(B589="Y",C589,"")</f>
        <v/>
      </c>
      <c r="E589" t="inlineStr">
        <is>
          <t>:1012-3_VL:</t>
        </is>
      </c>
      <c r="F589" s="123" t="inlineStr">
        <is>
          <t>X5</t>
        </is>
      </c>
      <c r="G589" s="123" t="inlineStr">
        <is>
          <t>Opt_InsertProvided</t>
        </is>
      </c>
      <c r="H589" s="123" t="inlineStr">
        <is>
          <t>Ductile Iron, ASTM-A536-65</t>
        </is>
      </c>
      <c r="I589" s="123" t="inlineStr">
        <is>
          <t>:J:</t>
        </is>
      </c>
      <c r="J589" t="inlineStr">
        <is>
          <t>Coating_Special</t>
        </is>
      </c>
      <c r="K589" t="inlineStr">
        <is>
          <t>:MechSealType21S:MechSealType1Unbal:</t>
        </is>
      </c>
      <c r="L589" t="inlineStr">
        <is>
          <t>Vertical</t>
        </is>
      </c>
      <c r="M589" t="inlineStr">
        <is>
          <t>L</t>
        </is>
      </c>
      <c r="N589" t="inlineStr">
        <is>
          <t>:324TCZ:326TCZ:364TCZ:365TCZ:</t>
        </is>
      </c>
      <c r="O589" s="6" t="inlineStr">
        <is>
          <t>Cast Iron, ASTM-A48, CL 30</t>
        </is>
      </c>
      <c r="P589" s="6" t="inlineStr">
        <is>
          <t>C30</t>
        </is>
      </c>
      <c r="Q589" s="123" t="inlineStr">
        <is>
          <t>125# ANSI Flange</t>
        </is>
      </c>
      <c r="R589" s="123" t="inlineStr">
        <is>
          <t>RTF</t>
        </is>
      </c>
      <c r="S589" s="6" t="n"/>
      <c r="T589" s="123" t="inlineStr">
        <is>
          <t>A100527</t>
        </is>
      </c>
      <c r="U589" s="123" t="n"/>
      <c r="V589" s="123" t="inlineStr">
        <is>
          <t>LT027</t>
        </is>
      </c>
      <c r="W589" s="13" t="n">
        <v>0</v>
      </c>
      <c r="X589" t="n">
        <v>0</v>
      </c>
    </row>
    <row r="590" ht="12.75" customHeight="1">
      <c r="B590" s="13">
        <f>IF(AND(J590="Coating_Standard"),"Y","N")</f>
        <v/>
      </c>
      <c r="C590" t="inlineStr">
        <is>
          <t>Price_BOM_VL_VLS_Insert_585</t>
        </is>
      </c>
      <c r="D590">
        <f>IF(B590="Y",C590,"")</f>
        <v/>
      </c>
      <c r="E590" t="inlineStr">
        <is>
          <t>:1012-3_VL:</t>
        </is>
      </c>
      <c r="F590" s="123" t="inlineStr">
        <is>
          <t>X5</t>
        </is>
      </c>
      <c r="G590" s="123" t="inlineStr">
        <is>
          <t>Opt_InsertProvided</t>
        </is>
      </c>
      <c r="H590" s="123" t="inlineStr">
        <is>
          <t>Ductile Iron, ASTM-A536-65</t>
        </is>
      </c>
      <c r="I590" s="123" t="inlineStr">
        <is>
          <t>:J:</t>
        </is>
      </c>
      <c r="J590" t="inlineStr">
        <is>
          <t>Coating_Special</t>
        </is>
      </c>
      <c r="K590" t="inlineStr">
        <is>
          <t>:MechSealType1Bal:</t>
        </is>
      </c>
      <c r="L590" t="inlineStr">
        <is>
          <t>Vertical</t>
        </is>
      </c>
      <c r="M590" t="inlineStr">
        <is>
          <t>L</t>
        </is>
      </c>
      <c r="N590" t="inlineStr">
        <is>
          <t>:213TCZ:215TCZ:254TCZ:256TCZ:</t>
        </is>
      </c>
      <c r="O590" s="6" t="inlineStr">
        <is>
          <t>Cast Iron, ASTM-A48, CL 30</t>
        </is>
      </c>
      <c r="P590" s="6" t="inlineStr">
        <is>
          <t>C30</t>
        </is>
      </c>
      <c r="Q590" s="123" t="inlineStr">
        <is>
          <t>125# ANSI Flange</t>
        </is>
      </c>
      <c r="R590" s="123" t="inlineStr">
        <is>
          <t>RTF</t>
        </is>
      </c>
      <c r="S590" s="6" t="n"/>
      <c r="T590" s="123" t="inlineStr">
        <is>
          <t>A100527</t>
        </is>
      </c>
      <c r="U590" s="123" t="n"/>
      <c r="V590" s="123" t="inlineStr">
        <is>
          <t>LT027</t>
        </is>
      </c>
      <c r="W590" s="13" t="n">
        <v>0</v>
      </c>
      <c r="X590" t="n">
        <v>0</v>
      </c>
    </row>
    <row r="591" ht="12.75" customHeight="1">
      <c r="B591" s="13">
        <f>IF(AND(J591="Coating_Standard"),"Y","N")</f>
        <v/>
      </c>
      <c r="C591" t="inlineStr">
        <is>
          <t>Price_BOM_VL_VLS_Insert_586</t>
        </is>
      </c>
      <c r="D591">
        <f>IF(B591="Y",C591,"")</f>
        <v/>
      </c>
      <c r="E591" t="inlineStr">
        <is>
          <t>:1012-3_VL:</t>
        </is>
      </c>
      <c r="F591" s="123" t="inlineStr">
        <is>
          <t>X5</t>
        </is>
      </c>
      <c r="G591" s="123" t="inlineStr">
        <is>
          <t>Opt_InsertProvided</t>
        </is>
      </c>
      <c r="H591" s="123" t="inlineStr">
        <is>
          <t>Ductile Iron, ASTM-A536-65</t>
        </is>
      </c>
      <c r="I591" s="123" t="inlineStr">
        <is>
          <t>:J:</t>
        </is>
      </c>
      <c r="J591" t="inlineStr">
        <is>
          <t>Coating_Special</t>
        </is>
      </c>
      <c r="K591" t="inlineStr">
        <is>
          <t>:MechSealType1Bal:</t>
        </is>
      </c>
      <c r="L591" t="inlineStr">
        <is>
          <t>Vertical</t>
        </is>
      </c>
      <c r="M591" t="inlineStr">
        <is>
          <t>L</t>
        </is>
      </c>
      <c r="N591" t="inlineStr">
        <is>
          <t>:284TCZ:286TCZ:</t>
        </is>
      </c>
      <c r="O591" s="6" t="inlineStr">
        <is>
          <t>Cast Iron, ASTM-A48, CL 30</t>
        </is>
      </c>
      <c r="P591" s="6" t="inlineStr">
        <is>
          <t>C30</t>
        </is>
      </c>
      <c r="Q591" s="123" t="inlineStr">
        <is>
          <t>125# ANSI Flange</t>
        </is>
      </c>
      <c r="R591" s="123" t="inlineStr">
        <is>
          <t>RTF</t>
        </is>
      </c>
      <c r="S591" s="6" t="n"/>
      <c r="T591" s="123" t="inlineStr">
        <is>
          <t>A100527</t>
        </is>
      </c>
      <c r="U591" s="123" t="n"/>
      <c r="V591" s="123" t="inlineStr">
        <is>
          <t>LT027</t>
        </is>
      </c>
      <c r="W591" s="13" t="n">
        <v>0</v>
      </c>
      <c r="X591" t="n">
        <v>0</v>
      </c>
    </row>
    <row r="592" ht="12.75" customHeight="1">
      <c r="B592" s="13">
        <f>IF(AND(J592="Coating_Standard"),"Y","N")</f>
        <v/>
      </c>
      <c r="C592" t="inlineStr">
        <is>
          <t>Price_BOM_VL_VLS_Insert_587</t>
        </is>
      </c>
      <c r="D592">
        <f>IF(B592="Y",C592,"")</f>
        <v/>
      </c>
      <c r="E592" t="inlineStr">
        <is>
          <t>:1012-3_VL:</t>
        </is>
      </c>
      <c r="F592" s="123" t="inlineStr">
        <is>
          <t>X5</t>
        </is>
      </c>
      <c r="G592" s="123" t="inlineStr">
        <is>
          <t>Opt_InsertProvided</t>
        </is>
      </c>
      <c r="H592" s="123" t="inlineStr">
        <is>
          <t>Ductile Iron, ASTM-A536-65</t>
        </is>
      </c>
      <c r="I592" s="123" t="inlineStr">
        <is>
          <t>:J:</t>
        </is>
      </c>
      <c r="J592" t="inlineStr">
        <is>
          <t>Coating_Special</t>
        </is>
      </c>
      <c r="K592" t="inlineStr">
        <is>
          <t>:MechSealType1Bal:</t>
        </is>
      </c>
      <c r="L592" t="inlineStr">
        <is>
          <t>Vertical</t>
        </is>
      </c>
      <c r="M592" t="inlineStr">
        <is>
          <t>L</t>
        </is>
      </c>
      <c r="N592" t="inlineStr">
        <is>
          <t>:324TCZ:326TCZ:364TCZ:365TCZ:</t>
        </is>
      </c>
      <c r="O592" s="6" t="inlineStr">
        <is>
          <t>Cast Iron, ASTM-A48, CL 30</t>
        </is>
      </c>
      <c r="P592" s="6" t="inlineStr">
        <is>
          <t>C30</t>
        </is>
      </c>
      <c r="Q592" s="123" t="inlineStr">
        <is>
          <t>125# ANSI Flange</t>
        </is>
      </c>
      <c r="R592" s="123" t="inlineStr">
        <is>
          <t>RTF</t>
        </is>
      </c>
      <c r="S592" s="6" t="n"/>
      <c r="T592" s="123" t="inlineStr">
        <is>
          <t>A100527</t>
        </is>
      </c>
      <c r="U592" s="123" t="n"/>
      <c r="V592" s="123" t="inlineStr">
        <is>
          <t>LT027</t>
        </is>
      </c>
      <c r="W592" s="13" t="n">
        <v>0</v>
      </c>
      <c r="X592" t="n">
        <v>0</v>
      </c>
    </row>
    <row r="593" ht="12.75" customHeight="1">
      <c r="B593" s="13">
        <f>IF(AND(J593="Coating_Standard"),"Y","N")</f>
        <v/>
      </c>
      <c r="C593" t="inlineStr">
        <is>
          <t>Price_BOM_VL_VLS_Insert_588</t>
        </is>
      </c>
      <c r="D593">
        <f>IF(B593="Y",C593,"")</f>
        <v/>
      </c>
      <c r="E593" t="inlineStr">
        <is>
          <t>:1012-3_VL:</t>
        </is>
      </c>
      <c r="F593" s="123" t="inlineStr">
        <is>
          <t>X5</t>
        </is>
      </c>
      <c r="G593" s="123" t="inlineStr">
        <is>
          <t>Opt_InsertProvided</t>
        </is>
      </c>
      <c r="H593" s="123" t="inlineStr">
        <is>
          <t>Ductile Iron, ASTM-A536-65</t>
        </is>
      </c>
      <c r="I593" s="123" t="inlineStr">
        <is>
          <t>:J:</t>
        </is>
      </c>
      <c r="J593" t="inlineStr">
        <is>
          <t>Coating_Epoxy</t>
        </is>
      </c>
      <c r="K593" t="inlineStr">
        <is>
          <t>:MechSealType21S:MechSealType1Unbal:</t>
        </is>
      </c>
      <c r="L593" t="inlineStr">
        <is>
          <t>Vertical</t>
        </is>
      </c>
      <c r="M593" t="inlineStr">
        <is>
          <t>L</t>
        </is>
      </c>
      <c r="N593" t="inlineStr">
        <is>
          <t>:213TCZ:215TCZ:254TCZ:256TCZ:</t>
        </is>
      </c>
      <c r="O593" s="6" t="inlineStr">
        <is>
          <t>Cast Iron, ASTM-A48, CL 30</t>
        </is>
      </c>
      <c r="P593" s="6" t="inlineStr">
        <is>
          <t>C30</t>
        </is>
      </c>
      <c r="Q593" s="123" t="inlineStr">
        <is>
          <t>125# ANSI Flange</t>
        </is>
      </c>
      <c r="R593" s="123" t="inlineStr">
        <is>
          <t>RTF</t>
        </is>
      </c>
      <c r="S593" s="6" t="n"/>
      <c r="T593" s="123" t="inlineStr">
        <is>
          <t>A100527</t>
        </is>
      </c>
      <c r="U593" s="123" t="n"/>
      <c r="V593" s="123" t="inlineStr">
        <is>
          <t>LT027</t>
        </is>
      </c>
      <c r="W593" s="13" t="n">
        <v>0</v>
      </c>
      <c r="X593" t="n">
        <v>0</v>
      </c>
    </row>
    <row r="594" ht="12.75" customHeight="1">
      <c r="B594" s="13">
        <f>IF(AND(J594="Coating_Standard"),"Y","N")</f>
        <v/>
      </c>
      <c r="C594" t="inlineStr">
        <is>
          <t>Price_BOM_VL_VLS_Insert_589</t>
        </is>
      </c>
      <c r="D594">
        <f>IF(B594="Y",C594,"")</f>
        <v/>
      </c>
      <c r="E594" t="inlineStr">
        <is>
          <t>:1012-3_VL:</t>
        </is>
      </c>
      <c r="F594" s="123" t="inlineStr">
        <is>
          <t>X5</t>
        </is>
      </c>
      <c r="G594" s="123" t="inlineStr">
        <is>
          <t>Opt_InsertProvided</t>
        </is>
      </c>
      <c r="H594" s="123" t="inlineStr">
        <is>
          <t>Ductile Iron, ASTM-A536-65</t>
        </is>
      </c>
      <c r="I594" s="123" t="inlineStr">
        <is>
          <t>:J:</t>
        </is>
      </c>
      <c r="J594" t="inlineStr">
        <is>
          <t>Coating_Epoxy</t>
        </is>
      </c>
      <c r="K594" t="inlineStr">
        <is>
          <t>:MechSealType21S:MechSealType1Unbal:</t>
        </is>
      </c>
      <c r="L594" t="inlineStr">
        <is>
          <t>Vertical</t>
        </is>
      </c>
      <c r="M594" t="inlineStr">
        <is>
          <t>L</t>
        </is>
      </c>
      <c r="N594" t="inlineStr">
        <is>
          <t>:284TCZ:286TCZ:</t>
        </is>
      </c>
      <c r="O594" s="6" t="inlineStr">
        <is>
          <t>Cast Iron, ASTM-A48, CL 30</t>
        </is>
      </c>
      <c r="P594" s="6" t="inlineStr">
        <is>
          <t>C30</t>
        </is>
      </c>
      <c r="Q594" s="123" t="inlineStr">
        <is>
          <t>125# ANSI Flange</t>
        </is>
      </c>
      <c r="R594" s="123" t="inlineStr">
        <is>
          <t>RTF</t>
        </is>
      </c>
      <c r="S594" s="6" t="n"/>
      <c r="T594" s="123" t="inlineStr">
        <is>
          <t>A100527</t>
        </is>
      </c>
      <c r="U594" s="123" t="n"/>
      <c r="V594" s="123" t="inlineStr">
        <is>
          <t>LT027</t>
        </is>
      </c>
      <c r="W594" s="13" t="n">
        <v>0</v>
      </c>
      <c r="X594" t="n">
        <v>0</v>
      </c>
    </row>
    <row r="595" ht="12.75" customHeight="1">
      <c r="B595" s="13">
        <f>IF(AND(J595="Coating_Standard"),"Y","N")</f>
        <v/>
      </c>
      <c r="C595" t="inlineStr">
        <is>
          <t>Price_BOM_VL_VLS_Insert_590</t>
        </is>
      </c>
      <c r="D595">
        <f>IF(B595="Y",C595,"")</f>
        <v/>
      </c>
      <c r="E595" t="inlineStr">
        <is>
          <t>:1012-3_VL:</t>
        </is>
      </c>
      <c r="F595" s="123" t="inlineStr">
        <is>
          <t>X5</t>
        </is>
      </c>
      <c r="G595" s="123" t="inlineStr">
        <is>
          <t>Opt_InsertProvided</t>
        </is>
      </c>
      <c r="H595" s="123" t="inlineStr">
        <is>
          <t>Ductile Iron, ASTM-A536-65</t>
        </is>
      </c>
      <c r="I595" s="123" t="inlineStr">
        <is>
          <t>:J:</t>
        </is>
      </c>
      <c r="J595" t="inlineStr">
        <is>
          <t>Coating_Epoxy</t>
        </is>
      </c>
      <c r="K595" t="inlineStr">
        <is>
          <t>:MechSealType21S:MechSealType1Unbal:</t>
        </is>
      </c>
      <c r="L595" t="inlineStr">
        <is>
          <t>Vertical</t>
        </is>
      </c>
      <c r="M595" t="inlineStr">
        <is>
          <t>L</t>
        </is>
      </c>
      <c r="N595" t="inlineStr">
        <is>
          <t>:324TCZ:326TCZ:364TCZ:365TCZ:</t>
        </is>
      </c>
      <c r="O595" s="6" t="inlineStr">
        <is>
          <t>Cast Iron, ASTM-A48, CL 30</t>
        </is>
      </c>
      <c r="P595" s="6" t="inlineStr">
        <is>
          <t>C30</t>
        </is>
      </c>
      <c r="Q595" s="123" t="inlineStr">
        <is>
          <t>125# ANSI Flange</t>
        </is>
      </c>
      <c r="R595" s="123" t="inlineStr">
        <is>
          <t>RTF</t>
        </is>
      </c>
      <c r="S595" s="6" t="n"/>
      <c r="T595" s="123" t="inlineStr">
        <is>
          <t>A100527</t>
        </is>
      </c>
      <c r="U595" s="123" t="n"/>
      <c r="V595" s="123" t="inlineStr">
        <is>
          <t>LT027</t>
        </is>
      </c>
      <c r="W595" s="13" t="n">
        <v>0</v>
      </c>
      <c r="X595" t="n">
        <v>0</v>
      </c>
    </row>
    <row r="596" ht="12.75" customHeight="1">
      <c r="B596" s="13">
        <f>IF(AND(J596="Coating_Standard"),"Y","N")</f>
        <v/>
      </c>
      <c r="C596" t="inlineStr">
        <is>
          <t>Price_BOM_VL_VLS_Insert_591</t>
        </is>
      </c>
      <c r="D596">
        <f>IF(B596="Y",C596,"")</f>
        <v/>
      </c>
      <c r="E596" t="inlineStr">
        <is>
          <t>:1012-3_VL:</t>
        </is>
      </c>
      <c r="F596" s="123" t="inlineStr">
        <is>
          <t>X5</t>
        </is>
      </c>
      <c r="G596" s="123" t="inlineStr">
        <is>
          <t>Opt_InsertProvided</t>
        </is>
      </c>
      <c r="H596" s="123" t="inlineStr">
        <is>
          <t>Ductile Iron, ASTM-A536-65</t>
        </is>
      </c>
      <c r="I596" s="123" t="inlineStr">
        <is>
          <t>:J:</t>
        </is>
      </c>
      <c r="J596" t="inlineStr">
        <is>
          <t>Coating_Epoxy</t>
        </is>
      </c>
      <c r="K596" t="inlineStr">
        <is>
          <t>:MechSealType1Bal:</t>
        </is>
      </c>
      <c r="L596" t="inlineStr">
        <is>
          <t>Vertical</t>
        </is>
      </c>
      <c r="M596" t="inlineStr">
        <is>
          <t>L</t>
        </is>
      </c>
      <c r="N596" t="inlineStr">
        <is>
          <t>:213TCZ:215TCZ:254TCZ:256TCZ:</t>
        </is>
      </c>
      <c r="O596" s="6" t="inlineStr">
        <is>
          <t>Cast Iron, ASTM-A48, CL 30</t>
        </is>
      </c>
      <c r="P596" s="6" t="inlineStr">
        <is>
          <t>C30</t>
        </is>
      </c>
      <c r="Q596" s="123" t="inlineStr">
        <is>
          <t>125# ANSI Flange</t>
        </is>
      </c>
      <c r="R596" s="123" t="inlineStr">
        <is>
          <t>RTF</t>
        </is>
      </c>
      <c r="S596" s="6" t="n"/>
      <c r="T596" s="123" t="inlineStr">
        <is>
          <t>A100527</t>
        </is>
      </c>
      <c r="U596" s="123" t="n"/>
      <c r="V596" s="123" t="inlineStr">
        <is>
          <t>LT027</t>
        </is>
      </c>
      <c r="W596" s="13" t="n">
        <v>0</v>
      </c>
      <c r="X596" t="n">
        <v>0</v>
      </c>
    </row>
    <row r="597" ht="12.75" customHeight="1">
      <c r="B597" s="13">
        <f>IF(AND(J597="Coating_Standard"),"Y","N")</f>
        <v/>
      </c>
      <c r="C597" t="inlineStr">
        <is>
          <t>Price_BOM_VL_VLS_Insert_592</t>
        </is>
      </c>
      <c r="D597">
        <f>IF(B597="Y",C597,"")</f>
        <v/>
      </c>
      <c r="E597" t="inlineStr">
        <is>
          <t>:1012-3_VL:</t>
        </is>
      </c>
      <c r="F597" s="123" t="inlineStr">
        <is>
          <t>X5</t>
        </is>
      </c>
      <c r="G597" s="123" t="inlineStr">
        <is>
          <t>Opt_InsertProvided</t>
        </is>
      </c>
      <c r="H597" s="123" t="inlineStr">
        <is>
          <t>Ductile Iron, ASTM-A536-65</t>
        </is>
      </c>
      <c r="I597" s="123" t="inlineStr">
        <is>
          <t>:J:</t>
        </is>
      </c>
      <c r="J597" t="inlineStr">
        <is>
          <t>Coating_Epoxy</t>
        </is>
      </c>
      <c r="K597" t="inlineStr">
        <is>
          <t>:MechSealType1Bal:</t>
        </is>
      </c>
      <c r="L597" t="inlineStr">
        <is>
          <t>Vertical</t>
        </is>
      </c>
      <c r="M597" t="inlineStr">
        <is>
          <t>L</t>
        </is>
      </c>
      <c r="N597" t="inlineStr">
        <is>
          <t>:284TCZ:286TCZ:</t>
        </is>
      </c>
      <c r="O597" s="6" t="inlineStr">
        <is>
          <t>Cast Iron, ASTM-A48, CL 30</t>
        </is>
      </c>
      <c r="P597" s="6" t="inlineStr">
        <is>
          <t>C30</t>
        </is>
      </c>
      <c r="Q597" s="123" t="inlineStr">
        <is>
          <t>125# ANSI Flange</t>
        </is>
      </c>
      <c r="R597" s="123" t="inlineStr">
        <is>
          <t>RTF</t>
        </is>
      </c>
      <c r="S597" s="6" t="n"/>
      <c r="T597" s="123" t="inlineStr">
        <is>
          <t>A100527</t>
        </is>
      </c>
      <c r="U597" s="123" t="n"/>
      <c r="V597" s="123" t="inlineStr">
        <is>
          <t>LT027</t>
        </is>
      </c>
      <c r="W597" s="13" t="n">
        <v>0</v>
      </c>
      <c r="X597" t="n">
        <v>0</v>
      </c>
    </row>
    <row r="598" ht="12.75" customHeight="1">
      <c r="B598" s="13">
        <f>IF(AND(J598="Coating_Standard"),"Y","N")</f>
        <v/>
      </c>
      <c r="C598" t="inlineStr">
        <is>
          <t>Price_BOM_VL_VLS_Insert_593</t>
        </is>
      </c>
      <c r="D598">
        <f>IF(B598="Y",C598,"")</f>
        <v/>
      </c>
      <c r="E598" t="inlineStr">
        <is>
          <t>:1012-3_VL:</t>
        </is>
      </c>
      <c r="F598" s="123" t="inlineStr">
        <is>
          <t>X5</t>
        </is>
      </c>
      <c r="G598" s="123" t="inlineStr">
        <is>
          <t>Opt_InsertProvided</t>
        </is>
      </c>
      <c r="H598" s="123" t="inlineStr">
        <is>
          <t>Ductile Iron, ASTM-A536-65</t>
        </is>
      </c>
      <c r="I598" s="123" t="inlineStr">
        <is>
          <t>:J:</t>
        </is>
      </c>
      <c r="J598" t="inlineStr">
        <is>
          <t>Coating_Epoxy</t>
        </is>
      </c>
      <c r="K598" t="inlineStr">
        <is>
          <t>:MechSealType1Bal:</t>
        </is>
      </c>
      <c r="L598" t="inlineStr">
        <is>
          <t>Vertical</t>
        </is>
      </c>
      <c r="M598" t="inlineStr">
        <is>
          <t>L</t>
        </is>
      </c>
      <c r="N598" t="inlineStr">
        <is>
          <t>:324TCZ:326TCZ:364TCZ:365TCZ:</t>
        </is>
      </c>
      <c r="O598" s="6" t="inlineStr">
        <is>
          <t>Cast Iron, ASTM-A48, CL 30</t>
        </is>
      </c>
      <c r="P598" s="6" t="inlineStr">
        <is>
          <t>C30</t>
        </is>
      </c>
      <c r="Q598" s="123" t="inlineStr">
        <is>
          <t>125# ANSI Flange</t>
        </is>
      </c>
      <c r="R598" s="123" t="inlineStr">
        <is>
          <t>RTF</t>
        </is>
      </c>
      <c r="S598" s="6" t="n"/>
      <c r="T598" s="123" t="inlineStr">
        <is>
          <t>A100527</t>
        </is>
      </c>
      <c r="U598" s="123" t="n"/>
      <c r="V598" s="123" t="inlineStr">
        <is>
          <t>LT027</t>
        </is>
      </c>
      <c r="W598" s="13" t="n">
        <v>0</v>
      </c>
      <c r="X598" t="n">
        <v>0</v>
      </c>
    </row>
    <row r="599" ht="12.75" customHeight="1">
      <c r="B599" s="13">
        <f>IF(AND(J599="Coating_Standard"),"Y","N")</f>
        <v/>
      </c>
      <c r="C599" t="inlineStr">
        <is>
          <t>Price_BOM_VL_VLS_Insert_594</t>
        </is>
      </c>
      <c r="D599">
        <f>IF(B599="Y",C599,"")</f>
        <v/>
      </c>
      <c r="E599" t="inlineStr">
        <is>
          <t>:1012-3_VL:</t>
        </is>
      </c>
      <c r="F599" s="123" t="inlineStr">
        <is>
          <t>X5</t>
        </is>
      </c>
      <c r="G599" s="123" t="inlineStr">
        <is>
          <t>Opt_InsertProvided</t>
        </is>
      </c>
      <c r="H599" s="123" t="inlineStr">
        <is>
          <t>Ductile Iron, ASTM-A536-65</t>
        </is>
      </c>
      <c r="I599" s="123" t="inlineStr">
        <is>
          <t>:J:</t>
        </is>
      </c>
      <c r="J599" t="inlineStr">
        <is>
          <t>Coating_Standard</t>
        </is>
      </c>
      <c r="K599" t="inlineStr">
        <is>
          <t>:MechSealDoubleType2:</t>
        </is>
      </c>
      <c r="L599" t="inlineStr">
        <is>
          <t>Vertical</t>
        </is>
      </c>
      <c r="M599" t="inlineStr">
        <is>
          <t>L</t>
        </is>
      </c>
      <c r="N599" t="inlineStr">
        <is>
          <t>:213TCZ:215TCZ:254TCZ:256TCZ:</t>
        </is>
      </c>
      <c r="O599" s="6" t="inlineStr">
        <is>
          <t>Cast Iron, ASTM-A48, CL 30</t>
        </is>
      </c>
      <c r="P599" s="6" t="inlineStr">
        <is>
          <t>C30</t>
        </is>
      </c>
      <c r="Q599" s="123" t="inlineStr">
        <is>
          <t>125# ANSI Flange</t>
        </is>
      </c>
      <c r="R599" s="123" t="n">
        <v>96769441</v>
      </c>
      <c r="S599" s="6" t="inlineStr">
        <is>
          <t>INSERT,LC,X5,DBL,213TCZ-256TCZ,CI</t>
        </is>
      </c>
      <c r="T599" s="123" t="inlineStr">
        <is>
          <t>A100527</t>
        </is>
      </c>
      <c r="U599" s="123" t="n"/>
      <c r="V599" s="123" t="inlineStr">
        <is>
          <t>LT051</t>
        </is>
      </c>
      <c r="W599" s="13" t="n">
        <v>14</v>
      </c>
      <c r="X599" t="n">
        <v>0</v>
      </c>
    </row>
    <row r="600" ht="12.75" customHeight="1">
      <c r="B600" s="13">
        <f>IF(AND(J600="Coating_Standard"),"Y","N")</f>
        <v/>
      </c>
      <c r="C600" t="inlineStr">
        <is>
          <t>Price_BOM_VL_VLS_Insert_595</t>
        </is>
      </c>
      <c r="D600">
        <f>IF(B600="Y",C600,"")</f>
        <v/>
      </c>
      <c r="E600" t="inlineStr">
        <is>
          <t>:1012-3_VL:</t>
        </is>
      </c>
      <c r="F600" s="123" t="inlineStr">
        <is>
          <t>X5</t>
        </is>
      </c>
      <c r="G600" s="123" t="inlineStr">
        <is>
          <t>Opt_InsertProvided</t>
        </is>
      </c>
      <c r="H600" s="123" t="inlineStr">
        <is>
          <t>Ductile Iron, ASTM-A536-65</t>
        </is>
      </c>
      <c r="I600" s="123" t="inlineStr">
        <is>
          <t>:J:</t>
        </is>
      </c>
      <c r="J600" t="inlineStr">
        <is>
          <t>Coating_Standard</t>
        </is>
      </c>
      <c r="K600" t="inlineStr">
        <is>
          <t>:MechSealDoubleType2:</t>
        </is>
      </c>
      <c r="L600" t="inlineStr">
        <is>
          <t>Vertical</t>
        </is>
      </c>
      <c r="M600" t="inlineStr">
        <is>
          <t>L</t>
        </is>
      </c>
      <c r="N600" t="inlineStr">
        <is>
          <t>:284TCZ:286TCZ:</t>
        </is>
      </c>
      <c r="O600" s="6" t="inlineStr">
        <is>
          <t>Cast Iron, ASTM-A48, CL 30</t>
        </is>
      </c>
      <c r="P600" s="6" t="inlineStr">
        <is>
          <t>C30</t>
        </is>
      </c>
      <c r="Q600" s="123" t="inlineStr">
        <is>
          <t>125# ANSI Flange</t>
        </is>
      </c>
      <c r="R600" s="123" t="n">
        <v>96769442</v>
      </c>
      <c r="S600" s="6" t="inlineStr">
        <is>
          <t>INSERT,LC,X5,DBL,284TCZ-286TCZ,CI</t>
        </is>
      </c>
      <c r="T600" s="123" t="inlineStr">
        <is>
          <t>A100527</t>
        </is>
      </c>
      <c r="U600" s="123" t="n"/>
      <c r="V600" s="123" t="inlineStr">
        <is>
          <t>LT051</t>
        </is>
      </c>
      <c r="W600" s="13" t="n">
        <v>14</v>
      </c>
      <c r="X600" t="n">
        <v>0</v>
      </c>
    </row>
    <row r="601" ht="12.75" customHeight="1">
      <c r="B601" s="13">
        <f>IF(AND(J601="Coating_Standard"),"Y","N")</f>
        <v/>
      </c>
      <c r="C601" t="inlineStr">
        <is>
          <t>Price_BOM_VL_VLS_Insert_596</t>
        </is>
      </c>
      <c r="D601">
        <f>IF(B601="Y",C601,"")</f>
        <v/>
      </c>
      <c r="E601" t="inlineStr">
        <is>
          <t>:1012-3_VL:</t>
        </is>
      </c>
      <c r="F601" s="123" t="inlineStr">
        <is>
          <t>X5</t>
        </is>
      </c>
      <c r="G601" s="123" t="inlineStr">
        <is>
          <t>Opt_InsertProvided</t>
        </is>
      </c>
      <c r="H601" s="123" t="inlineStr">
        <is>
          <t>Ductile Iron, ASTM-A536-65</t>
        </is>
      </c>
      <c r="I601" s="123" t="inlineStr">
        <is>
          <t>:J:</t>
        </is>
      </c>
      <c r="J601" t="inlineStr">
        <is>
          <t>Coating_Standard</t>
        </is>
      </c>
      <c r="K601" t="inlineStr">
        <is>
          <t>:MechSealDoubleType2:</t>
        </is>
      </c>
      <c r="L601" t="inlineStr">
        <is>
          <t>Vertical</t>
        </is>
      </c>
      <c r="M601" t="inlineStr">
        <is>
          <t>L</t>
        </is>
      </c>
      <c r="N601" t="inlineStr">
        <is>
          <t>:324TCZ:326TCZ:364TCZ:365TCZ:404TCZ:405TCZ:</t>
        </is>
      </c>
      <c r="O601" s="6" t="inlineStr">
        <is>
          <t>Cast Iron, ASTM-A48, CL 30</t>
        </is>
      </c>
      <c r="P601" s="6" t="inlineStr">
        <is>
          <t>C30</t>
        </is>
      </c>
      <c r="Q601" s="123" t="inlineStr">
        <is>
          <t>125# ANSI Flange</t>
        </is>
      </c>
      <c r="R601" s="123" t="n">
        <v>96769443</v>
      </c>
      <c r="S601" s="6" t="inlineStr">
        <is>
          <t>INSERT,LC,X5,DBL,324TCZ-365TCZ,CI</t>
        </is>
      </c>
      <c r="T601" s="123" t="inlineStr">
        <is>
          <t>A100527</t>
        </is>
      </c>
      <c r="U601" s="123" t="n"/>
      <c r="V601" s="123" t="inlineStr">
        <is>
          <t>LT051</t>
        </is>
      </c>
      <c r="W601" s="13" t="n">
        <v>14</v>
      </c>
      <c r="X601" t="n">
        <v>0</v>
      </c>
    </row>
    <row r="602" ht="12.75" customHeight="1">
      <c r="B602" s="13">
        <f>IF(AND(J602="Coating_Standard"),"Y","N")</f>
        <v/>
      </c>
      <c r="C602" t="inlineStr">
        <is>
          <t>Price_BOM_VL_VLS_Insert_597</t>
        </is>
      </c>
      <c r="D602">
        <f>IF(B602="Y",C602,"")</f>
        <v/>
      </c>
      <c r="E602" t="inlineStr">
        <is>
          <t>:1012-3_VL:</t>
        </is>
      </c>
      <c r="F602" s="123" t="inlineStr">
        <is>
          <t>X5</t>
        </is>
      </c>
      <c r="G602" s="123" t="inlineStr">
        <is>
          <t>Opt_InsertProvided</t>
        </is>
      </c>
      <c r="H602" s="123" t="inlineStr">
        <is>
          <t>Ductile Iron, ASTM-A536-65</t>
        </is>
      </c>
      <c r="I602" s="123" t="inlineStr">
        <is>
          <t>:J:</t>
        </is>
      </c>
      <c r="J602" t="inlineStr">
        <is>
          <t>Coating_Scotchkote134_interior</t>
        </is>
      </c>
      <c r="K602" t="inlineStr">
        <is>
          <t>:MechSealDoubleType2:</t>
        </is>
      </c>
      <c r="L602" t="inlineStr">
        <is>
          <t>Vertical</t>
        </is>
      </c>
      <c r="M602" t="inlineStr">
        <is>
          <t>L</t>
        </is>
      </c>
      <c r="N602" t="inlineStr">
        <is>
          <t>:213TCZ:215TCZ:254TCZ:256TCZ:</t>
        </is>
      </c>
      <c r="O602" s="6" t="inlineStr">
        <is>
          <t>Cast Iron, ASTM-A48, CL 30</t>
        </is>
      </c>
      <c r="P602" s="6" t="inlineStr">
        <is>
          <t>C30</t>
        </is>
      </c>
      <c r="Q602" s="123" t="inlineStr">
        <is>
          <t>125# ANSI Flange</t>
        </is>
      </c>
      <c r="R602" s="123" t="inlineStr">
        <is>
          <t>RTF</t>
        </is>
      </c>
      <c r="S602" s="6" t="n"/>
      <c r="T602" s="123" t="inlineStr">
        <is>
          <t>A100527</t>
        </is>
      </c>
      <c r="U602" s="123" t="n"/>
      <c r="V602" s="123" t="inlineStr">
        <is>
          <t>LT051</t>
        </is>
      </c>
      <c r="W602" s="13" t="n">
        <v>14</v>
      </c>
      <c r="X602" t="n">
        <v>0</v>
      </c>
    </row>
    <row r="603" ht="12.75" customHeight="1">
      <c r="B603" s="13">
        <f>IF(AND(J603="Coating_Standard"),"Y","N")</f>
        <v/>
      </c>
      <c r="C603" t="inlineStr">
        <is>
          <t>Price_BOM_VL_VLS_Insert_598</t>
        </is>
      </c>
      <c r="D603">
        <f>IF(B603="Y",C603,"")</f>
        <v/>
      </c>
      <c r="E603" t="inlineStr">
        <is>
          <t>:1012-3_VL:</t>
        </is>
      </c>
      <c r="F603" s="123" t="inlineStr">
        <is>
          <t>X5</t>
        </is>
      </c>
      <c r="G603" s="123" t="inlineStr">
        <is>
          <t>Opt_InsertProvided</t>
        </is>
      </c>
      <c r="H603" s="123" t="inlineStr">
        <is>
          <t>Ductile Iron, ASTM-A536-65</t>
        </is>
      </c>
      <c r="I603" s="123" t="inlineStr">
        <is>
          <t>:J:</t>
        </is>
      </c>
      <c r="J603" t="inlineStr">
        <is>
          <t>Coating_Scotchkote134_interior</t>
        </is>
      </c>
      <c r="K603" t="inlineStr">
        <is>
          <t>:MechSealDoubleType2:</t>
        </is>
      </c>
      <c r="L603" t="inlineStr">
        <is>
          <t>Vertical</t>
        </is>
      </c>
      <c r="M603" t="inlineStr">
        <is>
          <t>L</t>
        </is>
      </c>
      <c r="N603" t="inlineStr">
        <is>
          <t>:284TCZ:286TCZ:</t>
        </is>
      </c>
      <c r="O603" s="6" t="inlineStr">
        <is>
          <t>Cast Iron, ASTM-A48, CL 30</t>
        </is>
      </c>
      <c r="P603" s="6" t="inlineStr">
        <is>
          <t>C30</t>
        </is>
      </c>
      <c r="Q603" s="123" t="inlineStr">
        <is>
          <t>125# ANSI Flange</t>
        </is>
      </c>
      <c r="R603" s="123" t="inlineStr">
        <is>
          <t>RTF</t>
        </is>
      </c>
      <c r="S603" s="6" t="n"/>
      <c r="T603" s="123" t="inlineStr">
        <is>
          <t>A100527</t>
        </is>
      </c>
      <c r="U603" s="123" t="n"/>
      <c r="V603" s="123" t="inlineStr">
        <is>
          <t>LT051</t>
        </is>
      </c>
      <c r="W603" s="13" t="n">
        <v>14</v>
      </c>
      <c r="X603" t="n">
        <v>0</v>
      </c>
    </row>
    <row r="604" ht="12.75" customHeight="1">
      <c r="B604" s="13">
        <f>IF(AND(J604="Coating_Standard"),"Y","N")</f>
        <v/>
      </c>
      <c r="C604" t="inlineStr">
        <is>
          <t>Price_BOM_VL_VLS_Insert_599</t>
        </is>
      </c>
      <c r="D604">
        <f>IF(B604="Y",C604,"")</f>
        <v/>
      </c>
      <c r="E604" t="inlineStr">
        <is>
          <t>:1012-3_VL:</t>
        </is>
      </c>
      <c r="F604" s="123" t="inlineStr">
        <is>
          <t>X5</t>
        </is>
      </c>
      <c r="G604" s="123" t="inlineStr">
        <is>
          <t>Opt_InsertProvided</t>
        </is>
      </c>
      <c r="H604" s="123" t="inlineStr">
        <is>
          <t>Ductile Iron, ASTM-A536-65</t>
        </is>
      </c>
      <c r="I604" s="123" t="inlineStr">
        <is>
          <t>:J:</t>
        </is>
      </c>
      <c r="J604" t="inlineStr">
        <is>
          <t>Coating_Scotchkote134_interior</t>
        </is>
      </c>
      <c r="K604" t="inlineStr">
        <is>
          <t>:MechSealDoubleType2:</t>
        </is>
      </c>
      <c r="L604" t="inlineStr">
        <is>
          <t>Vertical</t>
        </is>
      </c>
      <c r="M604" t="inlineStr">
        <is>
          <t>L</t>
        </is>
      </c>
      <c r="N604" t="inlineStr">
        <is>
          <t>:324TCZ:326TCZ:364TCZ:365TCZ:404TCZ:405TCZ:</t>
        </is>
      </c>
      <c r="O604" s="6" t="inlineStr">
        <is>
          <t>Cast Iron, ASTM-A48, CL 30</t>
        </is>
      </c>
      <c r="P604" s="6" t="inlineStr">
        <is>
          <t>C30</t>
        </is>
      </c>
      <c r="Q604" s="123" t="inlineStr">
        <is>
          <t>125# ANSI Flange</t>
        </is>
      </c>
      <c r="R604" s="123" t="inlineStr">
        <is>
          <t>RTF</t>
        </is>
      </c>
      <c r="S604" s="6" t="n"/>
      <c r="T604" s="123" t="inlineStr">
        <is>
          <t>A100527</t>
        </is>
      </c>
      <c r="U604" s="123" t="n"/>
      <c r="V604" s="123" t="inlineStr">
        <is>
          <t>LT051</t>
        </is>
      </c>
      <c r="W604" s="13" t="n">
        <v>14</v>
      </c>
      <c r="X604" t="n">
        <v>0</v>
      </c>
    </row>
    <row r="605" ht="12.75" customHeight="1">
      <c r="B605" s="13">
        <f>IF(AND(J605="Coating_Standard"),"Y","N")</f>
        <v/>
      </c>
      <c r="C605" t="inlineStr">
        <is>
          <t>Price_BOM_VL_VLS_Insert_600</t>
        </is>
      </c>
      <c r="D605">
        <f>IF(B605="Y",C605,"")</f>
        <v/>
      </c>
      <c r="E605" t="inlineStr">
        <is>
          <t>:1012-3_VL:</t>
        </is>
      </c>
      <c r="F605" s="123" t="inlineStr">
        <is>
          <t>X5</t>
        </is>
      </c>
      <c r="G605" s="123" t="inlineStr">
        <is>
          <t>Opt_InsertProvided</t>
        </is>
      </c>
      <c r="H605" s="123" t="inlineStr">
        <is>
          <t>Ductile Iron, ASTM-A536-65</t>
        </is>
      </c>
      <c r="I605" s="123" t="inlineStr">
        <is>
          <t>:J:</t>
        </is>
      </c>
      <c r="J605" t="inlineStr">
        <is>
          <t>Coating_Scotchkote134_interior_exterior</t>
        </is>
      </c>
      <c r="K605" t="inlineStr">
        <is>
          <t>:MechSealDoubleType2:</t>
        </is>
      </c>
      <c r="L605" t="inlineStr">
        <is>
          <t>Vertical</t>
        </is>
      </c>
      <c r="M605" t="inlineStr">
        <is>
          <t>L</t>
        </is>
      </c>
      <c r="N605" t="inlineStr">
        <is>
          <t>:213TCZ:215TCZ:254TCZ:256TCZ:</t>
        </is>
      </c>
      <c r="O605" s="6" t="inlineStr">
        <is>
          <t>Cast Iron, ASTM-A48, CL 30</t>
        </is>
      </c>
      <c r="P605" s="6" t="inlineStr">
        <is>
          <t>C30</t>
        </is>
      </c>
      <c r="Q605" s="123" t="inlineStr">
        <is>
          <t>125# ANSI Flange</t>
        </is>
      </c>
      <c r="R605" s="123" t="inlineStr">
        <is>
          <t>RTF</t>
        </is>
      </c>
      <c r="S605" s="6" t="n"/>
      <c r="T605" s="123" t="inlineStr">
        <is>
          <t>A100527</t>
        </is>
      </c>
      <c r="U605" s="123" t="n"/>
      <c r="V605" s="123" t="inlineStr">
        <is>
          <t>LT051</t>
        </is>
      </c>
      <c r="W605" s="13" t="n">
        <v>14</v>
      </c>
      <c r="X605" t="n">
        <v>0</v>
      </c>
    </row>
    <row r="606" ht="12.75" customHeight="1">
      <c r="B606" s="13">
        <f>IF(AND(J606="Coating_Standard"),"Y","N")</f>
        <v/>
      </c>
      <c r="C606" t="inlineStr">
        <is>
          <t>Price_BOM_VL_VLS_Insert_601</t>
        </is>
      </c>
      <c r="D606">
        <f>IF(B606="Y",C606,"")</f>
        <v/>
      </c>
      <c r="E606" t="inlineStr">
        <is>
          <t>:1012-3_VL:</t>
        </is>
      </c>
      <c r="F606" s="123" t="inlineStr">
        <is>
          <t>X5</t>
        </is>
      </c>
      <c r="G606" s="123" t="inlineStr">
        <is>
          <t>Opt_InsertProvided</t>
        </is>
      </c>
      <c r="H606" s="123" t="inlineStr">
        <is>
          <t>Ductile Iron, ASTM-A536-65</t>
        </is>
      </c>
      <c r="I606" s="123" t="inlineStr">
        <is>
          <t>:J:</t>
        </is>
      </c>
      <c r="J606" t="inlineStr">
        <is>
          <t>Coating_Scotchkote134_interior_exterior</t>
        </is>
      </c>
      <c r="K606" t="inlineStr">
        <is>
          <t>:MechSealDoubleType2:</t>
        </is>
      </c>
      <c r="L606" t="inlineStr">
        <is>
          <t>Vertical</t>
        </is>
      </c>
      <c r="M606" t="inlineStr">
        <is>
          <t>L</t>
        </is>
      </c>
      <c r="N606" t="inlineStr">
        <is>
          <t>:284TCZ:286TCZ:</t>
        </is>
      </c>
      <c r="O606" s="6" t="inlineStr">
        <is>
          <t>Cast Iron, ASTM-A48, CL 30</t>
        </is>
      </c>
      <c r="P606" s="6" t="inlineStr">
        <is>
          <t>C30</t>
        </is>
      </c>
      <c r="Q606" s="123" t="inlineStr">
        <is>
          <t>125# ANSI Flange</t>
        </is>
      </c>
      <c r="R606" s="123" t="inlineStr">
        <is>
          <t>RTF</t>
        </is>
      </c>
      <c r="S606" s="6" t="n"/>
      <c r="T606" s="123" t="inlineStr">
        <is>
          <t>A100527</t>
        </is>
      </c>
      <c r="U606" s="123" t="n"/>
      <c r="V606" s="123" t="inlineStr">
        <is>
          <t>LT051</t>
        </is>
      </c>
      <c r="W606" s="13" t="n">
        <v>14</v>
      </c>
      <c r="X606" t="n">
        <v>0</v>
      </c>
    </row>
    <row r="607" ht="12.75" customHeight="1">
      <c r="B607" s="13">
        <f>IF(AND(J607="Coating_Standard"),"Y","N")</f>
        <v/>
      </c>
      <c r="C607" t="inlineStr">
        <is>
          <t>Price_BOM_VL_VLS_Insert_602</t>
        </is>
      </c>
      <c r="D607">
        <f>IF(B607="Y",C607,"")</f>
        <v/>
      </c>
      <c r="E607" t="inlineStr">
        <is>
          <t>:1012-3_VL:</t>
        </is>
      </c>
      <c r="F607" s="123" t="inlineStr">
        <is>
          <t>X5</t>
        </is>
      </c>
      <c r="G607" s="123" t="inlineStr">
        <is>
          <t>Opt_InsertProvided</t>
        </is>
      </c>
      <c r="H607" s="123" t="inlineStr">
        <is>
          <t>Ductile Iron, ASTM-A536-65</t>
        </is>
      </c>
      <c r="I607" s="123" t="inlineStr">
        <is>
          <t>:J:</t>
        </is>
      </c>
      <c r="J607" t="inlineStr">
        <is>
          <t>Coating_Scotchkote134_interior_exterior</t>
        </is>
      </c>
      <c r="K607" t="inlineStr">
        <is>
          <t>:MechSealDoubleType2:</t>
        </is>
      </c>
      <c r="L607" t="inlineStr">
        <is>
          <t>Vertical</t>
        </is>
      </c>
      <c r="M607" t="inlineStr">
        <is>
          <t>L</t>
        </is>
      </c>
      <c r="N607" t="inlineStr">
        <is>
          <t>:324TCZ:326TCZ:364TCZ:365TCZ:404TCZ:405TCZ:</t>
        </is>
      </c>
      <c r="O607" s="6" t="inlineStr">
        <is>
          <t>Cast Iron, ASTM-A48, CL 30</t>
        </is>
      </c>
      <c r="P607" s="6" t="inlineStr">
        <is>
          <t>C30</t>
        </is>
      </c>
      <c r="Q607" s="123" t="inlineStr">
        <is>
          <t>125# ANSI Flange</t>
        </is>
      </c>
      <c r="R607" s="123" t="inlineStr">
        <is>
          <t>RTF</t>
        </is>
      </c>
      <c r="S607" s="6" t="n"/>
      <c r="T607" s="123" t="inlineStr">
        <is>
          <t>A100527</t>
        </is>
      </c>
      <c r="U607" s="123" t="n"/>
      <c r="V607" s="123" t="inlineStr">
        <is>
          <t>LT051</t>
        </is>
      </c>
      <c r="W607" s="13" t="n">
        <v>14</v>
      </c>
      <c r="X607" t="n">
        <v>0</v>
      </c>
    </row>
    <row r="608" ht="12.75" customHeight="1">
      <c r="B608" s="13">
        <f>IF(AND(J608="Coating_Standard"),"Y","N")</f>
        <v/>
      </c>
      <c r="C608" t="inlineStr">
        <is>
          <t>Price_BOM_VL_VLS_Insert_603</t>
        </is>
      </c>
      <c r="D608">
        <f>IF(B608="Y",C608,"")</f>
        <v/>
      </c>
      <c r="E608" t="inlineStr">
        <is>
          <t>:1012-3_VL:</t>
        </is>
      </c>
      <c r="F608" s="123" t="inlineStr">
        <is>
          <t>X5</t>
        </is>
      </c>
      <c r="G608" s="123" t="inlineStr">
        <is>
          <t>Opt_InsertProvided</t>
        </is>
      </c>
      <c r="H608" s="123" t="inlineStr">
        <is>
          <t>Ductile Iron, ASTM-A536-65</t>
        </is>
      </c>
      <c r="I608" s="123" t="inlineStr">
        <is>
          <t>:J:</t>
        </is>
      </c>
      <c r="J608" t="inlineStr">
        <is>
          <t>Coating_Scotchkote134_interior_exterior_IncludeImpeller</t>
        </is>
      </c>
      <c r="K608" t="inlineStr">
        <is>
          <t>:MechSealDoubleType2:</t>
        </is>
      </c>
      <c r="L608" t="inlineStr">
        <is>
          <t>Vertical</t>
        </is>
      </c>
      <c r="M608" t="inlineStr">
        <is>
          <t>L</t>
        </is>
      </c>
      <c r="N608" t="inlineStr">
        <is>
          <t>:213TCZ:215TCZ:254TCZ:256TCZ:</t>
        </is>
      </c>
      <c r="O608" s="6" t="inlineStr">
        <is>
          <t>Cast Iron, ASTM-A48, CL 30</t>
        </is>
      </c>
      <c r="P608" s="6" t="inlineStr">
        <is>
          <t>C30</t>
        </is>
      </c>
      <c r="Q608" s="123" t="inlineStr">
        <is>
          <t>125# ANSI Flange</t>
        </is>
      </c>
      <c r="R608" s="123" t="inlineStr">
        <is>
          <t>RTF</t>
        </is>
      </c>
      <c r="S608" s="6" t="n"/>
      <c r="T608" s="123" t="inlineStr">
        <is>
          <t>A100527</t>
        </is>
      </c>
      <c r="U608" s="123" t="n"/>
      <c r="V608" s="123" t="inlineStr">
        <is>
          <t>LT051</t>
        </is>
      </c>
      <c r="W608" s="13" t="n">
        <v>14</v>
      </c>
      <c r="X608" t="n">
        <v>0</v>
      </c>
    </row>
    <row r="609" ht="12.75" customHeight="1">
      <c r="B609" s="13">
        <f>IF(AND(J609="Coating_Standard"),"Y","N")</f>
        <v/>
      </c>
      <c r="C609" t="inlineStr">
        <is>
          <t>Price_BOM_VL_VLS_Insert_604</t>
        </is>
      </c>
      <c r="D609">
        <f>IF(B609="Y",C609,"")</f>
        <v/>
      </c>
      <c r="E609" t="inlineStr">
        <is>
          <t>:1012-3_VL:</t>
        </is>
      </c>
      <c r="F609" s="123" t="inlineStr">
        <is>
          <t>X5</t>
        </is>
      </c>
      <c r="G609" s="123" t="inlineStr">
        <is>
          <t>Opt_InsertProvided</t>
        </is>
      </c>
      <c r="H609" s="123" t="inlineStr">
        <is>
          <t>Ductile Iron, ASTM-A536-65</t>
        </is>
      </c>
      <c r="I609" s="123" t="inlineStr">
        <is>
          <t>:J:</t>
        </is>
      </c>
      <c r="J609" t="inlineStr">
        <is>
          <t>Coating_Scotchkote134_interior_exterior_IncludeImpeller</t>
        </is>
      </c>
      <c r="K609" t="inlineStr">
        <is>
          <t>:MechSealDoubleType2:</t>
        </is>
      </c>
      <c r="L609" t="inlineStr">
        <is>
          <t>Vertical</t>
        </is>
      </c>
      <c r="M609" t="inlineStr">
        <is>
          <t>L</t>
        </is>
      </c>
      <c r="N609" t="inlineStr">
        <is>
          <t>:284TCZ:286TCZ:</t>
        </is>
      </c>
      <c r="O609" s="6" t="inlineStr">
        <is>
          <t>Cast Iron, ASTM-A48, CL 30</t>
        </is>
      </c>
      <c r="P609" s="6" t="inlineStr">
        <is>
          <t>C30</t>
        </is>
      </c>
      <c r="Q609" s="123" t="inlineStr">
        <is>
          <t>125# ANSI Flange</t>
        </is>
      </c>
      <c r="R609" s="123" t="inlineStr">
        <is>
          <t>RTF</t>
        </is>
      </c>
      <c r="S609" s="6" t="n"/>
      <c r="T609" s="123" t="inlineStr">
        <is>
          <t>A100527</t>
        </is>
      </c>
      <c r="U609" s="123" t="n"/>
      <c r="V609" s="123" t="inlineStr">
        <is>
          <t>LT051</t>
        </is>
      </c>
      <c r="W609" s="13" t="n">
        <v>14</v>
      </c>
      <c r="X609" t="n">
        <v>0</v>
      </c>
    </row>
    <row r="610" ht="12.75" customHeight="1">
      <c r="B610" s="13">
        <f>IF(AND(J610="Coating_Standard"),"Y","N")</f>
        <v/>
      </c>
      <c r="C610" t="inlineStr">
        <is>
          <t>Price_BOM_VL_VLS_Insert_605</t>
        </is>
      </c>
      <c r="D610">
        <f>IF(B610="Y",C610,"")</f>
        <v/>
      </c>
      <c r="E610" t="inlineStr">
        <is>
          <t>:1012-3_VL:</t>
        </is>
      </c>
      <c r="F610" s="123" t="inlineStr">
        <is>
          <t>X5</t>
        </is>
      </c>
      <c r="G610" s="123" t="inlineStr">
        <is>
          <t>Opt_InsertProvided</t>
        </is>
      </c>
      <c r="H610" s="123" t="inlineStr">
        <is>
          <t>Ductile Iron, ASTM-A536-65</t>
        </is>
      </c>
      <c r="I610" s="123" t="inlineStr">
        <is>
          <t>:J:</t>
        </is>
      </c>
      <c r="J610" t="inlineStr">
        <is>
          <t>Coating_Scotchkote134_interior_exterior_IncludeImpeller</t>
        </is>
      </c>
      <c r="K610" t="inlineStr">
        <is>
          <t>:MechSealDoubleType2:</t>
        </is>
      </c>
      <c r="L610" t="inlineStr">
        <is>
          <t>Vertical</t>
        </is>
      </c>
      <c r="M610" t="inlineStr">
        <is>
          <t>L</t>
        </is>
      </c>
      <c r="N610" t="inlineStr">
        <is>
          <t>:324TCZ:326TCZ:364TCZ:365TCZ:404TCZ:405TCZ:</t>
        </is>
      </c>
      <c r="O610" s="6" t="inlineStr">
        <is>
          <t>Cast Iron, ASTM-A48, CL 30</t>
        </is>
      </c>
      <c r="P610" s="6" t="inlineStr">
        <is>
          <t>C30</t>
        </is>
      </c>
      <c r="Q610" s="123" t="inlineStr">
        <is>
          <t>125# ANSI Flange</t>
        </is>
      </c>
      <c r="R610" s="123" t="inlineStr">
        <is>
          <t>RTF</t>
        </is>
      </c>
      <c r="S610" s="6" t="n"/>
      <c r="T610" s="123" t="inlineStr">
        <is>
          <t>A100527</t>
        </is>
      </c>
      <c r="U610" s="123" t="n"/>
      <c r="V610" s="123" t="inlineStr">
        <is>
          <t>LT051</t>
        </is>
      </c>
      <c r="W610" s="13" t="n">
        <v>14</v>
      </c>
      <c r="X610" t="n">
        <v>0</v>
      </c>
    </row>
    <row r="611" ht="12.75" customHeight="1">
      <c r="B611" s="13">
        <f>IF(AND(J611="Coating_Standard"),"Y","N")</f>
        <v/>
      </c>
      <c r="C611" t="inlineStr">
        <is>
          <t>Price_BOM_VL_VLS_Insert_606</t>
        </is>
      </c>
      <c r="D611">
        <f>IF(B611="Y",C611,"")</f>
        <v/>
      </c>
      <c r="E611" t="inlineStr">
        <is>
          <t>:1012-3_VL:</t>
        </is>
      </c>
      <c r="F611" s="123" t="inlineStr">
        <is>
          <t>X5</t>
        </is>
      </c>
      <c r="G611" s="123" t="inlineStr">
        <is>
          <t>Opt_InsertProvided</t>
        </is>
      </c>
      <c r="H611" s="123" t="inlineStr">
        <is>
          <t>Ductile Iron, ASTM-A536-65</t>
        </is>
      </c>
      <c r="I611" s="123" t="inlineStr">
        <is>
          <t>:J:</t>
        </is>
      </c>
      <c r="J611" t="inlineStr">
        <is>
          <t>Coating_Scotchkote134_interior_IncludeImpeller</t>
        </is>
      </c>
      <c r="K611" t="inlineStr">
        <is>
          <t>:MechSealDoubleType2:</t>
        </is>
      </c>
      <c r="L611" t="inlineStr">
        <is>
          <t>Vertical</t>
        </is>
      </c>
      <c r="M611" t="inlineStr">
        <is>
          <t>L</t>
        </is>
      </c>
      <c r="N611" t="inlineStr">
        <is>
          <t>:213TCZ:215TCZ:254TCZ:256TCZ:</t>
        </is>
      </c>
      <c r="O611" s="6" t="inlineStr">
        <is>
          <t>Cast Iron, ASTM-A48, CL 30</t>
        </is>
      </c>
      <c r="P611" s="6" t="inlineStr">
        <is>
          <t>C30</t>
        </is>
      </c>
      <c r="Q611" s="123" t="inlineStr">
        <is>
          <t>125# ANSI Flange</t>
        </is>
      </c>
      <c r="R611" s="123" t="inlineStr">
        <is>
          <t>RTF</t>
        </is>
      </c>
      <c r="S611" s="6" t="n"/>
      <c r="T611" s="123" t="inlineStr">
        <is>
          <t>A100527</t>
        </is>
      </c>
      <c r="U611" s="123" t="n"/>
      <c r="V611" s="123" t="inlineStr">
        <is>
          <t>LT051</t>
        </is>
      </c>
      <c r="W611" s="13" t="n">
        <v>14</v>
      </c>
      <c r="X611" t="n">
        <v>0</v>
      </c>
    </row>
    <row r="612" ht="12.75" customHeight="1">
      <c r="B612" s="13">
        <f>IF(AND(J612="Coating_Standard"),"Y","N")</f>
        <v/>
      </c>
      <c r="C612" t="inlineStr">
        <is>
          <t>Price_BOM_VL_VLS_Insert_607</t>
        </is>
      </c>
      <c r="D612">
        <f>IF(B612="Y",C612,"")</f>
        <v/>
      </c>
      <c r="E612" t="inlineStr">
        <is>
          <t>:1012-3_VL:</t>
        </is>
      </c>
      <c r="F612" s="123" t="inlineStr">
        <is>
          <t>X5</t>
        </is>
      </c>
      <c r="G612" s="123" t="inlineStr">
        <is>
          <t>Opt_InsertProvided</t>
        </is>
      </c>
      <c r="H612" s="123" t="inlineStr">
        <is>
          <t>Ductile Iron, ASTM-A536-65</t>
        </is>
      </c>
      <c r="I612" s="123" t="inlineStr">
        <is>
          <t>:J:</t>
        </is>
      </c>
      <c r="J612" t="inlineStr">
        <is>
          <t>Coating_Scotchkote134_interior_IncludeImpeller</t>
        </is>
      </c>
      <c r="K612" t="inlineStr">
        <is>
          <t>:MechSealDoubleType2:</t>
        </is>
      </c>
      <c r="L612" t="inlineStr">
        <is>
          <t>Vertical</t>
        </is>
      </c>
      <c r="M612" t="inlineStr">
        <is>
          <t>L</t>
        </is>
      </c>
      <c r="N612" t="inlineStr">
        <is>
          <t>:284TCZ:286TCZ:</t>
        </is>
      </c>
      <c r="O612" s="6" t="inlineStr">
        <is>
          <t>Cast Iron, ASTM-A48, CL 30</t>
        </is>
      </c>
      <c r="P612" s="6" t="inlineStr">
        <is>
          <t>C30</t>
        </is>
      </c>
      <c r="Q612" s="123" t="inlineStr">
        <is>
          <t>125# ANSI Flange</t>
        </is>
      </c>
      <c r="R612" s="123" t="inlineStr">
        <is>
          <t>RTF</t>
        </is>
      </c>
      <c r="S612" s="6" t="n"/>
      <c r="T612" s="123" t="inlineStr">
        <is>
          <t>A100527</t>
        </is>
      </c>
      <c r="U612" s="123" t="n"/>
      <c r="V612" s="123" t="inlineStr">
        <is>
          <t>LT051</t>
        </is>
      </c>
      <c r="W612" s="13" t="n">
        <v>14</v>
      </c>
      <c r="X612" t="n">
        <v>0</v>
      </c>
    </row>
    <row r="613" ht="12.75" customHeight="1">
      <c r="B613" s="13">
        <f>IF(AND(J613="Coating_Standard"),"Y","N")</f>
        <v/>
      </c>
      <c r="C613" t="inlineStr">
        <is>
          <t>Price_BOM_VL_VLS_Insert_608</t>
        </is>
      </c>
      <c r="D613">
        <f>IF(B613="Y",C613,"")</f>
        <v/>
      </c>
      <c r="E613" t="inlineStr">
        <is>
          <t>:1012-3_VL:</t>
        </is>
      </c>
      <c r="F613" s="123" t="inlineStr">
        <is>
          <t>X5</t>
        </is>
      </c>
      <c r="G613" s="123" t="inlineStr">
        <is>
          <t>Opt_InsertProvided</t>
        </is>
      </c>
      <c r="H613" s="123" t="inlineStr">
        <is>
          <t>Ductile Iron, ASTM-A536-65</t>
        </is>
      </c>
      <c r="I613" s="123" t="inlineStr">
        <is>
          <t>:J:</t>
        </is>
      </c>
      <c r="J613" t="inlineStr">
        <is>
          <t>Coating_Scotchkote134_interior_IncludeImpeller</t>
        </is>
      </c>
      <c r="K613" t="inlineStr">
        <is>
          <t>:MechSealDoubleType2:</t>
        </is>
      </c>
      <c r="L613" t="inlineStr">
        <is>
          <t>Vertical</t>
        </is>
      </c>
      <c r="M613" t="inlineStr">
        <is>
          <t>L</t>
        </is>
      </c>
      <c r="N613" t="inlineStr">
        <is>
          <t>:324TCZ:326TCZ:364TCZ:365TCZ:404TCZ:405TCZ:</t>
        </is>
      </c>
      <c r="O613" s="6" t="inlineStr">
        <is>
          <t>Cast Iron, ASTM-A48, CL 30</t>
        </is>
      </c>
      <c r="P613" s="6" t="inlineStr">
        <is>
          <t>C30</t>
        </is>
      </c>
      <c r="Q613" s="123" t="inlineStr">
        <is>
          <t>125# ANSI Flange</t>
        </is>
      </c>
      <c r="R613" s="123" t="inlineStr">
        <is>
          <t>RTF</t>
        </is>
      </c>
      <c r="S613" s="6" t="n"/>
      <c r="T613" s="123" t="inlineStr">
        <is>
          <t>A100527</t>
        </is>
      </c>
      <c r="U613" s="123" t="n"/>
      <c r="V613" s="123" t="inlineStr">
        <is>
          <t>LT051</t>
        </is>
      </c>
      <c r="W613" s="13" t="n">
        <v>14</v>
      </c>
      <c r="X613" t="n">
        <v>0</v>
      </c>
    </row>
    <row r="614" ht="12.75" customHeight="1">
      <c r="B614" s="13">
        <f>IF(AND(J614="Coating_Standard"),"Y","N")</f>
        <v/>
      </c>
      <c r="C614" t="inlineStr">
        <is>
          <t>Price_BOM_VL_VLS_Insert_609</t>
        </is>
      </c>
      <c r="D614">
        <f>IF(B614="Y",C614,"")</f>
        <v/>
      </c>
      <c r="E614" t="inlineStr">
        <is>
          <t>:1012-3_VL:</t>
        </is>
      </c>
      <c r="F614" s="123" t="inlineStr">
        <is>
          <t>X5</t>
        </is>
      </c>
      <c r="G614" s="123" t="inlineStr">
        <is>
          <t>Opt_InsertProvided</t>
        </is>
      </c>
      <c r="H614" s="123" t="inlineStr">
        <is>
          <t>Ductile Iron, ASTM-A536-65</t>
        </is>
      </c>
      <c r="I614" s="123" t="inlineStr">
        <is>
          <t>:J:</t>
        </is>
      </c>
      <c r="J614" t="inlineStr">
        <is>
          <t>Coating_Special</t>
        </is>
      </c>
      <c r="K614" t="inlineStr">
        <is>
          <t>:MechSealDoubleType2:</t>
        </is>
      </c>
      <c r="L614" t="inlineStr">
        <is>
          <t>Vertical</t>
        </is>
      </c>
      <c r="M614" t="inlineStr">
        <is>
          <t>L</t>
        </is>
      </c>
      <c r="N614" t="inlineStr">
        <is>
          <t>:213TCZ:215TCZ:254TCZ:256TCZ:</t>
        </is>
      </c>
      <c r="O614" s="6" t="inlineStr">
        <is>
          <t>Cast Iron, ASTM-A48, CL 30</t>
        </is>
      </c>
      <c r="P614" s="6" t="inlineStr">
        <is>
          <t>C30</t>
        </is>
      </c>
      <c r="Q614" s="123" t="inlineStr">
        <is>
          <t>125# ANSI Flange</t>
        </is>
      </c>
      <c r="R614" s="123" t="inlineStr">
        <is>
          <t>RTF</t>
        </is>
      </c>
      <c r="S614" s="6" t="n"/>
      <c r="T614" s="123" t="inlineStr">
        <is>
          <t>A100527</t>
        </is>
      </c>
      <c r="U614" s="123" t="n"/>
      <c r="V614" s="123" t="inlineStr">
        <is>
          <t>LT051</t>
        </is>
      </c>
      <c r="W614" s="13" t="n">
        <v>14</v>
      </c>
      <c r="X614" t="n">
        <v>0</v>
      </c>
    </row>
    <row r="615" ht="12.75" customHeight="1">
      <c r="B615" s="13">
        <f>IF(AND(J615="Coating_Standard"),"Y","N")</f>
        <v/>
      </c>
      <c r="C615" t="inlineStr">
        <is>
          <t>Price_BOM_VL_VLS_Insert_610</t>
        </is>
      </c>
      <c r="D615">
        <f>IF(B615="Y",C615,"")</f>
        <v/>
      </c>
      <c r="E615" t="inlineStr">
        <is>
          <t>:1012-3_VL:</t>
        </is>
      </c>
      <c r="F615" s="123" t="inlineStr">
        <is>
          <t>X5</t>
        </is>
      </c>
      <c r="G615" s="123" t="inlineStr">
        <is>
          <t>Opt_InsertProvided</t>
        </is>
      </c>
      <c r="H615" s="123" t="inlineStr">
        <is>
          <t>Ductile Iron, ASTM-A536-65</t>
        </is>
      </c>
      <c r="I615" s="123" t="inlineStr">
        <is>
          <t>:J:</t>
        </is>
      </c>
      <c r="J615" t="inlineStr">
        <is>
          <t>Coating_Special</t>
        </is>
      </c>
      <c r="K615" t="inlineStr">
        <is>
          <t>:MechSealDoubleType2:</t>
        </is>
      </c>
      <c r="L615" t="inlineStr">
        <is>
          <t>Vertical</t>
        </is>
      </c>
      <c r="M615" t="inlineStr">
        <is>
          <t>L</t>
        </is>
      </c>
      <c r="N615" t="inlineStr">
        <is>
          <t>:284TCZ:286TCZ:</t>
        </is>
      </c>
      <c r="O615" s="6" t="inlineStr">
        <is>
          <t>Cast Iron, ASTM-A48, CL 30</t>
        </is>
      </c>
      <c r="P615" s="6" t="inlineStr">
        <is>
          <t>C30</t>
        </is>
      </c>
      <c r="Q615" s="123" t="inlineStr">
        <is>
          <t>125# ANSI Flange</t>
        </is>
      </c>
      <c r="R615" s="123" t="inlineStr">
        <is>
          <t>RTF</t>
        </is>
      </c>
      <c r="S615" s="6" t="n"/>
      <c r="T615" s="123" t="inlineStr">
        <is>
          <t>A100527</t>
        </is>
      </c>
      <c r="U615" s="123" t="n"/>
      <c r="V615" s="123" t="inlineStr">
        <is>
          <t>LT051</t>
        </is>
      </c>
      <c r="W615" s="13" t="n">
        <v>14</v>
      </c>
      <c r="X615" t="n">
        <v>0</v>
      </c>
    </row>
    <row r="616" ht="12.75" customHeight="1">
      <c r="B616" s="13">
        <f>IF(AND(J616="Coating_Standard"),"Y","N")</f>
        <v/>
      </c>
      <c r="C616" t="inlineStr">
        <is>
          <t>Price_BOM_VL_VLS_Insert_611</t>
        </is>
      </c>
      <c r="D616">
        <f>IF(B616="Y",C616,"")</f>
        <v/>
      </c>
      <c r="E616" t="inlineStr">
        <is>
          <t>:1012-3_VL:</t>
        </is>
      </c>
      <c r="F616" s="123" t="inlineStr">
        <is>
          <t>X5</t>
        </is>
      </c>
      <c r="G616" s="123" t="inlineStr">
        <is>
          <t>Opt_InsertProvided</t>
        </is>
      </c>
      <c r="H616" s="123" t="inlineStr">
        <is>
          <t>Ductile Iron, ASTM-A536-65</t>
        </is>
      </c>
      <c r="I616" s="123" t="inlineStr">
        <is>
          <t>:J:</t>
        </is>
      </c>
      <c r="J616" t="inlineStr">
        <is>
          <t>Coating_Special</t>
        </is>
      </c>
      <c r="K616" t="inlineStr">
        <is>
          <t>:MechSealDoubleType2:</t>
        </is>
      </c>
      <c r="L616" t="inlineStr">
        <is>
          <t>Vertical</t>
        </is>
      </c>
      <c r="M616" t="inlineStr">
        <is>
          <t>L</t>
        </is>
      </c>
      <c r="N616" t="inlineStr">
        <is>
          <t>:324TCZ:326TCZ:364TCZ:365TCZ:404TCZ:405TCZ:</t>
        </is>
      </c>
      <c r="O616" s="6" t="inlineStr">
        <is>
          <t>Cast Iron, ASTM-A48, CL 30</t>
        </is>
      </c>
      <c r="P616" s="6" t="inlineStr">
        <is>
          <t>C30</t>
        </is>
      </c>
      <c r="Q616" s="123" t="inlineStr">
        <is>
          <t>125# ANSI Flange</t>
        </is>
      </c>
      <c r="R616" s="123" t="inlineStr">
        <is>
          <t>RTF</t>
        </is>
      </c>
      <c r="S616" s="6" t="n"/>
      <c r="T616" s="123" t="inlineStr">
        <is>
          <t>A100527</t>
        </is>
      </c>
      <c r="U616" s="123" t="n"/>
      <c r="V616" s="123" t="inlineStr">
        <is>
          <t>LT051</t>
        </is>
      </c>
      <c r="W616" s="13" t="n">
        <v>14</v>
      </c>
      <c r="X616" t="n">
        <v>0</v>
      </c>
    </row>
    <row r="617" ht="12.75" customHeight="1">
      <c r="B617" s="13">
        <f>IF(AND(J617="Coating_Standard"),"Y","N")</f>
        <v/>
      </c>
      <c r="C617" t="inlineStr">
        <is>
          <t>Price_BOM_VL_VLS_Insert_612</t>
        </is>
      </c>
      <c r="D617">
        <f>IF(B617="Y",C617,"")</f>
        <v/>
      </c>
      <c r="E617" t="inlineStr">
        <is>
          <t>:1012-3_VL:</t>
        </is>
      </c>
      <c r="F617" s="123" t="inlineStr">
        <is>
          <t>X5</t>
        </is>
      </c>
      <c r="G617" s="123" t="inlineStr">
        <is>
          <t>Opt_InsertProvided</t>
        </is>
      </c>
      <c r="H617" s="123" t="inlineStr">
        <is>
          <t>Ductile Iron, ASTM-A536-65</t>
        </is>
      </c>
      <c r="I617" s="123" t="inlineStr">
        <is>
          <t>:J:</t>
        </is>
      </c>
      <c r="J617" t="inlineStr">
        <is>
          <t>Coating_Epoxy</t>
        </is>
      </c>
      <c r="K617" t="inlineStr">
        <is>
          <t>:MechSealDoubleType2:</t>
        </is>
      </c>
      <c r="L617" t="inlineStr">
        <is>
          <t>Vertical</t>
        </is>
      </c>
      <c r="M617" t="inlineStr">
        <is>
          <t>L</t>
        </is>
      </c>
      <c r="N617" t="inlineStr">
        <is>
          <t>:213TCZ:215TCZ:254TCZ:256TCZ:</t>
        </is>
      </c>
      <c r="O617" s="6" t="inlineStr">
        <is>
          <t>Cast Iron, ASTM-A48, CL 30</t>
        </is>
      </c>
      <c r="P617" s="6" t="inlineStr">
        <is>
          <t>C30</t>
        </is>
      </c>
      <c r="Q617" s="123" t="inlineStr">
        <is>
          <t>125# ANSI Flange</t>
        </is>
      </c>
      <c r="R617" s="123" t="inlineStr">
        <is>
          <t>RTF</t>
        </is>
      </c>
      <c r="S617" s="6" t="n"/>
      <c r="T617" s="123" t="inlineStr">
        <is>
          <t>A100527</t>
        </is>
      </c>
      <c r="U617" s="123" t="n"/>
      <c r="V617" s="123" t="inlineStr">
        <is>
          <t>LT051</t>
        </is>
      </c>
      <c r="W617" s="13" t="n">
        <v>14</v>
      </c>
      <c r="X617" t="n">
        <v>0</v>
      </c>
    </row>
    <row r="618" ht="12.75" customHeight="1">
      <c r="B618" s="13">
        <f>IF(AND(J618="Coating_Standard"),"Y","N")</f>
        <v/>
      </c>
      <c r="C618" t="inlineStr">
        <is>
          <t>Price_BOM_VL_VLS_Insert_613</t>
        </is>
      </c>
      <c r="D618">
        <f>IF(B618="Y",C618,"")</f>
        <v/>
      </c>
      <c r="E618" t="inlineStr">
        <is>
          <t>:1012-3_VL:</t>
        </is>
      </c>
      <c r="F618" s="123" t="inlineStr">
        <is>
          <t>X5</t>
        </is>
      </c>
      <c r="G618" s="123" t="inlineStr">
        <is>
          <t>Opt_InsertProvided</t>
        </is>
      </c>
      <c r="H618" s="123" t="inlineStr">
        <is>
          <t>Ductile Iron, ASTM-A536-65</t>
        </is>
      </c>
      <c r="I618" s="123" t="inlineStr">
        <is>
          <t>:J:</t>
        </is>
      </c>
      <c r="J618" t="inlineStr">
        <is>
          <t>Coating_Epoxy</t>
        </is>
      </c>
      <c r="K618" t="inlineStr">
        <is>
          <t>:MechSealDoubleType2:</t>
        </is>
      </c>
      <c r="L618" t="inlineStr">
        <is>
          <t>Vertical</t>
        </is>
      </c>
      <c r="M618" t="inlineStr">
        <is>
          <t>L</t>
        </is>
      </c>
      <c r="N618" t="inlineStr">
        <is>
          <t>:284TCZ:286TCZ:</t>
        </is>
      </c>
      <c r="O618" s="6" t="inlineStr">
        <is>
          <t>Cast Iron, ASTM-A48, CL 30</t>
        </is>
      </c>
      <c r="P618" s="6" t="inlineStr">
        <is>
          <t>C30</t>
        </is>
      </c>
      <c r="Q618" s="123" t="inlineStr">
        <is>
          <t>125# ANSI Flange</t>
        </is>
      </c>
      <c r="R618" s="123" t="inlineStr">
        <is>
          <t>RTF</t>
        </is>
      </c>
      <c r="S618" s="6" t="n"/>
      <c r="T618" s="123" t="inlineStr">
        <is>
          <t>A100527</t>
        </is>
      </c>
      <c r="U618" s="123" t="n"/>
      <c r="V618" s="123" t="inlineStr">
        <is>
          <t>LT051</t>
        </is>
      </c>
      <c r="W618" s="13" t="n">
        <v>14</v>
      </c>
      <c r="X618" t="n">
        <v>0</v>
      </c>
    </row>
    <row r="619" ht="12.75" customHeight="1">
      <c r="B619" s="13">
        <f>IF(AND(J619="Coating_Standard"),"Y","N")</f>
        <v/>
      </c>
      <c r="C619" t="inlineStr">
        <is>
          <t>Price_BOM_VL_VLS_Insert_614</t>
        </is>
      </c>
      <c r="D619">
        <f>IF(B619="Y",C619,"")</f>
        <v/>
      </c>
      <c r="E619" t="inlineStr">
        <is>
          <t>:1012-3_VL:</t>
        </is>
      </c>
      <c r="F619" s="123" t="inlineStr">
        <is>
          <t>X5</t>
        </is>
      </c>
      <c r="G619" s="123" t="inlineStr">
        <is>
          <t>Opt_InsertProvided</t>
        </is>
      </c>
      <c r="H619" s="123" t="inlineStr">
        <is>
          <t>Ductile Iron, ASTM-A536-65</t>
        </is>
      </c>
      <c r="I619" s="123" t="inlineStr">
        <is>
          <t>:J:</t>
        </is>
      </c>
      <c r="J619" t="inlineStr">
        <is>
          <t>Coating_Epoxy</t>
        </is>
      </c>
      <c r="K619" t="inlineStr">
        <is>
          <t>:MechSealDoubleType2:</t>
        </is>
      </c>
      <c r="L619" t="inlineStr">
        <is>
          <t>Vertical</t>
        </is>
      </c>
      <c r="M619" t="inlineStr">
        <is>
          <t>L</t>
        </is>
      </c>
      <c r="N619" t="inlineStr">
        <is>
          <t>:324TCZ:326TCZ:364TCZ:365TCZ:404TCZ:405TCZ:</t>
        </is>
      </c>
      <c r="O619" s="6" t="inlineStr">
        <is>
          <t>Cast Iron, ASTM-A48, CL 30</t>
        </is>
      </c>
      <c r="P619" s="6" t="inlineStr">
        <is>
          <t>C30</t>
        </is>
      </c>
      <c r="Q619" s="123" t="inlineStr">
        <is>
          <t>125# ANSI Flange</t>
        </is>
      </c>
      <c r="R619" s="123" t="inlineStr">
        <is>
          <t>RTF</t>
        </is>
      </c>
      <c r="S619" s="6" t="n"/>
      <c r="T619" s="123" t="inlineStr">
        <is>
          <t>A100527</t>
        </is>
      </c>
      <c r="U619" s="123" t="n"/>
      <c r="V619" s="123" t="inlineStr">
        <is>
          <t>LT051</t>
        </is>
      </c>
      <c r="W619" s="13" t="n">
        <v>14</v>
      </c>
      <c r="X619" t="n">
        <v>0</v>
      </c>
    </row>
    <row r="620" ht="12.75" customHeight="1">
      <c r="B620" s="13">
        <f>IF(AND(J620="Coating_Standard"),"Y","N")</f>
        <v/>
      </c>
      <c r="C620" t="inlineStr">
        <is>
          <t>Price_BOM_VL_VLS_Insert_615</t>
        </is>
      </c>
      <c r="D620">
        <f>IF(B620="Y",C620,"")</f>
        <v/>
      </c>
      <c r="E620" t="inlineStr">
        <is>
          <t>:8015-7_VLS:</t>
        </is>
      </c>
      <c r="F620" t="inlineStr">
        <is>
          <t>X5</t>
        </is>
      </c>
      <c r="G620" s="123" t="inlineStr">
        <is>
          <t>Opt_InsertProvided</t>
        </is>
      </c>
      <c r="H620" s="123" t="inlineStr">
        <is>
          <t>Ductile Iron, ASTM-A536-65</t>
        </is>
      </c>
      <c r="I620" s="123" t="inlineStr">
        <is>
          <t>:C30:C35:J:</t>
        </is>
      </c>
      <c r="J620" t="inlineStr">
        <is>
          <t>Coating_Standard</t>
        </is>
      </c>
      <c r="K620" t="inlineStr">
        <is>
          <t>:MechSealType21:MechSealType2:</t>
        </is>
      </c>
      <c r="L620" t="inlineStr">
        <is>
          <t>Vertical</t>
        </is>
      </c>
      <c r="M620" t="inlineStr">
        <is>
          <t>E</t>
        </is>
      </c>
      <c r="N620" s="6" t="inlineStr">
        <is>
          <t>:324TC:326TC:364TC:365TC:</t>
        </is>
      </c>
      <c r="O620" s="6" t="inlineStr">
        <is>
          <t>Cast Iron, ASTM-A48, CL 30</t>
        </is>
      </c>
      <c r="P620" s="6" t="inlineStr">
        <is>
          <t>C30</t>
        </is>
      </c>
      <c r="Q620" s="123" t="inlineStr">
        <is>
          <t>125# ANSI Flange</t>
        </is>
      </c>
      <c r="R620" s="123" t="inlineStr">
        <is>
          <t>RTF</t>
        </is>
      </c>
      <c r="S620" s="1" t="n"/>
      <c r="T620" s="123" t="inlineStr">
        <is>
          <t>A300176</t>
        </is>
      </c>
      <c r="U620" s="123" t="n"/>
      <c r="V620" s="123" t="inlineStr">
        <is>
          <t>LT108</t>
        </is>
      </c>
      <c r="W620" s="13" t="n">
        <v>6</v>
      </c>
      <c r="X620" t="n">
        <v>360</v>
      </c>
    </row>
    <row r="621" ht="12.75" customHeight="1">
      <c r="B621" s="13">
        <f>IF(AND(J621="Coating_Standard"),"Y","N")</f>
        <v/>
      </c>
      <c r="C621" t="inlineStr">
        <is>
          <t>Price_BOM_VL_VLS_Insert_616</t>
        </is>
      </c>
      <c r="D621">
        <f>IF(B621="Y",C621,"")</f>
        <v/>
      </c>
      <c r="E621" t="inlineStr">
        <is>
          <t>:8015-7_VLS:</t>
        </is>
      </c>
      <c r="F621" t="inlineStr">
        <is>
          <t>X5</t>
        </is>
      </c>
      <c r="G621" s="123" t="inlineStr">
        <is>
          <t>Opt_InsertProvided</t>
        </is>
      </c>
      <c r="H621" s="123" t="inlineStr">
        <is>
          <t>Ductile Iron, ASTM-A536-65</t>
        </is>
      </c>
      <c r="I621" s="123" t="inlineStr">
        <is>
          <t>:C30:C35:J:</t>
        </is>
      </c>
      <c r="J621" t="inlineStr">
        <is>
          <t>Coating_Standard</t>
        </is>
      </c>
      <c r="K621" t="inlineStr">
        <is>
          <t>:MechSealType21:MechSealType2:</t>
        </is>
      </c>
      <c r="L621" t="inlineStr">
        <is>
          <t>Vertical</t>
        </is>
      </c>
      <c r="M621" t="inlineStr">
        <is>
          <t>E</t>
        </is>
      </c>
      <c r="N621" s="6" t="inlineStr">
        <is>
          <t>:404TC:405TC:</t>
        </is>
      </c>
      <c r="O621" s="6" t="inlineStr">
        <is>
          <t>Cast Iron, ASTM-A48, CL 30</t>
        </is>
      </c>
      <c r="P621" s="6" t="inlineStr">
        <is>
          <t>C30</t>
        </is>
      </c>
      <c r="Q621" s="123" t="inlineStr">
        <is>
          <t>125# ANSI Flange</t>
        </is>
      </c>
      <c r="R621" s="123" t="inlineStr">
        <is>
          <t>RTF</t>
        </is>
      </c>
      <c r="S621" s="1" t="n"/>
      <c r="T621" s="123" t="inlineStr">
        <is>
          <t>A300176</t>
        </is>
      </c>
      <c r="U621" s="123" t="n"/>
      <c r="V621" s="123" t="inlineStr">
        <is>
          <t>LT108</t>
        </is>
      </c>
      <c r="W621" s="13" t="n">
        <v>6</v>
      </c>
      <c r="X621" t="n">
        <v>227</v>
      </c>
    </row>
    <row r="622" ht="12.75" customHeight="1">
      <c r="B622" s="13">
        <f>IF(AND(J622="Coating_Standard"),"Y","N")</f>
        <v/>
      </c>
      <c r="C622" t="inlineStr">
        <is>
          <t>Price_BOM_VL_VLS_Insert_617</t>
        </is>
      </c>
      <c r="D622">
        <f>IF(B622="Y",C622,"")</f>
        <v/>
      </c>
      <c r="E622" t="inlineStr">
        <is>
          <t>:8015-7_VLS:</t>
        </is>
      </c>
      <c r="F622" t="inlineStr">
        <is>
          <t>X5</t>
        </is>
      </c>
      <c r="G622" s="123" t="inlineStr">
        <is>
          <t>Opt_InsertProvided</t>
        </is>
      </c>
      <c r="H622" s="123" t="inlineStr">
        <is>
          <t>Ductile Iron, ASTM-A536-65</t>
        </is>
      </c>
      <c r="I622" s="123" t="inlineStr">
        <is>
          <t>:C30:C35:J:</t>
        </is>
      </c>
      <c r="J622" t="inlineStr">
        <is>
          <t>Coating_Standard</t>
        </is>
      </c>
      <c r="K622" t="inlineStr">
        <is>
          <t>:MechSealType2:</t>
        </is>
      </c>
      <c r="L622" t="inlineStr">
        <is>
          <t>Vertical</t>
        </is>
      </c>
      <c r="M622" t="inlineStr">
        <is>
          <t>E</t>
        </is>
      </c>
      <c r="N622" s="6" t="inlineStr">
        <is>
          <t>:324TC:326TC:364TC:365TC:</t>
        </is>
      </c>
      <c r="O622" s="6" t="inlineStr">
        <is>
          <t>Cast Iron, ASTM-A48, CL 30</t>
        </is>
      </c>
      <c r="P622" s="6" t="inlineStr">
        <is>
          <t>C30</t>
        </is>
      </c>
      <c r="Q622" s="123" t="inlineStr">
        <is>
          <t>250# ANSI Flange</t>
        </is>
      </c>
      <c r="R622" s="123" t="inlineStr">
        <is>
          <t>RTF</t>
        </is>
      </c>
      <c r="S622" s="1" t="n"/>
      <c r="T622" s="86" t="inlineStr">
        <is>
          <t>A300176</t>
        </is>
      </c>
      <c r="U622" s="86" t="n">
        <v>1745</v>
      </c>
      <c r="V622" s="65" t="inlineStr">
        <is>
          <t>LT116</t>
        </is>
      </c>
      <c r="W622" s="13" t="n">
        <v>16</v>
      </c>
      <c r="X622" t="n">
        <v>300</v>
      </c>
    </row>
    <row r="623" ht="12.75" customHeight="1">
      <c r="B623" s="13">
        <f>IF(AND(J623="Coating_Standard"),"Y","N")</f>
        <v/>
      </c>
      <c r="C623" t="inlineStr">
        <is>
          <t>Price_BOM_VL_VLS_Insert_618</t>
        </is>
      </c>
      <c r="D623">
        <f>IF(B623="Y",C623,"")</f>
        <v/>
      </c>
      <c r="E623" t="inlineStr">
        <is>
          <t>:8015-7_VLS:</t>
        </is>
      </c>
      <c r="F623" t="inlineStr">
        <is>
          <t>X5</t>
        </is>
      </c>
      <c r="G623" s="123" t="inlineStr">
        <is>
          <t>Opt_InsertProvided</t>
        </is>
      </c>
      <c r="H623" s="123" t="inlineStr">
        <is>
          <t>Ductile Iron, ASTM-A536-65</t>
        </is>
      </c>
      <c r="I623" s="123" t="inlineStr">
        <is>
          <t>:C30:C35:J:</t>
        </is>
      </c>
      <c r="J623" t="inlineStr">
        <is>
          <t>Coating_Standard</t>
        </is>
      </c>
      <c r="K623" t="inlineStr">
        <is>
          <t>:MechSealType2:</t>
        </is>
      </c>
      <c r="L623" t="inlineStr">
        <is>
          <t>Vertical</t>
        </is>
      </c>
      <c r="M623" t="inlineStr">
        <is>
          <t>E</t>
        </is>
      </c>
      <c r="N623" s="6" t="inlineStr">
        <is>
          <t>:404TC:405TC:</t>
        </is>
      </c>
      <c r="O623" s="6" t="inlineStr">
        <is>
          <t>Cast Iron, ASTM-A48, CL 30</t>
        </is>
      </c>
      <c r="P623" s="6" t="inlineStr">
        <is>
          <t>C30</t>
        </is>
      </c>
      <c r="Q623" s="123" t="inlineStr">
        <is>
          <t>250# ANSI Flange</t>
        </is>
      </c>
      <c r="R623" s="123" t="inlineStr">
        <is>
          <t>RTF</t>
        </is>
      </c>
      <c r="S623" s="1" t="n"/>
      <c r="T623" s="86" t="inlineStr">
        <is>
          <t>A300176</t>
        </is>
      </c>
      <c r="U623" s="86" t="n">
        <v>1745</v>
      </c>
      <c r="V623" s="65" t="inlineStr">
        <is>
          <t>LT116</t>
        </is>
      </c>
      <c r="W623" s="13" t="n">
        <v>16</v>
      </c>
      <c r="X623" t="n">
        <v>227</v>
      </c>
    </row>
    <row r="624" ht="12.75" customHeight="1">
      <c r="B624" s="13">
        <f>IF(AND(J624="Coating_Standard"),"Y","N")</f>
        <v/>
      </c>
      <c r="C624" t="inlineStr">
        <is>
          <t>Price_BOM_VL_VLS_Insert_619</t>
        </is>
      </c>
      <c r="D624">
        <f>IF(B624="Y",C624,"")</f>
        <v/>
      </c>
      <c r="E624" t="inlineStr">
        <is>
          <t>:8015-7_VLS:</t>
        </is>
      </c>
      <c r="F624" s="123" t="inlineStr">
        <is>
          <t>X5</t>
        </is>
      </c>
      <c r="G624" s="123" t="inlineStr">
        <is>
          <t>Opt_InsertProvided</t>
        </is>
      </c>
      <c r="H624" s="123" t="inlineStr">
        <is>
          <t>Ductile Iron, ASTM-A536-65</t>
        </is>
      </c>
      <c r="I624" s="123" t="inlineStr">
        <is>
          <t>:C30:C35:J:</t>
        </is>
      </c>
      <c r="J624" t="inlineStr">
        <is>
          <t>Coating_Standard</t>
        </is>
      </c>
      <c r="K624" t="inlineStr">
        <is>
          <t>:MechSealType2:</t>
        </is>
      </c>
      <c r="L624" t="inlineStr">
        <is>
          <t>Vertical</t>
        </is>
      </c>
      <c r="M624" t="inlineStr">
        <is>
          <t>E</t>
        </is>
      </c>
      <c r="N624" t="inlineStr">
        <is>
          <t>:324TC:326TC:364TC:365TC:404TC:405TC:</t>
        </is>
      </c>
      <c r="O624" s="6" t="inlineStr">
        <is>
          <t>Cast Iron, ASTM-A48, CL 30</t>
        </is>
      </c>
      <c r="P624" s="6" t="inlineStr">
        <is>
          <t>C30</t>
        </is>
      </c>
      <c r="Q624" s="123" t="inlineStr">
        <is>
          <t>250# ANSI Flange</t>
        </is>
      </c>
      <c r="R624" s="123" t="inlineStr">
        <is>
          <t>RTF</t>
        </is>
      </c>
      <c r="S624" s="123" t="n"/>
      <c r="T624" s="86" t="inlineStr">
        <is>
          <t>A300176</t>
        </is>
      </c>
      <c r="U624" s="86" t="n">
        <v>1745</v>
      </c>
      <c r="V624" s="65" t="inlineStr">
        <is>
          <t>LT116</t>
        </is>
      </c>
      <c r="W624" s="13" t="n">
        <v>16</v>
      </c>
      <c r="X624" t="n">
        <v>250</v>
      </c>
    </row>
    <row r="625" ht="12.75" customHeight="1">
      <c r="B625" s="13">
        <f>IF(AND(J625="Coating_Standard"),"Y","N")</f>
        <v/>
      </c>
      <c r="C625" t="inlineStr">
        <is>
          <t>Price_BOM_VL_VLS_Insert_620</t>
        </is>
      </c>
      <c r="D625">
        <f>IF(B625="Y",C625,"")</f>
        <v/>
      </c>
      <c r="E625" t="inlineStr">
        <is>
          <t>:8015-7_VLS:</t>
        </is>
      </c>
      <c r="F625" s="6" t="inlineStr">
        <is>
          <t>X5</t>
        </is>
      </c>
      <c r="G625" s="123" t="inlineStr">
        <is>
          <t>Opt_InsertProvided</t>
        </is>
      </c>
      <c r="H625" s="123" t="inlineStr">
        <is>
          <t>Ductile Iron, ASTM-A536-65</t>
        </is>
      </c>
      <c r="I625" s="123" t="inlineStr">
        <is>
          <t>:C30:C35:J:</t>
        </is>
      </c>
      <c r="J625" t="inlineStr">
        <is>
          <t>Coating_Standard</t>
        </is>
      </c>
      <c r="K625" t="inlineStr">
        <is>
          <t>:MechSealType21:MechSealType2:</t>
        </is>
      </c>
      <c r="L625" t="inlineStr">
        <is>
          <t>Vertical</t>
        </is>
      </c>
      <c r="M625" s="6" t="inlineStr">
        <is>
          <t>E</t>
        </is>
      </c>
      <c r="N625" t="inlineStr">
        <is>
          <t>:444TC:445TC:</t>
        </is>
      </c>
      <c r="O625" s="6" t="inlineStr">
        <is>
          <t>Cast Iron, ASTM-A48, CL 30</t>
        </is>
      </c>
      <c r="P625" s="6" t="inlineStr">
        <is>
          <t>C30</t>
        </is>
      </c>
      <c r="Q625" s="123" t="inlineStr">
        <is>
          <t>125# ANSI Flange</t>
        </is>
      </c>
      <c r="R625" s="123" t="inlineStr">
        <is>
          <t>RTF</t>
        </is>
      </c>
      <c r="S625" s="6" t="n"/>
      <c r="T625" s="123" t="inlineStr">
        <is>
          <t>A300176</t>
        </is>
      </c>
      <c r="V625" s="123" t="inlineStr">
        <is>
          <t>LT108</t>
        </is>
      </c>
      <c r="W625" s="13" t="n">
        <v>6</v>
      </c>
      <c r="X625" t="n">
        <v>250</v>
      </c>
    </row>
    <row r="626" ht="12.75" customHeight="1">
      <c r="B626" s="13">
        <f>IF(AND(J626="Coating_Standard"),"Y","N")</f>
        <v/>
      </c>
      <c r="C626" t="inlineStr">
        <is>
          <t>Price_BOM_VL_VLS_Insert_621</t>
        </is>
      </c>
      <c r="D626">
        <f>IF(B626="Y",C626,"")</f>
        <v/>
      </c>
      <c r="E626" t="inlineStr">
        <is>
          <t>:8015-7_VLS:</t>
        </is>
      </c>
      <c r="F626" s="6" t="inlineStr">
        <is>
          <t>X5</t>
        </is>
      </c>
      <c r="G626" s="123" t="inlineStr">
        <is>
          <t>Opt_InsertProvided</t>
        </is>
      </c>
      <c r="H626" s="123" t="inlineStr">
        <is>
          <t>Ductile Iron, ASTM-A536-65</t>
        </is>
      </c>
      <c r="I626" s="123" t="inlineStr">
        <is>
          <t>:C30:C35:J:</t>
        </is>
      </c>
      <c r="J626" t="inlineStr">
        <is>
          <t>Coating_Standard</t>
        </is>
      </c>
      <c r="K626" t="inlineStr">
        <is>
          <t>:MechSealType2:</t>
        </is>
      </c>
      <c r="L626" t="inlineStr">
        <is>
          <t>Vertical</t>
        </is>
      </c>
      <c r="M626" s="6" t="inlineStr">
        <is>
          <t>E</t>
        </is>
      </c>
      <c r="N626" t="inlineStr">
        <is>
          <t>:444TC:445TC:</t>
        </is>
      </c>
      <c r="O626" s="6" t="inlineStr">
        <is>
          <t>Cast Iron, ASTM-A48, CL 30</t>
        </is>
      </c>
      <c r="P626" s="6" t="inlineStr">
        <is>
          <t>C30</t>
        </is>
      </c>
      <c r="Q626" s="123" t="inlineStr">
        <is>
          <t>250# ANSI Flange</t>
        </is>
      </c>
      <c r="R626" s="6" t="inlineStr">
        <is>
          <t>RTF</t>
        </is>
      </c>
      <c r="S626" s="6" t="n"/>
      <c r="T626" s="86" t="inlineStr">
        <is>
          <t>A300176</t>
        </is>
      </c>
      <c r="U626" s="86" t="n">
        <v>1745</v>
      </c>
      <c r="V626" s="65" t="inlineStr">
        <is>
          <t>LT116</t>
        </is>
      </c>
      <c r="W626" s="13" t="n">
        <v>16</v>
      </c>
      <c r="X626" t="n">
        <v>250</v>
      </c>
    </row>
    <row r="627" ht="12.75" customHeight="1">
      <c r="B627" s="13" t="inlineStr">
        <is>
          <t>N</t>
        </is>
      </c>
      <c r="C627" t="inlineStr">
        <is>
          <t>Price_BOM_VL_VLS_Insert_622</t>
        </is>
      </c>
      <c r="D627">
        <f>IF(B627="Y",C627,"")</f>
        <v/>
      </c>
      <c r="E627" t="inlineStr">
        <is>
          <t>:1270-7_VL:1570-9_VL:2070-5_VL:2095-A_VL:2095-1_VL:2095-5_VL:2095-9_VL:2570-9_VL:2595-3_VL:2512-1_VL:3070-7_VL:3095-7_VL:3012-5_VL:3012-3_VL:4070-7_VL:4095-9_VL:4095-7_VL:5070-7_VL:5095-A_VL:5095-7_VL:</t>
        </is>
      </c>
      <c r="F627" s="123" t="inlineStr">
        <is>
          <t>X3</t>
        </is>
      </c>
      <c r="G627" s="123" t="inlineStr">
        <is>
          <t>Opt_InsertProvided</t>
        </is>
      </c>
      <c r="H627" t="inlineStr">
        <is>
          <t>Cast Iron, ASTM-A48, CL 30:Cast Iron, ASTM-A48, CL 35</t>
        </is>
      </c>
      <c r="I627" s="123" t="inlineStr">
        <is>
          <t>:C30:C35:</t>
        </is>
      </c>
      <c r="J627" t="inlineStr">
        <is>
          <t>Coating_Standard</t>
        </is>
      </c>
      <c r="K627" t="inlineStr">
        <is>
          <t>:MechSealType1Unbal:</t>
        </is>
      </c>
      <c r="L627" t="inlineStr">
        <is>
          <t>Vertical</t>
        </is>
      </c>
      <c r="M627" t="inlineStr">
        <is>
          <t>:F:I:J:X:</t>
        </is>
      </c>
      <c r="N627" t="inlineStr">
        <is>
          <t>:143JP:145JP:182JP:184JP:</t>
        </is>
      </c>
      <c r="O627" s="6" t="inlineStr">
        <is>
          <t>Cast Iron, ASTM-A48, CL 30</t>
        </is>
      </c>
      <c r="P627" s="6" t="inlineStr">
        <is>
          <t>C30</t>
        </is>
      </c>
      <c r="Q627" s="123" t="inlineStr">
        <is>
          <t>250# ANSI Flange</t>
        </is>
      </c>
      <c r="R627" s="123" t="n">
        <v>96769356</v>
      </c>
      <c r="S627" s="6" t="inlineStr">
        <is>
          <t>INSERT,LC,X3,JP,SGL, 4.5"AK,CI</t>
        </is>
      </c>
      <c r="T627" s="123" t="inlineStr">
        <is>
          <t>A100521</t>
        </is>
      </c>
      <c r="U627" s="123" t="n"/>
      <c r="V627" s="123" t="inlineStr">
        <is>
          <t>LT027</t>
        </is>
      </c>
      <c r="W627" s="13" t="n">
        <v>0</v>
      </c>
      <c r="X627" t="n">
        <v>0</v>
      </c>
    </row>
    <row r="628" ht="12.75" customHeight="1">
      <c r="B628" s="13" t="inlineStr">
        <is>
          <t>N</t>
        </is>
      </c>
      <c r="C628" t="inlineStr">
        <is>
          <t>Price_BOM_VL_VLS_Insert_623</t>
        </is>
      </c>
      <c r="D628">
        <f>IF(B628="Y",C628,"")</f>
        <v/>
      </c>
      <c r="E628" t="inlineStr">
        <is>
          <t>:1270-7_VL:1570-9_VL:2070-5_VL:2095-A_VL:2095-1_VL:2095-5_VL:2095-9_VL:2570-9_VL:2595-3_VL:2512-1_VL:3070-7_VL:3095-7_VL:3012-5_VL:3012-3_VL:4070-7_VL:4095-9_VL:4095-7_VL:5070-7_VL:5095-A_VL:5095-7_VL:</t>
        </is>
      </c>
      <c r="F628" s="123" t="inlineStr">
        <is>
          <t>X3</t>
        </is>
      </c>
      <c r="G628" s="123" t="inlineStr">
        <is>
          <t>Opt_InsertProvided</t>
        </is>
      </c>
      <c r="H628" t="inlineStr">
        <is>
          <t>Cast Iron, ASTM-A48, CL 30:Cast Iron, ASTM-A48, CL 35</t>
        </is>
      </c>
      <c r="I628" s="123" t="inlineStr">
        <is>
          <t>:C30:C35:</t>
        </is>
      </c>
      <c r="J628" t="inlineStr">
        <is>
          <t>Coating_Standard</t>
        </is>
      </c>
      <c r="K628" t="inlineStr">
        <is>
          <t>:MechSealType1Unbal:</t>
        </is>
      </c>
      <c r="L628" t="inlineStr">
        <is>
          <t>Vertical</t>
        </is>
      </c>
      <c r="M628" t="inlineStr">
        <is>
          <t>:F:I:J:X:</t>
        </is>
      </c>
      <c r="N628" t="inlineStr">
        <is>
          <t>:213JPZ:215JPZ:254JPZ:256JPZ:</t>
        </is>
      </c>
      <c r="O628" s="6" t="inlineStr">
        <is>
          <t>Cast Iron, ASTM-A48, CL 30</t>
        </is>
      </c>
      <c r="P628" s="6" t="inlineStr">
        <is>
          <t>C30</t>
        </is>
      </c>
      <c r="Q628" s="123" t="inlineStr">
        <is>
          <t>250# ANSI Flange</t>
        </is>
      </c>
      <c r="R628" s="123" t="n">
        <v>96769357</v>
      </c>
      <c r="S628" s="6" t="inlineStr">
        <is>
          <t>INSERT,LC,X3,JP,SGL, 8.5"AK,CI</t>
        </is>
      </c>
      <c r="T628" s="123" t="inlineStr">
        <is>
          <t>A100521</t>
        </is>
      </c>
      <c r="U628" s="123" t="n"/>
      <c r="V628" s="123" t="inlineStr">
        <is>
          <t>LT027</t>
        </is>
      </c>
      <c r="W628" s="13" t="n">
        <v>0</v>
      </c>
      <c r="X628" t="n">
        <v>0</v>
      </c>
    </row>
    <row r="629" ht="12.75" customHeight="1">
      <c r="B629" s="13" t="inlineStr">
        <is>
          <t>N</t>
        </is>
      </c>
      <c r="C629" t="inlineStr">
        <is>
          <t>Price_BOM_VL_VLS_Insert_624</t>
        </is>
      </c>
      <c r="D629">
        <f>IF(B629="Y",C629,"")</f>
        <v/>
      </c>
      <c r="E629" t="inlineStr">
        <is>
          <t>:1270-7_VL:1570-9_VL:2070-5_VL:2095-A_VL:2095-1_VL:2095-5_VL:2095-9_VL:2570-9_VL:2595-3_VL:2512-1_VL:3070-7_VL:3095-7_VL:3012-5_VL:3012-3_VL:4070-7_VL:4095-9_VL:4095-7_VL:5070-7_VL:5095-A_VL:5095-7_VL:</t>
        </is>
      </c>
      <c r="F629" s="123" t="inlineStr">
        <is>
          <t>X3</t>
        </is>
      </c>
      <c r="G629" s="123" t="inlineStr">
        <is>
          <t>Opt_InsertProvided</t>
        </is>
      </c>
      <c r="H629" t="inlineStr">
        <is>
          <t>Cast Iron, ASTM-A48, CL 30:Cast Iron, ASTM-A48, CL 35</t>
        </is>
      </c>
      <c r="I629" s="123" t="inlineStr">
        <is>
          <t>:C30:C35:</t>
        </is>
      </c>
      <c r="J629" t="inlineStr">
        <is>
          <t>Coating_Standard</t>
        </is>
      </c>
      <c r="K629" t="inlineStr">
        <is>
          <t>:MechSealType2B:</t>
        </is>
      </c>
      <c r="L629" t="inlineStr">
        <is>
          <t>Vertical</t>
        </is>
      </c>
      <c r="M629" t="inlineStr">
        <is>
          <t>:F:I:J:X:</t>
        </is>
      </c>
      <c r="N629" t="inlineStr">
        <is>
          <t>:143JP:145JP:182JP:184JP:</t>
        </is>
      </c>
      <c r="O629" s="6" t="inlineStr">
        <is>
          <t>Cast Iron, ASTM-A48, CL 30</t>
        </is>
      </c>
      <c r="P629" s="6" t="inlineStr">
        <is>
          <t>C30</t>
        </is>
      </c>
      <c r="Q629" s="123" t="inlineStr">
        <is>
          <t>250# ANSI Flange</t>
        </is>
      </c>
      <c r="R629" s="123" t="n">
        <v>96769358</v>
      </c>
      <c r="S629" s="6" t="inlineStr">
        <is>
          <t>INSERT,LC,X3,JP,BAL, 4.5"AK,CI</t>
        </is>
      </c>
      <c r="T629" s="123" t="inlineStr">
        <is>
          <t>A100521</t>
        </is>
      </c>
      <c r="U629" s="123" t="n"/>
      <c r="V629" s="123" t="inlineStr">
        <is>
          <t>LT027</t>
        </is>
      </c>
      <c r="W629" s="13" t="n">
        <v>0</v>
      </c>
      <c r="X629" t="n">
        <v>0</v>
      </c>
    </row>
    <row r="630" ht="12.75" customHeight="1">
      <c r="B630" s="13" t="inlineStr">
        <is>
          <t>N</t>
        </is>
      </c>
      <c r="C630" t="inlineStr">
        <is>
          <t>Price_BOM_VL_VLS_Insert_625</t>
        </is>
      </c>
      <c r="D630">
        <f>IF(B630="Y",C630,"")</f>
        <v/>
      </c>
      <c r="E630" t="inlineStr">
        <is>
          <t>:1270-7_VL:1570-9_VL:2070-5_VL:2095-A_VL:2095-1_VL:2095-5_VL:2095-9_VL:2570-9_VL:2595-3_VL:2512-1_VL:3070-7_VL:3095-7_VL:3012-5_VL:3012-3_VL:4070-7_VL:4095-9_VL:4095-7_VL:5070-7_VL:5095-A_VL:5095-7_VL:</t>
        </is>
      </c>
      <c r="F630" s="123" t="inlineStr">
        <is>
          <t>X3</t>
        </is>
      </c>
      <c r="G630" s="123" t="inlineStr">
        <is>
          <t>Opt_InsertProvided</t>
        </is>
      </c>
      <c r="H630" t="inlineStr">
        <is>
          <t>Cast Iron, ASTM-A48, CL 30:Cast Iron, ASTM-A48, CL 35</t>
        </is>
      </c>
      <c r="I630" s="123" t="inlineStr">
        <is>
          <t>:C30:C35:</t>
        </is>
      </c>
      <c r="J630" t="inlineStr">
        <is>
          <t>Coating_Standard</t>
        </is>
      </c>
      <c r="K630" t="inlineStr">
        <is>
          <t>:MechSealType2B:</t>
        </is>
      </c>
      <c r="L630" t="inlineStr">
        <is>
          <t>Vertical</t>
        </is>
      </c>
      <c r="M630" t="inlineStr">
        <is>
          <t>:F:I:J:X:</t>
        </is>
      </c>
      <c r="N630" t="inlineStr">
        <is>
          <t>:213JPZ:215JPZ:254JPZ:256JPZ:</t>
        </is>
      </c>
      <c r="O630" s="6" t="inlineStr">
        <is>
          <t>Cast Iron, ASTM-A48, CL 30</t>
        </is>
      </c>
      <c r="P630" s="6" t="inlineStr">
        <is>
          <t>C30</t>
        </is>
      </c>
      <c r="Q630" s="123" t="inlineStr">
        <is>
          <t>250# ANSI Flange</t>
        </is>
      </c>
      <c r="R630" s="123" t="n">
        <v>96769359</v>
      </c>
      <c r="S630" s="6" t="inlineStr">
        <is>
          <t>INSERT,LC,X3,JP,BAL, 8.5"AK,CI</t>
        </is>
      </c>
      <c r="T630" s="123" t="inlineStr">
        <is>
          <t>A100521</t>
        </is>
      </c>
      <c r="U630" s="123" t="n"/>
      <c r="V630" s="123" t="inlineStr">
        <is>
          <t>LT027</t>
        </is>
      </c>
      <c r="W630" s="13" t="n">
        <v>0</v>
      </c>
      <c r="X630" t="n">
        <v>0</v>
      </c>
    </row>
    <row r="631" ht="12.75" customHeight="1">
      <c r="B631" s="13" t="inlineStr">
        <is>
          <t>N</t>
        </is>
      </c>
      <c r="C631" t="inlineStr">
        <is>
          <t>Price_BOM_VL_VLS_Insert_626</t>
        </is>
      </c>
      <c r="D631">
        <f>IF(B631="Y",C631,"")</f>
        <v/>
      </c>
      <c r="E631" t="inlineStr">
        <is>
          <t>:1270-7_VL:1570-9_VL:2070-5_VL:2095-A_VL:2095-1_VL:2095-5_VL:2095-9_VL:2570-9_VL:2595-3_VL:2512-1_VL:3070-7_VL:3095-7_VL:3012-5_VL:3012-3_VL:4070-7_VL:4095-9_VL:4095-7_VL:5070-7_VL:5095-A_VL:5095-7_VL:</t>
        </is>
      </c>
      <c r="F631" s="123" t="inlineStr">
        <is>
          <t>X3</t>
        </is>
      </c>
      <c r="G631" s="123" t="inlineStr">
        <is>
          <t>Opt_InsertProvided</t>
        </is>
      </c>
      <c r="H631" t="inlineStr">
        <is>
          <t>Cast Iron, ASTM-A48, CL 30:Cast Iron, ASTM-A48, CL 35</t>
        </is>
      </c>
      <c r="I631" s="123" t="inlineStr">
        <is>
          <t>:C30:C35:</t>
        </is>
      </c>
      <c r="J631" t="inlineStr">
        <is>
          <t>Coating_Scotchkote134_interior</t>
        </is>
      </c>
      <c r="K631" t="inlineStr">
        <is>
          <t>:MechSealType1Unbal:</t>
        </is>
      </c>
      <c r="L631" t="inlineStr">
        <is>
          <t>Vertical</t>
        </is>
      </c>
      <c r="M631" t="inlineStr">
        <is>
          <t>:F:I:J:X:</t>
        </is>
      </c>
      <c r="N631" t="inlineStr">
        <is>
          <t>:143JP:145JP:182JP:184JP:</t>
        </is>
      </c>
      <c r="O631" s="6" t="inlineStr">
        <is>
          <t>Cast Iron, ASTM-A48, CL 30</t>
        </is>
      </c>
      <c r="P631" s="6" t="inlineStr">
        <is>
          <t>C30</t>
        </is>
      </c>
      <c r="Q631" s="123" t="inlineStr">
        <is>
          <t>250# ANSI Flange</t>
        </is>
      </c>
      <c r="R631" s="123" t="inlineStr">
        <is>
          <t>RTF</t>
        </is>
      </c>
      <c r="S631" s="6" t="n"/>
      <c r="T631" s="123" t="inlineStr">
        <is>
          <t>A100521</t>
        </is>
      </c>
      <c r="U631" s="123" t="n"/>
      <c r="V631" s="123" t="inlineStr">
        <is>
          <t>LT027</t>
        </is>
      </c>
      <c r="W631" s="13" t="n">
        <v>0</v>
      </c>
      <c r="X631" t="n">
        <v>0</v>
      </c>
    </row>
    <row r="632" ht="12.75" customHeight="1">
      <c r="B632" s="13" t="inlineStr">
        <is>
          <t>N</t>
        </is>
      </c>
      <c r="C632" t="inlineStr">
        <is>
          <t>Price_BOM_VL_VLS_Insert_627</t>
        </is>
      </c>
      <c r="D632">
        <f>IF(B632="Y",C632,"")</f>
        <v/>
      </c>
      <c r="E632" t="inlineStr">
        <is>
          <t>:1270-7_VL:1570-9_VL:2070-5_VL:2095-A_VL:2095-1_VL:2095-5_VL:2095-9_VL:2570-9_VL:2595-3_VL:2512-1_VL:3070-7_VL:3095-7_VL:3012-5_VL:3012-3_VL:4070-7_VL:4095-9_VL:4095-7_VL:5070-7_VL:5095-A_VL:5095-7_VL:</t>
        </is>
      </c>
      <c r="F632" s="123" t="inlineStr">
        <is>
          <t>X3</t>
        </is>
      </c>
      <c r="G632" s="123" t="inlineStr">
        <is>
          <t>Opt_InsertProvided</t>
        </is>
      </c>
      <c r="H632" t="inlineStr">
        <is>
          <t>Cast Iron, ASTM-A48, CL 30:Cast Iron, ASTM-A48, CL 35</t>
        </is>
      </c>
      <c r="I632" s="123" t="inlineStr">
        <is>
          <t>:C30:C35:</t>
        </is>
      </c>
      <c r="J632" t="inlineStr">
        <is>
          <t>Coating_Scotchkote134_interior</t>
        </is>
      </c>
      <c r="K632" t="inlineStr">
        <is>
          <t>:MechSealType1Unbal:</t>
        </is>
      </c>
      <c r="L632" t="inlineStr">
        <is>
          <t>Vertical</t>
        </is>
      </c>
      <c r="M632" t="inlineStr">
        <is>
          <t>:F:I:J:X:</t>
        </is>
      </c>
      <c r="N632" t="inlineStr">
        <is>
          <t>:213JPZ:215JPZ:254JPZ:256JPZ:</t>
        </is>
      </c>
      <c r="O632" s="6" t="inlineStr">
        <is>
          <t>Cast Iron, ASTM-A48, CL 30</t>
        </is>
      </c>
      <c r="P632" s="6" t="inlineStr">
        <is>
          <t>C30</t>
        </is>
      </c>
      <c r="Q632" s="123" t="inlineStr">
        <is>
          <t>250# ANSI Flange</t>
        </is>
      </c>
      <c r="R632" s="123" t="inlineStr">
        <is>
          <t>RTF</t>
        </is>
      </c>
      <c r="S632" s="6" t="n"/>
      <c r="T632" s="123" t="inlineStr">
        <is>
          <t>A100521</t>
        </is>
      </c>
      <c r="U632" s="123" t="n"/>
      <c r="V632" s="123" t="inlineStr">
        <is>
          <t>LT027</t>
        </is>
      </c>
      <c r="W632" s="13" t="n">
        <v>0</v>
      </c>
      <c r="X632" t="n">
        <v>0</v>
      </c>
    </row>
    <row r="633" ht="12.75" customHeight="1">
      <c r="B633" s="13" t="inlineStr">
        <is>
          <t>N</t>
        </is>
      </c>
      <c r="C633" t="inlineStr">
        <is>
          <t>Price_BOM_VL_VLS_Insert_628</t>
        </is>
      </c>
      <c r="D633">
        <f>IF(B633="Y",C633,"")</f>
        <v/>
      </c>
      <c r="E633" t="inlineStr">
        <is>
          <t>:1270-7_VL:1570-9_VL:2070-5_VL:2095-A_VL:2095-1_VL:2095-5_VL:2095-9_VL:2570-9_VL:2595-3_VL:2512-1_VL:3070-7_VL:3095-7_VL:3012-5_VL:3012-3_VL:4070-7_VL:4095-9_VL:4095-7_VL:5070-7_VL:5095-A_VL:5095-7_VL:</t>
        </is>
      </c>
      <c r="F633" s="123" t="inlineStr">
        <is>
          <t>X3</t>
        </is>
      </c>
      <c r="G633" s="123" t="inlineStr">
        <is>
          <t>Opt_InsertProvided</t>
        </is>
      </c>
      <c r="H633" t="inlineStr">
        <is>
          <t>Cast Iron, ASTM-A48, CL 30:Cast Iron, ASTM-A48, CL 35</t>
        </is>
      </c>
      <c r="I633" s="123" t="inlineStr">
        <is>
          <t>:C30:C35:</t>
        </is>
      </c>
      <c r="J633" t="inlineStr">
        <is>
          <t>Coating_Scotchkote134_interior</t>
        </is>
      </c>
      <c r="K633" t="inlineStr">
        <is>
          <t>:MechSealType2B:</t>
        </is>
      </c>
      <c r="L633" t="inlineStr">
        <is>
          <t>Vertical</t>
        </is>
      </c>
      <c r="M633" t="inlineStr">
        <is>
          <t>:F:I:J:X:</t>
        </is>
      </c>
      <c r="N633" t="inlineStr">
        <is>
          <t>:143JP:145JP:182JP:184JP:</t>
        </is>
      </c>
      <c r="O633" s="6" t="inlineStr">
        <is>
          <t>Cast Iron, ASTM-A48, CL 30</t>
        </is>
      </c>
      <c r="P633" s="6" t="inlineStr">
        <is>
          <t>C30</t>
        </is>
      </c>
      <c r="Q633" s="123" t="inlineStr">
        <is>
          <t>250# ANSI Flange</t>
        </is>
      </c>
      <c r="R633" s="123" t="inlineStr">
        <is>
          <t>RTF</t>
        </is>
      </c>
      <c r="S633" s="6" t="n"/>
      <c r="T633" s="123" t="inlineStr">
        <is>
          <t>A100521</t>
        </is>
      </c>
      <c r="U633" s="123" t="n"/>
      <c r="V633" s="123" t="inlineStr">
        <is>
          <t>LT027</t>
        </is>
      </c>
      <c r="W633" s="13" t="n">
        <v>0</v>
      </c>
      <c r="X633" t="n">
        <v>0</v>
      </c>
    </row>
    <row r="634" ht="12.75" customHeight="1">
      <c r="B634" s="13" t="inlineStr">
        <is>
          <t>N</t>
        </is>
      </c>
      <c r="C634" t="inlineStr">
        <is>
          <t>Price_BOM_VL_VLS_Insert_629</t>
        </is>
      </c>
      <c r="D634">
        <f>IF(B634="Y",C634,"")</f>
        <v/>
      </c>
      <c r="E634" t="inlineStr">
        <is>
          <t>:1270-7_VL:1570-9_VL:2070-5_VL:2095-A_VL:2095-1_VL:2095-5_VL:2095-9_VL:2570-9_VL:2595-3_VL:2512-1_VL:3070-7_VL:3095-7_VL:3012-5_VL:3012-3_VL:4070-7_VL:4095-9_VL:4095-7_VL:5070-7_VL:5095-A_VL:5095-7_VL:</t>
        </is>
      </c>
      <c r="F634" s="123" t="inlineStr">
        <is>
          <t>X3</t>
        </is>
      </c>
      <c r="G634" s="123" t="inlineStr">
        <is>
          <t>Opt_InsertProvided</t>
        </is>
      </c>
      <c r="H634" t="inlineStr">
        <is>
          <t>Cast Iron, ASTM-A48, CL 30:Cast Iron, ASTM-A48, CL 35</t>
        </is>
      </c>
      <c r="I634" s="123" t="inlineStr">
        <is>
          <t>:C30:C35:</t>
        </is>
      </c>
      <c r="J634" t="inlineStr">
        <is>
          <t>Coating_Scotchkote134_interior</t>
        </is>
      </c>
      <c r="K634" t="inlineStr">
        <is>
          <t>:MechSealType2B:</t>
        </is>
      </c>
      <c r="L634" t="inlineStr">
        <is>
          <t>Vertical</t>
        </is>
      </c>
      <c r="M634" t="inlineStr">
        <is>
          <t>:F:I:J:X:</t>
        </is>
      </c>
      <c r="N634" t="inlineStr">
        <is>
          <t>:213JPZ:215JPZ:254JPZ:256JPZ:</t>
        </is>
      </c>
      <c r="O634" s="6" t="inlineStr">
        <is>
          <t>Cast Iron, ASTM-A48, CL 30</t>
        </is>
      </c>
      <c r="P634" s="6" t="inlineStr">
        <is>
          <t>C30</t>
        </is>
      </c>
      <c r="Q634" s="123" t="inlineStr">
        <is>
          <t>250# ANSI Flange</t>
        </is>
      </c>
      <c r="R634" s="123" t="inlineStr">
        <is>
          <t>RTF</t>
        </is>
      </c>
      <c r="S634" s="6" t="n"/>
      <c r="T634" s="123" t="inlineStr">
        <is>
          <t>A100521</t>
        </is>
      </c>
      <c r="U634" s="123" t="n"/>
      <c r="V634" s="123" t="inlineStr">
        <is>
          <t>LT027</t>
        </is>
      </c>
      <c r="W634" s="13" t="n">
        <v>0</v>
      </c>
      <c r="X634" t="n">
        <v>0</v>
      </c>
    </row>
    <row r="635" ht="12.75" customHeight="1">
      <c r="B635" s="13" t="inlineStr">
        <is>
          <t>N</t>
        </is>
      </c>
      <c r="C635" t="inlineStr">
        <is>
          <t>Price_BOM_VL_VLS_Insert_630</t>
        </is>
      </c>
      <c r="D635">
        <f>IF(B635="Y",C635,"")</f>
        <v/>
      </c>
      <c r="E635" t="inlineStr">
        <is>
          <t>:1270-7_VL:1570-9_VL:2070-5_VL:2095-A_VL:2095-1_VL:2095-5_VL:2095-9_VL:2570-9_VL:2595-3_VL:2512-1_VL:3070-7_VL:3095-7_VL:3012-5_VL:3012-3_VL:4070-7_VL:4095-9_VL:4095-7_VL:5070-7_VL:5095-A_VL:5095-7_VL:</t>
        </is>
      </c>
      <c r="F635" s="123" t="inlineStr">
        <is>
          <t>X3</t>
        </is>
      </c>
      <c r="G635" s="123" t="inlineStr">
        <is>
          <t>Opt_InsertProvided</t>
        </is>
      </c>
      <c r="H635" t="inlineStr">
        <is>
          <t>Cast Iron, ASTM-A48, CL 30:Cast Iron, ASTM-A48, CL 35</t>
        </is>
      </c>
      <c r="I635" s="123" t="inlineStr">
        <is>
          <t>:C30:C35:</t>
        </is>
      </c>
      <c r="J635" t="inlineStr">
        <is>
          <t>Coating_Scotchkote134_interior_exterior</t>
        </is>
      </c>
      <c r="K635" t="inlineStr">
        <is>
          <t>:MechSealType1Unbal:</t>
        </is>
      </c>
      <c r="L635" t="inlineStr">
        <is>
          <t>Vertical</t>
        </is>
      </c>
      <c r="M635" t="inlineStr">
        <is>
          <t>:F:I:J:X:</t>
        </is>
      </c>
      <c r="N635" t="inlineStr">
        <is>
          <t>:143JP:145JP:182JP:184JP:</t>
        </is>
      </c>
      <c r="O635" s="6" t="inlineStr">
        <is>
          <t>Cast Iron, ASTM-A48, CL 30</t>
        </is>
      </c>
      <c r="P635" s="6" t="inlineStr">
        <is>
          <t>C30</t>
        </is>
      </c>
      <c r="Q635" s="123" t="inlineStr">
        <is>
          <t>250# ANSI Flange</t>
        </is>
      </c>
      <c r="R635" s="123" t="inlineStr">
        <is>
          <t>RTF</t>
        </is>
      </c>
      <c r="S635" s="6" t="n"/>
      <c r="T635" s="123" t="inlineStr">
        <is>
          <t>A100521</t>
        </is>
      </c>
      <c r="U635" s="123" t="n"/>
      <c r="V635" s="123" t="inlineStr">
        <is>
          <t>LT027</t>
        </is>
      </c>
      <c r="W635" s="13" t="n">
        <v>0</v>
      </c>
      <c r="X635" t="n">
        <v>0</v>
      </c>
    </row>
    <row r="636" ht="12.75" customHeight="1">
      <c r="B636" s="13" t="inlineStr">
        <is>
          <t>N</t>
        </is>
      </c>
      <c r="C636" t="inlineStr">
        <is>
          <t>Price_BOM_VL_VLS_Insert_631</t>
        </is>
      </c>
      <c r="D636">
        <f>IF(B636="Y",C636,"")</f>
        <v/>
      </c>
      <c r="E636" t="inlineStr">
        <is>
          <t>:1270-7_VL:1570-9_VL:2070-5_VL:2095-A_VL:2095-1_VL:2095-5_VL:2095-9_VL:2570-9_VL:2595-3_VL:2512-1_VL:3070-7_VL:3095-7_VL:3012-5_VL:3012-3_VL:4070-7_VL:4095-9_VL:4095-7_VL:5070-7_VL:5095-A_VL:5095-7_VL:</t>
        </is>
      </c>
      <c r="F636" s="123" t="inlineStr">
        <is>
          <t>X3</t>
        </is>
      </c>
      <c r="G636" s="123" t="inlineStr">
        <is>
          <t>Opt_InsertProvided</t>
        </is>
      </c>
      <c r="H636" t="inlineStr">
        <is>
          <t>Cast Iron, ASTM-A48, CL 30:Cast Iron, ASTM-A48, CL 35</t>
        </is>
      </c>
      <c r="I636" s="123" t="inlineStr">
        <is>
          <t>:C30:C35:</t>
        </is>
      </c>
      <c r="J636" t="inlineStr">
        <is>
          <t>Coating_Scotchkote134_interior_exterior</t>
        </is>
      </c>
      <c r="K636" t="inlineStr">
        <is>
          <t>:MechSealType1Unbal:</t>
        </is>
      </c>
      <c r="L636" t="inlineStr">
        <is>
          <t>Vertical</t>
        </is>
      </c>
      <c r="M636" t="inlineStr">
        <is>
          <t>:F:I:J:X:</t>
        </is>
      </c>
      <c r="N636" t="inlineStr">
        <is>
          <t>:213JPZ:215JPZ:254JPZ:256JPZ:</t>
        </is>
      </c>
      <c r="O636" s="6" t="inlineStr">
        <is>
          <t>Cast Iron, ASTM-A48, CL 30</t>
        </is>
      </c>
      <c r="P636" s="6" t="inlineStr">
        <is>
          <t>C30</t>
        </is>
      </c>
      <c r="Q636" s="123" t="inlineStr">
        <is>
          <t>250# ANSI Flange</t>
        </is>
      </c>
      <c r="R636" s="123" t="inlineStr">
        <is>
          <t>RTF</t>
        </is>
      </c>
      <c r="S636" s="6" t="n"/>
      <c r="T636" s="123" t="inlineStr">
        <is>
          <t>A100521</t>
        </is>
      </c>
      <c r="U636" s="123" t="n"/>
      <c r="V636" s="123" t="inlineStr">
        <is>
          <t>LT027</t>
        </is>
      </c>
      <c r="W636" s="13" t="n">
        <v>0</v>
      </c>
      <c r="X636" t="n">
        <v>0</v>
      </c>
    </row>
    <row r="637" ht="12.75" customHeight="1">
      <c r="B637" s="13" t="inlineStr">
        <is>
          <t>N</t>
        </is>
      </c>
      <c r="C637" t="inlineStr">
        <is>
          <t>Price_BOM_VL_VLS_Insert_632</t>
        </is>
      </c>
      <c r="D637">
        <f>IF(B637="Y",C637,"")</f>
        <v/>
      </c>
      <c r="E637" t="inlineStr">
        <is>
          <t>:1270-7_VL:1570-9_VL:2070-5_VL:2095-A_VL:2095-1_VL:2095-5_VL:2095-9_VL:2570-9_VL:2595-3_VL:2512-1_VL:3070-7_VL:3095-7_VL:3012-5_VL:3012-3_VL:4070-7_VL:4095-9_VL:4095-7_VL:5070-7_VL:5095-A_VL:5095-7_VL:</t>
        </is>
      </c>
      <c r="F637" s="123" t="inlineStr">
        <is>
          <t>X3</t>
        </is>
      </c>
      <c r="G637" s="123" t="inlineStr">
        <is>
          <t>Opt_InsertProvided</t>
        </is>
      </c>
      <c r="H637" t="inlineStr">
        <is>
          <t>Cast Iron, ASTM-A48, CL 30:Cast Iron, ASTM-A48, CL 35</t>
        </is>
      </c>
      <c r="I637" s="123" t="inlineStr">
        <is>
          <t>:C30:C35:</t>
        </is>
      </c>
      <c r="J637" t="inlineStr">
        <is>
          <t>Coating_Scotchkote134_interior_exterior</t>
        </is>
      </c>
      <c r="K637" t="inlineStr">
        <is>
          <t>:MechSealType2B:</t>
        </is>
      </c>
      <c r="L637" t="inlineStr">
        <is>
          <t>Vertical</t>
        </is>
      </c>
      <c r="M637" t="inlineStr">
        <is>
          <t>:F:I:J:X:</t>
        </is>
      </c>
      <c r="N637" t="inlineStr">
        <is>
          <t>:143JP:145JP:182JP:184JP:</t>
        </is>
      </c>
      <c r="O637" s="6" t="inlineStr">
        <is>
          <t>Cast Iron, ASTM-A48, CL 30</t>
        </is>
      </c>
      <c r="P637" s="6" t="inlineStr">
        <is>
          <t>C30</t>
        </is>
      </c>
      <c r="Q637" s="123" t="inlineStr">
        <is>
          <t>250# ANSI Flange</t>
        </is>
      </c>
      <c r="R637" s="123" t="inlineStr">
        <is>
          <t>RTF</t>
        </is>
      </c>
      <c r="S637" s="6" t="n"/>
      <c r="T637" s="123" t="inlineStr">
        <is>
          <t>A100521</t>
        </is>
      </c>
      <c r="U637" s="123" t="n"/>
      <c r="V637" s="123" t="inlineStr">
        <is>
          <t>LT027</t>
        </is>
      </c>
      <c r="W637" s="13" t="n">
        <v>0</v>
      </c>
      <c r="X637" t="n">
        <v>0</v>
      </c>
    </row>
    <row r="638" ht="12.75" customHeight="1">
      <c r="B638" s="13" t="inlineStr">
        <is>
          <t>N</t>
        </is>
      </c>
      <c r="C638" t="inlineStr">
        <is>
          <t>Price_BOM_VL_VLS_Insert_633</t>
        </is>
      </c>
      <c r="D638">
        <f>IF(B638="Y",C638,"")</f>
        <v/>
      </c>
      <c r="E638" t="inlineStr">
        <is>
          <t>:1270-7_VL:1570-9_VL:2070-5_VL:2095-A_VL:2095-1_VL:2095-5_VL:2095-9_VL:2570-9_VL:2595-3_VL:2512-1_VL:3070-7_VL:3095-7_VL:3012-5_VL:3012-3_VL:4070-7_VL:4095-9_VL:4095-7_VL:5070-7_VL:5095-A_VL:5095-7_VL:</t>
        </is>
      </c>
      <c r="F638" s="123" t="inlineStr">
        <is>
          <t>X3</t>
        </is>
      </c>
      <c r="G638" s="123" t="inlineStr">
        <is>
          <t>Opt_InsertProvided</t>
        </is>
      </c>
      <c r="H638" t="inlineStr">
        <is>
          <t>Cast Iron, ASTM-A48, CL 30:Cast Iron, ASTM-A48, CL 35</t>
        </is>
      </c>
      <c r="I638" s="123" t="inlineStr">
        <is>
          <t>:C30:C35:</t>
        </is>
      </c>
      <c r="J638" t="inlineStr">
        <is>
          <t>Coating_Scotchkote134_interior_exterior</t>
        </is>
      </c>
      <c r="K638" t="inlineStr">
        <is>
          <t>:MechSealType2B:</t>
        </is>
      </c>
      <c r="L638" t="inlineStr">
        <is>
          <t>Vertical</t>
        </is>
      </c>
      <c r="M638" t="inlineStr">
        <is>
          <t>:F:I:J:X:</t>
        </is>
      </c>
      <c r="N638" t="inlineStr">
        <is>
          <t>:213JPZ:215JPZ:254JPZ:256JPZ:</t>
        </is>
      </c>
      <c r="O638" s="6" t="inlineStr">
        <is>
          <t>Cast Iron, ASTM-A48, CL 30</t>
        </is>
      </c>
      <c r="P638" s="6" t="inlineStr">
        <is>
          <t>C30</t>
        </is>
      </c>
      <c r="Q638" s="123" t="inlineStr">
        <is>
          <t>250# ANSI Flange</t>
        </is>
      </c>
      <c r="R638" s="123" t="inlineStr">
        <is>
          <t>RTF</t>
        </is>
      </c>
      <c r="S638" s="6" t="n"/>
      <c r="T638" s="123" t="inlineStr">
        <is>
          <t>A100521</t>
        </is>
      </c>
      <c r="U638" s="123" t="n"/>
      <c r="V638" s="123" t="inlineStr">
        <is>
          <t>LT027</t>
        </is>
      </c>
      <c r="W638" s="13" t="n">
        <v>0</v>
      </c>
      <c r="X638" t="n">
        <v>0</v>
      </c>
    </row>
    <row r="639" ht="12.75" customHeight="1">
      <c r="B639" s="13" t="inlineStr">
        <is>
          <t>N</t>
        </is>
      </c>
      <c r="C639" t="inlineStr">
        <is>
          <t>Price_BOM_VL_VLS_Insert_634</t>
        </is>
      </c>
      <c r="D639">
        <f>IF(B639="Y",C639,"")</f>
        <v/>
      </c>
      <c r="E639" t="inlineStr">
        <is>
          <t>:1270-7_VL:1570-9_VL:2070-5_VL:2095-A_VL:2095-1_VL:2095-5_VL:2095-9_VL:2570-9_VL:2595-3_VL:2512-1_VL:3070-7_VL:3095-7_VL:3012-5_VL:3012-3_VL:4070-7_VL:4095-9_VL:4095-7_VL:5070-7_VL:5095-A_VL:5095-7_VL:</t>
        </is>
      </c>
      <c r="F639" s="123" t="inlineStr">
        <is>
          <t>X3</t>
        </is>
      </c>
      <c r="G639" s="123" t="inlineStr">
        <is>
          <t>Opt_InsertProvided</t>
        </is>
      </c>
      <c r="H639" t="inlineStr">
        <is>
          <t>Cast Iron, ASTM-A48, CL 30:Cast Iron, ASTM-A48, CL 35</t>
        </is>
      </c>
      <c r="I639" s="123" t="inlineStr">
        <is>
          <t>:C30:C35:</t>
        </is>
      </c>
      <c r="J639" t="inlineStr">
        <is>
          <t>Coating_Scotchkote134_interior_exterior_IncludeImpeller</t>
        </is>
      </c>
      <c r="K639" t="inlineStr">
        <is>
          <t>:MechSealType1Unbal:</t>
        </is>
      </c>
      <c r="L639" t="inlineStr">
        <is>
          <t>Vertical</t>
        </is>
      </c>
      <c r="M639" t="inlineStr">
        <is>
          <t>:F:I:J:X:</t>
        </is>
      </c>
      <c r="N639" t="inlineStr">
        <is>
          <t>:143JP:145JP:182JP:184JP:</t>
        </is>
      </c>
      <c r="O639" s="6" t="inlineStr">
        <is>
          <t>Cast Iron, ASTM-A48, CL 30</t>
        </is>
      </c>
      <c r="P639" s="6" t="inlineStr">
        <is>
          <t>C30</t>
        </is>
      </c>
      <c r="Q639" s="123" t="inlineStr">
        <is>
          <t>250# ANSI Flange</t>
        </is>
      </c>
      <c r="R639" s="123" t="inlineStr">
        <is>
          <t>RTF</t>
        </is>
      </c>
      <c r="S639" s="6" t="n"/>
      <c r="T639" s="123" t="inlineStr">
        <is>
          <t>A100521</t>
        </is>
      </c>
      <c r="U639" s="123" t="n"/>
      <c r="V639" s="123" t="inlineStr">
        <is>
          <t>LT027</t>
        </is>
      </c>
      <c r="W639" s="13" t="n">
        <v>0</v>
      </c>
      <c r="X639" t="n">
        <v>0</v>
      </c>
    </row>
    <row r="640" ht="12.75" customHeight="1">
      <c r="B640" s="13" t="inlineStr">
        <is>
          <t>N</t>
        </is>
      </c>
      <c r="C640" t="inlineStr">
        <is>
          <t>Price_BOM_VL_VLS_Insert_635</t>
        </is>
      </c>
      <c r="D640">
        <f>IF(B640="Y",C640,"")</f>
        <v/>
      </c>
      <c r="E640" t="inlineStr">
        <is>
          <t>:1270-7_VL:1570-9_VL:2070-5_VL:2095-A_VL:2095-1_VL:2095-5_VL:2095-9_VL:2570-9_VL:2595-3_VL:2512-1_VL:3070-7_VL:3095-7_VL:3012-5_VL:3012-3_VL:4070-7_VL:4095-9_VL:4095-7_VL:5070-7_VL:5095-A_VL:5095-7_VL:</t>
        </is>
      </c>
      <c r="F640" s="123" t="inlineStr">
        <is>
          <t>X3</t>
        </is>
      </c>
      <c r="G640" s="123" t="inlineStr">
        <is>
          <t>Opt_InsertProvided</t>
        </is>
      </c>
      <c r="H640" t="inlineStr">
        <is>
          <t>Cast Iron, ASTM-A48, CL 30:Cast Iron, ASTM-A48, CL 35</t>
        </is>
      </c>
      <c r="I640" s="123" t="inlineStr">
        <is>
          <t>:C30:C35:</t>
        </is>
      </c>
      <c r="J640" t="inlineStr">
        <is>
          <t>Coating_Scotchkote134_interior_exterior_IncludeImpeller</t>
        </is>
      </c>
      <c r="K640" t="inlineStr">
        <is>
          <t>:MechSealType1Unbal:</t>
        </is>
      </c>
      <c r="L640" t="inlineStr">
        <is>
          <t>Vertical</t>
        </is>
      </c>
      <c r="M640" t="inlineStr">
        <is>
          <t>:F:I:J:X:</t>
        </is>
      </c>
      <c r="N640" t="inlineStr">
        <is>
          <t>:213JPZ:215JPZ:254JPZ:256JPZ:</t>
        </is>
      </c>
      <c r="O640" s="6" t="inlineStr">
        <is>
          <t>Cast Iron, ASTM-A48, CL 30</t>
        </is>
      </c>
      <c r="P640" s="6" t="inlineStr">
        <is>
          <t>C30</t>
        </is>
      </c>
      <c r="Q640" s="123" t="inlineStr">
        <is>
          <t>250# ANSI Flange</t>
        </is>
      </c>
      <c r="R640" s="123" t="inlineStr">
        <is>
          <t>RTF</t>
        </is>
      </c>
      <c r="S640" s="6" t="n"/>
      <c r="T640" s="123" t="inlineStr">
        <is>
          <t>A100521</t>
        </is>
      </c>
      <c r="U640" s="123" t="n"/>
      <c r="V640" s="123" t="inlineStr">
        <is>
          <t>LT027</t>
        </is>
      </c>
      <c r="W640" s="13" t="n">
        <v>0</v>
      </c>
      <c r="X640" t="n">
        <v>0</v>
      </c>
    </row>
    <row r="641" ht="12.75" customHeight="1">
      <c r="B641" s="13" t="inlineStr">
        <is>
          <t>N</t>
        </is>
      </c>
      <c r="C641" t="inlineStr">
        <is>
          <t>Price_BOM_VL_VLS_Insert_636</t>
        </is>
      </c>
      <c r="D641">
        <f>IF(B641="Y",C641,"")</f>
        <v/>
      </c>
      <c r="E641" t="inlineStr">
        <is>
          <t>:1270-7_VL:1570-9_VL:2070-5_VL:2095-A_VL:2095-1_VL:2095-5_VL:2095-9_VL:2570-9_VL:2595-3_VL:2512-1_VL:3070-7_VL:3095-7_VL:3012-5_VL:3012-3_VL:4070-7_VL:4095-9_VL:4095-7_VL:5070-7_VL:5095-A_VL:5095-7_VL:</t>
        </is>
      </c>
      <c r="F641" s="123" t="inlineStr">
        <is>
          <t>X3</t>
        </is>
      </c>
      <c r="G641" s="123" t="inlineStr">
        <is>
          <t>Opt_InsertProvided</t>
        </is>
      </c>
      <c r="H641" t="inlineStr">
        <is>
          <t>Cast Iron, ASTM-A48, CL 30:Cast Iron, ASTM-A48, CL 35</t>
        </is>
      </c>
      <c r="I641" s="123" t="inlineStr">
        <is>
          <t>:C30:C35:</t>
        </is>
      </c>
      <c r="J641" t="inlineStr">
        <is>
          <t>Coating_Scotchkote134_interior_exterior_IncludeImpeller</t>
        </is>
      </c>
      <c r="K641" t="inlineStr">
        <is>
          <t>:MechSealType2B:</t>
        </is>
      </c>
      <c r="L641" t="inlineStr">
        <is>
          <t>Vertical</t>
        </is>
      </c>
      <c r="M641" t="inlineStr">
        <is>
          <t>:F:I:J:X:</t>
        </is>
      </c>
      <c r="N641" t="inlineStr">
        <is>
          <t>:143JP:145JP:182JP:184JP:</t>
        </is>
      </c>
      <c r="O641" s="6" t="inlineStr">
        <is>
          <t>Cast Iron, ASTM-A48, CL 30</t>
        </is>
      </c>
      <c r="P641" s="6" t="inlineStr">
        <is>
          <t>C30</t>
        </is>
      </c>
      <c r="Q641" s="123" t="inlineStr">
        <is>
          <t>250# ANSI Flange</t>
        </is>
      </c>
      <c r="R641" s="123" t="inlineStr">
        <is>
          <t>RTF</t>
        </is>
      </c>
      <c r="S641" s="6" t="n"/>
      <c r="T641" s="123" t="inlineStr">
        <is>
          <t>A100521</t>
        </is>
      </c>
      <c r="U641" s="123" t="n"/>
      <c r="V641" s="123" t="inlineStr">
        <is>
          <t>LT027</t>
        </is>
      </c>
      <c r="W641" s="13" t="n">
        <v>0</v>
      </c>
      <c r="X641" t="n">
        <v>0</v>
      </c>
    </row>
    <row r="642" ht="12.75" customHeight="1">
      <c r="B642" s="13" t="inlineStr">
        <is>
          <t>N</t>
        </is>
      </c>
      <c r="C642" t="inlineStr">
        <is>
          <t>Price_BOM_VL_VLS_Insert_637</t>
        </is>
      </c>
      <c r="D642">
        <f>IF(B642="Y",C642,"")</f>
        <v/>
      </c>
      <c r="E642" t="inlineStr">
        <is>
          <t>:1270-7_VL:1570-9_VL:2070-5_VL:2095-A_VL:2095-1_VL:2095-5_VL:2095-9_VL:2570-9_VL:2595-3_VL:2512-1_VL:3070-7_VL:3095-7_VL:3012-5_VL:3012-3_VL:4070-7_VL:4095-9_VL:4095-7_VL:5070-7_VL:5095-A_VL:5095-7_VL:</t>
        </is>
      </c>
      <c r="F642" s="123" t="inlineStr">
        <is>
          <t>X3</t>
        </is>
      </c>
      <c r="G642" s="123" t="inlineStr">
        <is>
          <t>Opt_InsertProvided</t>
        </is>
      </c>
      <c r="H642" t="inlineStr">
        <is>
          <t>Cast Iron, ASTM-A48, CL 30:Cast Iron, ASTM-A48, CL 35</t>
        </is>
      </c>
      <c r="I642" s="123" t="inlineStr">
        <is>
          <t>:C30:C35:</t>
        </is>
      </c>
      <c r="J642" t="inlineStr">
        <is>
          <t>Coating_Scotchkote134_interior_exterior_IncludeImpeller</t>
        </is>
      </c>
      <c r="K642" t="inlineStr">
        <is>
          <t>:MechSealType2B:</t>
        </is>
      </c>
      <c r="L642" t="inlineStr">
        <is>
          <t>Vertical</t>
        </is>
      </c>
      <c r="M642" t="inlineStr">
        <is>
          <t>:F:I:J:X:</t>
        </is>
      </c>
      <c r="N642" t="inlineStr">
        <is>
          <t>:213JPZ:215JPZ:254JPZ:256JPZ:</t>
        </is>
      </c>
      <c r="O642" s="6" t="inlineStr">
        <is>
          <t>Cast Iron, ASTM-A48, CL 30</t>
        </is>
      </c>
      <c r="P642" s="6" t="inlineStr">
        <is>
          <t>C30</t>
        </is>
      </c>
      <c r="Q642" s="123" t="inlineStr">
        <is>
          <t>250# ANSI Flange</t>
        </is>
      </c>
      <c r="R642" s="123" t="inlineStr">
        <is>
          <t>RTF</t>
        </is>
      </c>
      <c r="S642" s="6" t="n"/>
      <c r="T642" s="123" t="inlineStr">
        <is>
          <t>A100521</t>
        </is>
      </c>
      <c r="U642" s="123" t="n"/>
      <c r="V642" s="123" t="inlineStr">
        <is>
          <t>LT027</t>
        </is>
      </c>
      <c r="W642" s="13" t="n">
        <v>0</v>
      </c>
      <c r="X642" t="n">
        <v>0</v>
      </c>
    </row>
    <row r="643" ht="12.75" customHeight="1">
      <c r="B643" s="13" t="inlineStr">
        <is>
          <t>N</t>
        </is>
      </c>
      <c r="C643" t="inlineStr">
        <is>
          <t>Price_BOM_VL_VLS_Insert_638</t>
        </is>
      </c>
      <c r="D643">
        <f>IF(B643="Y",C643,"")</f>
        <v/>
      </c>
      <c r="E643" t="inlineStr">
        <is>
          <t>:1270-7_VL:1570-9_VL:2070-5_VL:2095-A_VL:2095-1_VL:2095-5_VL:2095-9_VL:2570-9_VL:2595-3_VL:2512-1_VL:3070-7_VL:3095-7_VL:3012-5_VL:3012-3_VL:4070-7_VL:4095-9_VL:4095-7_VL:5070-7_VL:5095-A_VL:5095-7_VL:</t>
        </is>
      </c>
      <c r="F643" s="123" t="inlineStr">
        <is>
          <t>X3</t>
        </is>
      </c>
      <c r="G643" s="123" t="inlineStr">
        <is>
          <t>Opt_InsertProvided</t>
        </is>
      </c>
      <c r="H643" t="inlineStr">
        <is>
          <t>Cast Iron, ASTM-A48, CL 30:Cast Iron, ASTM-A48, CL 35</t>
        </is>
      </c>
      <c r="I643" s="123" t="inlineStr">
        <is>
          <t>:C30:C35:</t>
        </is>
      </c>
      <c r="J643" t="inlineStr">
        <is>
          <t>Coating_Scotchkote134_interior_IncludeImpeller</t>
        </is>
      </c>
      <c r="K643" t="inlineStr">
        <is>
          <t>:MechSealType1Unbal:</t>
        </is>
      </c>
      <c r="L643" t="inlineStr">
        <is>
          <t>Vertical</t>
        </is>
      </c>
      <c r="M643" t="inlineStr">
        <is>
          <t>:F:I:J:X:</t>
        </is>
      </c>
      <c r="N643" t="inlineStr">
        <is>
          <t>:143JP:145JP:182JP:184JP:</t>
        </is>
      </c>
      <c r="O643" s="6" t="inlineStr">
        <is>
          <t>Cast Iron, ASTM-A48, CL 30</t>
        </is>
      </c>
      <c r="P643" s="6" t="inlineStr">
        <is>
          <t>C30</t>
        </is>
      </c>
      <c r="Q643" s="123" t="inlineStr">
        <is>
          <t>250# ANSI Flange</t>
        </is>
      </c>
      <c r="R643" s="123" t="inlineStr">
        <is>
          <t>RTF</t>
        </is>
      </c>
      <c r="S643" s="6" t="n"/>
      <c r="T643" s="123" t="inlineStr">
        <is>
          <t>A100521</t>
        </is>
      </c>
      <c r="U643" s="123" t="n"/>
      <c r="V643" s="123" t="inlineStr">
        <is>
          <t>LT027</t>
        </is>
      </c>
      <c r="W643" s="13" t="n">
        <v>0</v>
      </c>
      <c r="X643" t="n">
        <v>0</v>
      </c>
    </row>
    <row r="644" ht="12.75" customHeight="1">
      <c r="B644" s="13" t="inlineStr">
        <is>
          <t>N</t>
        </is>
      </c>
      <c r="C644" t="inlineStr">
        <is>
          <t>Price_BOM_VL_VLS_Insert_639</t>
        </is>
      </c>
      <c r="D644">
        <f>IF(B644="Y",C644,"")</f>
        <v/>
      </c>
      <c r="E644" t="inlineStr">
        <is>
          <t>:1270-7_VL:1570-9_VL:2070-5_VL:2095-A_VL:2095-1_VL:2095-5_VL:2095-9_VL:2570-9_VL:2595-3_VL:2512-1_VL:3070-7_VL:3095-7_VL:3012-5_VL:3012-3_VL:4070-7_VL:4095-9_VL:4095-7_VL:5070-7_VL:5095-A_VL:5095-7_VL:</t>
        </is>
      </c>
      <c r="F644" s="123" t="inlineStr">
        <is>
          <t>X3</t>
        </is>
      </c>
      <c r="G644" s="123" t="inlineStr">
        <is>
          <t>Opt_InsertProvided</t>
        </is>
      </c>
      <c r="H644" t="inlineStr">
        <is>
          <t>Cast Iron, ASTM-A48, CL 30:Cast Iron, ASTM-A48, CL 35</t>
        </is>
      </c>
      <c r="I644" s="123" t="inlineStr">
        <is>
          <t>:C30:C35:</t>
        </is>
      </c>
      <c r="J644" t="inlineStr">
        <is>
          <t>Coating_Scotchkote134_interior_IncludeImpeller</t>
        </is>
      </c>
      <c r="K644" t="inlineStr">
        <is>
          <t>:MechSealType1Unbal:</t>
        </is>
      </c>
      <c r="L644" t="inlineStr">
        <is>
          <t>Vertical</t>
        </is>
      </c>
      <c r="M644" t="inlineStr">
        <is>
          <t>:F:I:J:X:</t>
        </is>
      </c>
      <c r="N644" t="inlineStr">
        <is>
          <t>:213JPZ:215JPZ:254JPZ:256JPZ:</t>
        </is>
      </c>
      <c r="O644" s="6" t="inlineStr">
        <is>
          <t>Cast Iron, ASTM-A48, CL 30</t>
        </is>
      </c>
      <c r="P644" s="6" t="inlineStr">
        <is>
          <t>C30</t>
        </is>
      </c>
      <c r="Q644" s="123" t="inlineStr">
        <is>
          <t>250# ANSI Flange</t>
        </is>
      </c>
      <c r="R644" s="123" t="inlineStr">
        <is>
          <t>RTF</t>
        </is>
      </c>
      <c r="S644" s="6" t="n"/>
      <c r="T644" s="123" t="inlineStr">
        <is>
          <t>A100521</t>
        </is>
      </c>
      <c r="U644" s="123" t="n"/>
      <c r="V644" s="123" t="inlineStr">
        <is>
          <t>LT027</t>
        </is>
      </c>
      <c r="W644" s="13" t="n">
        <v>0</v>
      </c>
      <c r="X644" t="n">
        <v>0</v>
      </c>
    </row>
    <row r="645" ht="12.75" customHeight="1">
      <c r="B645" s="13" t="inlineStr">
        <is>
          <t>N</t>
        </is>
      </c>
      <c r="C645" t="inlineStr">
        <is>
          <t>Price_BOM_VL_VLS_Insert_640</t>
        </is>
      </c>
      <c r="D645">
        <f>IF(B645="Y",C645,"")</f>
        <v/>
      </c>
      <c r="E645" t="inlineStr">
        <is>
          <t>:1270-7_VL:1570-9_VL:2070-5_VL:2095-A_VL:2095-1_VL:2095-5_VL:2095-9_VL:2570-9_VL:2595-3_VL:2512-1_VL:3070-7_VL:3095-7_VL:3012-5_VL:3012-3_VL:4070-7_VL:4095-9_VL:4095-7_VL:5070-7_VL:5095-A_VL:5095-7_VL:</t>
        </is>
      </c>
      <c r="F645" s="123" t="inlineStr">
        <is>
          <t>X3</t>
        </is>
      </c>
      <c r="G645" s="123" t="inlineStr">
        <is>
          <t>Opt_InsertProvided</t>
        </is>
      </c>
      <c r="H645" t="inlineStr">
        <is>
          <t>Cast Iron, ASTM-A48, CL 30:Cast Iron, ASTM-A48, CL 35</t>
        </is>
      </c>
      <c r="I645" s="123" t="inlineStr">
        <is>
          <t>:C30:C35:</t>
        </is>
      </c>
      <c r="J645" t="inlineStr">
        <is>
          <t>Coating_Scotchkote134_interior_IncludeImpeller</t>
        </is>
      </c>
      <c r="K645" t="inlineStr">
        <is>
          <t>:MechSealType2B:</t>
        </is>
      </c>
      <c r="L645" t="inlineStr">
        <is>
          <t>Vertical</t>
        </is>
      </c>
      <c r="M645" t="inlineStr">
        <is>
          <t>:F:I:J:X:</t>
        </is>
      </c>
      <c r="N645" t="inlineStr">
        <is>
          <t>:143JP:145JP:182JP:184JP:</t>
        </is>
      </c>
      <c r="O645" s="6" t="inlineStr">
        <is>
          <t>Cast Iron, ASTM-A48, CL 30</t>
        </is>
      </c>
      <c r="P645" s="6" t="inlineStr">
        <is>
          <t>C30</t>
        </is>
      </c>
      <c r="Q645" s="123" t="inlineStr">
        <is>
          <t>250# ANSI Flange</t>
        </is>
      </c>
      <c r="R645" s="123" t="inlineStr">
        <is>
          <t>RTF</t>
        </is>
      </c>
      <c r="S645" s="6" t="n"/>
      <c r="T645" s="123" t="inlineStr">
        <is>
          <t>A100521</t>
        </is>
      </c>
      <c r="U645" s="123" t="n"/>
      <c r="V645" s="123" t="inlineStr">
        <is>
          <t>LT027</t>
        </is>
      </c>
      <c r="W645" s="13" t="n">
        <v>0</v>
      </c>
      <c r="X645" t="n">
        <v>0</v>
      </c>
    </row>
    <row r="646" ht="12.75" customHeight="1">
      <c r="B646" s="13" t="inlineStr">
        <is>
          <t>N</t>
        </is>
      </c>
      <c r="C646" t="inlineStr">
        <is>
          <t>Price_BOM_VL_VLS_Insert_641</t>
        </is>
      </c>
      <c r="D646">
        <f>IF(B646="Y",C646,"")</f>
        <v/>
      </c>
      <c r="E646" t="inlineStr">
        <is>
          <t>:1270-7_VL:1570-9_VL:2070-5_VL:2095-A_VL:2095-1_VL:2095-5_VL:2095-9_VL:2570-9_VL:2595-3_VL:2512-1_VL:3070-7_VL:3095-7_VL:3012-5_VL:3012-3_VL:4070-7_VL:4095-9_VL:4095-7_VL:5070-7_VL:5095-A_VL:5095-7_VL:</t>
        </is>
      </c>
      <c r="F646" s="123" t="inlineStr">
        <is>
          <t>X3</t>
        </is>
      </c>
      <c r="G646" s="123" t="inlineStr">
        <is>
          <t>Opt_InsertProvided</t>
        </is>
      </c>
      <c r="H646" t="inlineStr">
        <is>
          <t>Cast Iron, ASTM-A48, CL 30:Cast Iron, ASTM-A48, CL 35</t>
        </is>
      </c>
      <c r="I646" s="123" t="inlineStr">
        <is>
          <t>:C30:C35:</t>
        </is>
      </c>
      <c r="J646" t="inlineStr">
        <is>
          <t>Coating_Scotchkote134_interior_IncludeImpeller</t>
        </is>
      </c>
      <c r="K646" t="inlineStr">
        <is>
          <t>:MechSealType2B:</t>
        </is>
      </c>
      <c r="L646" t="inlineStr">
        <is>
          <t>Vertical</t>
        </is>
      </c>
      <c r="M646" t="inlineStr">
        <is>
          <t>:F:I:J:X:</t>
        </is>
      </c>
      <c r="N646" t="inlineStr">
        <is>
          <t>:213JPZ:215JPZ:254JPZ:256JPZ:</t>
        </is>
      </c>
      <c r="O646" s="6" t="inlineStr">
        <is>
          <t>Cast Iron, ASTM-A48, CL 30</t>
        </is>
      </c>
      <c r="P646" s="6" t="inlineStr">
        <is>
          <t>C30</t>
        </is>
      </c>
      <c r="Q646" s="123" t="inlineStr">
        <is>
          <t>250# ANSI Flange</t>
        </is>
      </c>
      <c r="R646" s="123" t="inlineStr">
        <is>
          <t>RTF</t>
        </is>
      </c>
      <c r="S646" s="6" t="n"/>
      <c r="T646" s="123" t="inlineStr">
        <is>
          <t>A100521</t>
        </is>
      </c>
      <c r="U646" s="123" t="n"/>
      <c r="V646" s="123" t="inlineStr">
        <is>
          <t>LT027</t>
        </is>
      </c>
      <c r="W646" s="13" t="n">
        <v>0</v>
      </c>
      <c r="X646" t="n">
        <v>0</v>
      </c>
    </row>
    <row r="647" ht="12.75" customHeight="1">
      <c r="B647" s="13" t="inlineStr">
        <is>
          <t>N</t>
        </is>
      </c>
      <c r="C647" t="inlineStr">
        <is>
          <t>Price_BOM_VL_VLS_Insert_642</t>
        </is>
      </c>
      <c r="D647">
        <f>IF(B647="Y",C647,"")</f>
        <v/>
      </c>
      <c r="E647" t="inlineStr">
        <is>
          <t>:1270-7_VL:1570-9_VL:2070-5_VL:2095-A_VL:2095-1_VL:2095-5_VL:2095-9_VL:2570-9_VL:2595-3_VL:2512-1_VL:3070-7_VL:3095-7_VL:3012-5_VL:3012-3_VL:4070-7_VL:4095-9_VL:4095-7_VL:5070-7_VL:5095-A_VL:5095-7_VL:</t>
        </is>
      </c>
      <c r="F647" s="123" t="inlineStr">
        <is>
          <t>X3</t>
        </is>
      </c>
      <c r="G647" s="123" t="inlineStr">
        <is>
          <t>Opt_InsertProvided</t>
        </is>
      </c>
      <c r="H647" t="inlineStr">
        <is>
          <t>Cast Iron, ASTM-A48, CL 30:Cast Iron, ASTM-A48, CL 35</t>
        </is>
      </c>
      <c r="I647" s="123" t="inlineStr">
        <is>
          <t>:C30:C35:</t>
        </is>
      </c>
      <c r="J647" t="inlineStr">
        <is>
          <t>Coating_Special</t>
        </is>
      </c>
      <c r="K647" t="inlineStr">
        <is>
          <t>:MechSealType1Unbal:</t>
        </is>
      </c>
      <c r="L647" t="inlineStr">
        <is>
          <t>Vertical</t>
        </is>
      </c>
      <c r="M647" t="inlineStr">
        <is>
          <t>:F:I:J:X:</t>
        </is>
      </c>
      <c r="N647" t="inlineStr">
        <is>
          <t>:143JP:145JP:182JP:184JP:</t>
        </is>
      </c>
      <c r="O647" s="6" t="inlineStr">
        <is>
          <t>Cast Iron, ASTM-A48, CL 30</t>
        </is>
      </c>
      <c r="P647" s="6" t="inlineStr">
        <is>
          <t>C30</t>
        </is>
      </c>
      <c r="Q647" s="123" t="inlineStr">
        <is>
          <t>250# ANSI Flange</t>
        </is>
      </c>
      <c r="R647" s="123" t="inlineStr">
        <is>
          <t>RTF</t>
        </is>
      </c>
      <c r="S647" s="6" t="n"/>
      <c r="T647" s="123" t="inlineStr">
        <is>
          <t>A100521</t>
        </is>
      </c>
      <c r="U647" s="123" t="n"/>
      <c r="V647" s="123" t="inlineStr">
        <is>
          <t>LT027</t>
        </is>
      </c>
      <c r="W647" s="13" t="n">
        <v>0</v>
      </c>
      <c r="X647" t="n">
        <v>0</v>
      </c>
    </row>
    <row r="648" ht="12.75" customHeight="1">
      <c r="B648" s="13" t="inlineStr">
        <is>
          <t>N</t>
        </is>
      </c>
      <c r="C648" t="inlineStr">
        <is>
          <t>Price_BOM_VL_VLS_Insert_643</t>
        </is>
      </c>
      <c r="D648">
        <f>IF(B648="Y",C648,"")</f>
        <v/>
      </c>
      <c r="E648" t="inlineStr">
        <is>
          <t>:1270-7_VL:1570-9_VL:2070-5_VL:2095-A_VL:2095-1_VL:2095-5_VL:2095-9_VL:2570-9_VL:2595-3_VL:2512-1_VL:3070-7_VL:3095-7_VL:3012-5_VL:3012-3_VL:4070-7_VL:4095-9_VL:4095-7_VL:5070-7_VL:5095-A_VL:5095-7_VL:</t>
        </is>
      </c>
      <c r="F648" s="123" t="inlineStr">
        <is>
          <t>X3</t>
        </is>
      </c>
      <c r="G648" s="123" t="inlineStr">
        <is>
          <t>Opt_InsertProvided</t>
        </is>
      </c>
      <c r="H648" t="inlineStr">
        <is>
          <t>Cast Iron, ASTM-A48, CL 30:Cast Iron, ASTM-A48, CL 35</t>
        </is>
      </c>
      <c r="I648" s="123" t="inlineStr">
        <is>
          <t>:C30:C35:</t>
        </is>
      </c>
      <c r="J648" t="inlineStr">
        <is>
          <t>Coating_Special</t>
        </is>
      </c>
      <c r="K648" t="inlineStr">
        <is>
          <t>:MechSealType1Unbal:</t>
        </is>
      </c>
      <c r="L648" t="inlineStr">
        <is>
          <t>Vertical</t>
        </is>
      </c>
      <c r="M648" t="inlineStr">
        <is>
          <t>:F:I:J:X:</t>
        </is>
      </c>
      <c r="N648" t="inlineStr">
        <is>
          <t>:213JPZ:215JPZ:254JPZ:256JPZ:</t>
        </is>
      </c>
      <c r="O648" s="6" t="inlineStr">
        <is>
          <t>Cast Iron, ASTM-A48, CL 30</t>
        </is>
      </c>
      <c r="P648" s="6" t="inlineStr">
        <is>
          <t>C30</t>
        </is>
      </c>
      <c r="Q648" s="123" t="inlineStr">
        <is>
          <t>250# ANSI Flange</t>
        </is>
      </c>
      <c r="R648" s="123" t="inlineStr">
        <is>
          <t>RTF</t>
        </is>
      </c>
      <c r="S648" s="6" t="n"/>
      <c r="T648" s="123" t="inlineStr">
        <is>
          <t>A100521</t>
        </is>
      </c>
      <c r="U648" s="123" t="n"/>
      <c r="V648" s="123" t="inlineStr">
        <is>
          <t>LT027</t>
        </is>
      </c>
      <c r="W648" s="13" t="n">
        <v>0</v>
      </c>
      <c r="X648" t="n">
        <v>0</v>
      </c>
    </row>
    <row r="649" ht="12.75" customHeight="1">
      <c r="B649" s="13" t="inlineStr">
        <is>
          <t>N</t>
        </is>
      </c>
      <c r="C649" t="inlineStr">
        <is>
          <t>Price_BOM_VL_VLS_Insert_644</t>
        </is>
      </c>
      <c r="D649">
        <f>IF(B649="Y",C649,"")</f>
        <v/>
      </c>
      <c r="E649" t="inlineStr">
        <is>
          <t>:1270-7_VL:1570-9_VL:2070-5_VL:2095-A_VL:2095-1_VL:2095-5_VL:2095-9_VL:2570-9_VL:2595-3_VL:2512-1_VL:3070-7_VL:3095-7_VL:3012-5_VL:3012-3_VL:4070-7_VL:4095-9_VL:4095-7_VL:5070-7_VL:5095-A_VL:5095-7_VL:</t>
        </is>
      </c>
      <c r="F649" s="123" t="inlineStr">
        <is>
          <t>X3</t>
        </is>
      </c>
      <c r="G649" s="123" t="inlineStr">
        <is>
          <t>Opt_InsertProvided</t>
        </is>
      </c>
      <c r="H649" t="inlineStr">
        <is>
          <t>Cast Iron, ASTM-A48, CL 30:Cast Iron, ASTM-A48, CL 35</t>
        </is>
      </c>
      <c r="I649" s="123" t="inlineStr">
        <is>
          <t>:C30:C35:</t>
        </is>
      </c>
      <c r="J649" t="inlineStr">
        <is>
          <t>Coating_Special</t>
        </is>
      </c>
      <c r="K649" t="inlineStr">
        <is>
          <t>:MechSealType2B:</t>
        </is>
      </c>
      <c r="L649" t="inlineStr">
        <is>
          <t>Vertical</t>
        </is>
      </c>
      <c r="M649" t="inlineStr">
        <is>
          <t>:F:I:J:X:</t>
        </is>
      </c>
      <c r="N649" t="inlineStr">
        <is>
          <t>:143JP:145JP:182JP:184JP:</t>
        </is>
      </c>
      <c r="O649" s="6" t="inlineStr">
        <is>
          <t>Cast Iron, ASTM-A48, CL 30</t>
        </is>
      </c>
      <c r="P649" s="6" t="inlineStr">
        <is>
          <t>C30</t>
        </is>
      </c>
      <c r="Q649" s="123" t="inlineStr">
        <is>
          <t>250# ANSI Flange</t>
        </is>
      </c>
      <c r="R649" s="123" t="inlineStr">
        <is>
          <t>RTF</t>
        </is>
      </c>
      <c r="S649" s="6" t="n"/>
      <c r="T649" s="123" t="inlineStr">
        <is>
          <t>A100521</t>
        </is>
      </c>
      <c r="U649" s="123" t="n"/>
      <c r="V649" s="123" t="inlineStr">
        <is>
          <t>LT027</t>
        </is>
      </c>
      <c r="W649" s="13" t="n">
        <v>0</v>
      </c>
      <c r="X649" t="n">
        <v>0</v>
      </c>
    </row>
    <row r="650" ht="12.75" customHeight="1">
      <c r="B650" s="13" t="inlineStr">
        <is>
          <t>N</t>
        </is>
      </c>
      <c r="C650" t="inlineStr">
        <is>
          <t>Price_BOM_VL_VLS_Insert_645</t>
        </is>
      </c>
      <c r="D650">
        <f>IF(B650="Y",C650,"")</f>
        <v/>
      </c>
      <c r="E650" t="inlineStr">
        <is>
          <t>:1270-7_VL:1570-9_VL:2070-5_VL:2095-A_VL:2095-1_VL:2095-5_VL:2095-9_VL:2570-9_VL:2595-3_VL:2512-1_VL:3070-7_VL:3095-7_VL:3012-5_VL:3012-3_VL:4070-7_VL:4095-9_VL:4095-7_VL:5070-7_VL:5095-A_VL:5095-7_VL:</t>
        </is>
      </c>
      <c r="F650" s="123" t="inlineStr">
        <is>
          <t>X3</t>
        </is>
      </c>
      <c r="G650" s="123" t="inlineStr">
        <is>
          <t>Opt_InsertProvided</t>
        </is>
      </c>
      <c r="H650" t="inlineStr">
        <is>
          <t>Cast Iron, ASTM-A48, CL 30:Cast Iron, ASTM-A48, CL 35</t>
        </is>
      </c>
      <c r="I650" s="123" t="inlineStr">
        <is>
          <t>:C30:C35:</t>
        </is>
      </c>
      <c r="J650" t="inlineStr">
        <is>
          <t>Coating_Special</t>
        </is>
      </c>
      <c r="K650" t="inlineStr">
        <is>
          <t>:MechSealType2B:</t>
        </is>
      </c>
      <c r="L650" t="inlineStr">
        <is>
          <t>Vertical</t>
        </is>
      </c>
      <c r="M650" t="inlineStr">
        <is>
          <t>:F:I:J:X:</t>
        </is>
      </c>
      <c r="N650" t="inlineStr">
        <is>
          <t>:213JPZ:215JPZ:254JPZ:256JPZ:</t>
        </is>
      </c>
      <c r="O650" s="6" t="inlineStr">
        <is>
          <t>Cast Iron, ASTM-A48, CL 30</t>
        </is>
      </c>
      <c r="P650" s="6" t="inlineStr">
        <is>
          <t>C30</t>
        </is>
      </c>
      <c r="Q650" s="123" t="inlineStr">
        <is>
          <t>250# ANSI Flange</t>
        </is>
      </c>
      <c r="R650" s="123" t="inlineStr">
        <is>
          <t>RTF</t>
        </is>
      </c>
      <c r="S650" s="6" t="n"/>
      <c r="T650" s="123" t="inlineStr">
        <is>
          <t>A100521</t>
        </is>
      </c>
      <c r="U650" s="123" t="n"/>
      <c r="V650" s="123" t="inlineStr">
        <is>
          <t>LT027</t>
        </is>
      </c>
      <c r="W650" s="13" t="n">
        <v>0</v>
      </c>
      <c r="X650" t="n">
        <v>0</v>
      </c>
    </row>
    <row r="651" ht="12.75" customHeight="1">
      <c r="B651" s="13" t="inlineStr">
        <is>
          <t>N</t>
        </is>
      </c>
      <c r="C651" t="inlineStr">
        <is>
          <t>Price_BOM_VL_VLS_Insert_646</t>
        </is>
      </c>
      <c r="D651">
        <f>IF(B651="Y",C651,"")</f>
        <v/>
      </c>
      <c r="E651" t="inlineStr">
        <is>
          <t>:1270-7_VL:1570-9_VL:2070-5_VL:2095-A_VL:2095-1_VL:2095-5_VL:2095-9_VL:2570-9_VL:2595-3_VL:2512-1_VL:3070-7_VL:3095-7_VL:3012-5_VL:3012-3_VL:4070-7_VL:4095-9_VL:4095-7_VL:5070-7_VL:5095-A_VL:5095-7_VL:</t>
        </is>
      </c>
      <c r="F651" s="123" t="inlineStr">
        <is>
          <t>X3</t>
        </is>
      </c>
      <c r="G651" s="123" t="inlineStr">
        <is>
          <t>Opt_InsertProvided</t>
        </is>
      </c>
      <c r="H651" t="inlineStr">
        <is>
          <t>Cast Iron, ASTM-A48, CL 30:Cast Iron, ASTM-A48, CL 35</t>
        </is>
      </c>
      <c r="I651" s="123" t="inlineStr">
        <is>
          <t>:C30:C35:</t>
        </is>
      </c>
      <c r="J651" t="inlineStr">
        <is>
          <t>Coating_Epoxy</t>
        </is>
      </c>
      <c r="K651" t="inlineStr">
        <is>
          <t>:MechSealType1Unbal:</t>
        </is>
      </c>
      <c r="L651" t="inlineStr">
        <is>
          <t>Vertical</t>
        </is>
      </c>
      <c r="M651" t="inlineStr">
        <is>
          <t>:F:I:J:X:</t>
        </is>
      </c>
      <c r="N651" t="inlineStr">
        <is>
          <t>:143JP:145JP:182JP:184JP:</t>
        </is>
      </c>
      <c r="O651" s="6" t="inlineStr">
        <is>
          <t>Cast Iron, ASTM-A48, CL 30</t>
        </is>
      </c>
      <c r="P651" s="6" t="inlineStr">
        <is>
          <t>C30</t>
        </is>
      </c>
      <c r="Q651" s="123" t="inlineStr">
        <is>
          <t>250# ANSI Flange</t>
        </is>
      </c>
      <c r="R651" s="123" t="inlineStr">
        <is>
          <t>RTF</t>
        </is>
      </c>
      <c r="S651" s="6" t="n"/>
      <c r="T651" s="123" t="inlineStr">
        <is>
          <t>A100521</t>
        </is>
      </c>
      <c r="U651" s="123" t="n"/>
      <c r="V651" s="123" t="inlineStr">
        <is>
          <t>LT027</t>
        </is>
      </c>
      <c r="W651" s="13" t="n">
        <v>0</v>
      </c>
      <c r="X651" t="n">
        <v>0</v>
      </c>
    </row>
    <row r="652" ht="12.75" customHeight="1">
      <c r="B652" s="13" t="inlineStr">
        <is>
          <t>N</t>
        </is>
      </c>
      <c r="C652" t="inlineStr">
        <is>
          <t>Price_BOM_VL_VLS_Insert_647</t>
        </is>
      </c>
      <c r="D652">
        <f>IF(B652="Y",C652,"")</f>
        <v/>
      </c>
      <c r="E652" t="inlineStr">
        <is>
          <t>:1270-7_VL:1570-9_VL:2070-5_VL:2095-A_VL:2095-1_VL:2095-5_VL:2095-9_VL:2570-9_VL:2595-3_VL:2512-1_VL:3070-7_VL:3095-7_VL:3012-5_VL:3012-3_VL:4070-7_VL:4095-9_VL:4095-7_VL:5070-7_VL:5095-A_VL:5095-7_VL:</t>
        </is>
      </c>
      <c r="F652" s="123" t="inlineStr">
        <is>
          <t>X3</t>
        </is>
      </c>
      <c r="G652" s="123" t="inlineStr">
        <is>
          <t>Opt_InsertProvided</t>
        </is>
      </c>
      <c r="H652" t="inlineStr">
        <is>
          <t>Cast Iron, ASTM-A48, CL 30:Cast Iron, ASTM-A48, CL 35</t>
        </is>
      </c>
      <c r="I652" s="123" t="inlineStr">
        <is>
          <t>:C30:C35:</t>
        </is>
      </c>
      <c r="J652" t="inlineStr">
        <is>
          <t>Coating_Epoxy</t>
        </is>
      </c>
      <c r="K652" t="inlineStr">
        <is>
          <t>:MechSealType1Unbal:</t>
        </is>
      </c>
      <c r="L652" t="inlineStr">
        <is>
          <t>Vertical</t>
        </is>
      </c>
      <c r="M652" t="inlineStr">
        <is>
          <t>:F:I:J:X:</t>
        </is>
      </c>
      <c r="N652" t="inlineStr">
        <is>
          <t>:213JPZ:215JPZ:254JPZ:256JPZ:</t>
        </is>
      </c>
      <c r="O652" s="6" t="inlineStr">
        <is>
          <t>Cast Iron, ASTM-A48, CL 30</t>
        </is>
      </c>
      <c r="P652" s="6" t="inlineStr">
        <is>
          <t>C30</t>
        </is>
      </c>
      <c r="Q652" s="123" t="inlineStr">
        <is>
          <t>250# ANSI Flange</t>
        </is>
      </c>
      <c r="R652" s="123" t="inlineStr">
        <is>
          <t>RTF</t>
        </is>
      </c>
      <c r="S652" s="6" t="n"/>
      <c r="T652" s="123" t="inlineStr">
        <is>
          <t>A100521</t>
        </is>
      </c>
      <c r="U652" s="123" t="n"/>
      <c r="V652" s="123" t="inlineStr">
        <is>
          <t>LT027</t>
        </is>
      </c>
      <c r="W652" s="13" t="n">
        <v>0</v>
      </c>
      <c r="X652" t="n">
        <v>0</v>
      </c>
    </row>
    <row r="653" ht="12.75" customHeight="1">
      <c r="B653" s="13" t="inlineStr">
        <is>
          <t>N</t>
        </is>
      </c>
      <c r="C653" t="inlineStr">
        <is>
          <t>Price_BOM_VL_VLS_Insert_648</t>
        </is>
      </c>
      <c r="D653">
        <f>IF(B653="Y",C653,"")</f>
        <v/>
      </c>
      <c r="E653" t="inlineStr">
        <is>
          <t>:1270-7_VL:1570-9_VL:2070-5_VL:2095-A_VL:2095-1_VL:2095-5_VL:2095-9_VL:2570-9_VL:2595-3_VL:2512-1_VL:3070-7_VL:3095-7_VL:3012-5_VL:3012-3_VL:4070-7_VL:4095-9_VL:4095-7_VL:5070-7_VL:5095-A_VL:5095-7_VL:</t>
        </is>
      </c>
      <c r="F653" s="123" t="inlineStr">
        <is>
          <t>X3</t>
        </is>
      </c>
      <c r="G653" s="123" t="inlineStr">
        <is>
          <t>Opt_InsertProvided</t>
        </is>
      </c>
      <c r="H653" t="inlineStr">
        <is>
          <t>Cast Iron, ASTM-A48, CL 30:Cast Iron, ASTM-A48, CL 35</t>
        </is>
      </c>
      <c r="I653" s="123" t="inlineStr">
        <is>
          <t>:C30:C35:</t>
        </is>
      </c>
      <c r="J653" t="inlineStr">
        <is>
          <t>Coating_Epoxy</t>
        </is>
      </c>
      <c r="K653" t="inlineStr">
        <is>
          <t>:MechSealType2B:</t>
        </is>
      </c>
      <c r="L653" t="inlineStr">
        <is>
          <t>Vertical</t>
        </is>
      </c>
      <c r="M653" t="inlineStr">
        <is>
          <t>:F:I:J:X:</t>
        </is>
      </c>
      <c r="N653" t="inlineStr">
        <is>
          <t>:143JP:145JP:182JP:184JP:</t>
        </is>
      </c>
      <c r="O653" s="6" t="inlineStr">
        <is>
          <t>Cast Iron, ASTM-A48, CL 30</t>
        </is>
      </c>
      <c r="P653" s="6" t="inlineStr">
        <is>
          <t>C30</t>
        </is>
      </c>
      <c r="Q653" s="123" t="inlineStr">
        <is>
          <t>250# ANSI Flange</t>
        </is>
      </c>
      <c r="R653" s="123" t="inlineStr">
        <is>
          <t>RTF</t>
        </is>
      </c>
      <c r="S653" s="6" t="n"/>
      <c r="T653" s="123" t="inlineStr">
        <is>
          <t>A100521</t>
        </is>
      </c>
      <c r="U653" s="123" t="n"/>
      <c r="V653" s="123" t="inlineStr">
        <is>
          <t>LT027</t>
        </is>
      </c>
      <c r="W653" s="13" t="n">
        <v>0</v>
      </c>
      <c r="X653" t="n">
        <v>0</v>
      </c>
    </row>
    <row r="654" ht="12.75" customHeight="1">
      <c r="B654" s="13" t="inlineStr">
        <is>
          <t>N</t>
        </is>
      </c>
      <c r="C654" t="inlineStr">
        <is>
          <t>Price_BOM_VL_VLS_Insert_649</t>
        </is>
      </c>
      <c r="D654">
        <f>IF(B654="Y",C654,"")</f>
        <v/>
      </c>
      <c r="E654" t="inlineStr">
        <is>
          <t>:1270-7_VL:1570-9_VL:2070-5_VL:2095-A_VL:2095-1_VL:2095-5_VL:2095-9_VL:2570-9_VL:2595-3_VL:2512-1_VL:3070-7_VL:3095-7_VL:3012-5_VL:3012-3_VL:4070-7_VL:4095-9_VL:4095-7_VL:5070-7_VL:5095-A_VL:5095-7_VL:</t>
        </is>
      </c>
      <c r="F654" s="123" t="inlineStr">
        <is>
          <t>X3</t>
        </is>
      </c>
      <c r="G654" s="123" t="inlineStr">
        <is>
          <t>Opt_InsertProvided</t>
        </is>
      </c>
      <c r="H654" t="inlineStr">
        <is>
          <t>Cast Iron, ASTM-A48, CL 30:Cast Iron, ASTM-A48, CL 35</t>
        </is>
      </c>
      <c r="I654" s="123" t="inlineStr">
        <is>
          <t>:C30:C35:</t>
        </is>
      </c>
      <c r="J654" t="inlineStr">
        <is>
          <t>Coating_Epoxy</t>
        </is>
      </c>
      <c r="K654" t="inlineStr">
        <is>
          <t>:MechSealType2B:</t>
        </is>
      </c>
      <c r="L654" t="inlineStr">
        <is>
          <t>Vertical</t>
        </is>
      </c>
      <c r="M654" t="inlineStr">
        <is>
          <t>:F:I:J:X:</t>
        </is>
      </c>
      <c r="N654" t="inlineStr">
        <is>
          <t>:213JPZ:215JPZ:254JPZ:256JPZ:</t>
        </is>
      </c>
      <c r="O654" s="6" t="inlineStr">
        <is>
          <t>Cast Iron, ASTM-A48, CL 30</t>
        </is>
      </c>
      <c r="P654" s="6" t="inlineStr">
        <is>
          <t>C30</t>
        </is>
      </c>
      <c r="Q654" s="123" t="inlineStr">
        <is>
          <t>250# ANSI Flange</t>
        </is>
      </c>
      <c r="R654" s="123" t="inlineStr">
        <is>
          <t>RTF</t>
        </is>
      </c>
      <c r="S654" s="6" t="n"/>
      <c r="T654" s="123" t="inlineStr">
        <is>
          <t>A100521</t>
        </is>
      </c>
      <c r="U654" s="123" t="n"/>
      <c r="V654" s="123" t="inlineStr">
        <is>
          <t>LT027</t>
        </is>
      </c>
      <c r="W654" s="13" t="n">
        <v>0</v>
      </c>
      <c r="X654" t="n">
        <v>0</v>
      </c>
    </row>
    <row r="655" ht="12.75" customHeight="1">
      <c r="B655" s="13" t="inlineStr">
        <is>
          <t>N</t>
        </is>
      </c>
      <c r="C655" t="inlineStr">
        <is>
          <t>Price_BOM_VL_VLS_Insert_650</t>
        </is>
      </c>
      <c r="D655">
        <f>IF(B655="Y",C655,"")</f>
        <v/>
      </c>
      <c r="E655" t="inlineStr">
        <is>
          <t>:2095-A_VL:2095-1_VL:2095-5_VL:2095-9_VL:2570-9_VL:2595-3_VL:3070-7_VL:3095-7_VL:4070-7_VL:5095-A_VL:5095-7_VL:6095-7_VL:</t>
        </is>
      </c>
      <c r="F655" t="inlineStr">
        <is>
          <t>X4</t>
        </is>
      </c>
      <c r="G655" s="123" t="inlineStr">
        <is>
          <t>Opt_InsertProvided</t>
        </is>
      </c>
      <c r="H655" t="inlineStr">
        <is>
          <t>Cast Iron, ASTM-A48, CL 30:Cast Iron, ASTM-A48, CL 35</t>
        </is>
      </c>
      <c r="I655" s="123" t="inlineStr">
        <is>
          <t>:C30:C35:</t>
        </is>
      </c>
      <c r="J655" t="inlineStr">
        <is>
          <t>Coating_Standard</t>
        </is>
      </c>
      <c r="K655" t="inlineStr">
        <is>
          <t>:MechSealType1Unbal:</t>
        </is>
      </c>
      <c r="L655" t="inlineStr">
        <is>
          <t>Vertical</t>
        </is>
      </c>
      <c r="M655" t="inlineStr">
        <is>
          <t>:G:K:</t>
        </is>
      </c>
      <c r="N655" t="inlineStr">
        <is>
          <t>:213JP:215JP:254JP:256JP:</t>
        </is>
      </c>
      <c r="O655" s="6" t="inlineStr">
        <is>
          <t>Cast Iron, ASTM-A48, CL 30</t>
        </is>
      </c>
      <c r="P655" s="6" t="inlineStr">
        <is>
          <t>C30</t>
        </is>
      </c>
      <c r="Q655" s="123" t="inlineStr">
        <is>
          <t>250# ANSI Flange</t>
        </is>
      </c>
      <c r="R655" s="123" t="n">
        <v>96769373</v>
      </c>
      <c r="S655" s="6" t="inlineStr">
        <is>
          <t>INSERT,LC,X4,JP,SGL, 8.5"AK,CI</t>
        </is>
      </c>
      <c r="T655" s="123" t="inlineStr">
        <is>
          <t>A100524</t>
        </is>
      </c>
      <c r="U655" s="123" t="n"/>
      <c r="V655" s="123" t="inlineStr">
        <is>
          <t>LT027</t>
        </is>
      </c>
      <c r="W655" s="13" t="n">
        <v>0</v>
      </c>
      <c r="X655" t="n">
        <v>0</v>
      </c>
    </row>
    <row r="656" ht="12.75" customHeight="1">
      <c r="B656" s="13" t="inlineStr">
        <is>
          <t>N</t>
        </is>
      </c>
      <c r="C656" t="inlineStr">
        <is>
          <t>Price_BOM_VL_VLS_Insert_651</t>
        </is>
      </c>
      <c r="D656">
        <f>IF(B656="Y",C656,"")</f>
        <v/>
      </c>
      <c r="E656" t="inlineStr">
        <is>
          <t>:2095-A_VL:2095-1_VL:2095-5_VL:2095-9_VL:2570-9_VL:2595-3_VL:3070-7_VL:3095-7_VL:4070-7_VL:5095-A_VL:5095-7_VL:6095-7_VL:</t>
        </is>
      </c>
      <c r="F656" t="inlineStr">
        <is>
          <t>X4</t>
        </is>
      </c>
      <c r="G656" s="123" t="inlineStr">
        <is>
          <t>Opt_InsertProvided</t>
        </is>
      </c>
      <c r="H656" t="inlineStr">
        <is>
          <t>Cast Iron, ASTM-A48, CL 30:Cast Iron, ASTM-A48, CL 35</t>
        </is>
      </c>
      <c r="I656" s="123" t="inlineStr">
        <is>
          <t>:C30:C35:</t>
        </is>
      </c>
      <c r="J656" t="inlineStr">
        <is>
          <t>Coating_Standard</t>
        </is>
      </c>
      <c r="K656" t="inlineStr">
        <is>
          <t>:MechSealType1Unbal:</t>
        </is>
      </c>
      <c r="L656" t="inlineStr">
        <is>
          <t>Vertical</t>
        </is>
      </c>
      <c r="M656" t="inlineStr">
        <is>
          <t>:G:K:</t>
        </is>
      </c>
      <c r="N656" t="inlineStr">
        <is>
          <t>:284JP:286JP:324JP:326JP:364JPZ:365JPZ:404JPZ:405JPZ:</t>
        </is>
      </c>
      <c r="O656" s="6" t="inlineStr">
        <is>
          <t>Cast Iron, ASTM-A48, CL 30</t>
        </is>
      </c>
      <c r="P656" s="6" t="inlineStr">
        <is>
          <t>C30</t>
        </is>
      </c>
      <c r="Q656" s="123" t="inlineStr">
        <is>
          <t>250# ANSI Flange</t>
        </is>
      </c>
      <c r="R656" s="123" t="n">
        <v>96769374</v>
      </c>
      <c r="S656" s="6" t="inlineStr">
        <is>
          <t>INSERT,LC,X4,JP,SGL,12.5"AK,CI</t>
        </is>
      </c>
      <c r="T656" s="123" t="inlineStr">
        <is>
          <t>A100524</t>
        </is>
      </c>
      <c r="U656" s="123" t="n"/>
      <c r="V656" s="123" t="inlineStr">
        <is>
          <t>LT027</t>
        </is>
      </c>
      <c r="W656" s="13" t="n">
        <v>0</v>
      </c>
      <c r="X656" t="n">
        <v>0</v>
      </c>
    </row>
    <row r="657" ht="12.75" customHeight="1">
      <c r="B657" s="13" t="inlineStr">
        <is>
          <t>N</t>
        </is>
      </c>
      <c r="C657" t="inlineStr">
        <is>
          <t>Price_BOM_VL_VLS_Insert_652</t>
        </is>
      </c>
      <c r="D657">
        <f>IF(B657="Y",C657,"")</f>
        <v/>
      </c>
      <c r="E657" t="inlineStr">
        <is>
          <t>:2095-A_VL:2095-1_VL:2095-5_VL:2095-9_VL:2570-9_VL:2595-3_VL:3070-7_VL:3095-7_VL:4070-7_VL:5095-A_VL:5095-7_VL:6095-7_VL:</t>
        </is>
      </c>
      <c r="F657" t="inlineStr">
        <is>
          <t>X4</t>
        </is>
      </c>
      <c r="G657" s="123" t="inlineStr">
        <is>
          <t>Opt_InsertProvided</t>
        </is>
      </c>
      <c r="H657" t="inlineStr">
        <is>
          <t>Cast Iron, ASTM-A48, CL 30:Cast Iron, ASTM-A48, CL 35</t>
        </is>
      </c>
      <c r="I657" s="123" t="inlineStr">
        <is>
          <t>:C30:C35:</t>
        </is>
      </c>
      <c r="J657" t="inlineStr">
        <is>
          <t>Coating_Standard</t>
        </is>
      </c>
      <c r="K657" t="inlineStr">
        <is>
          <t>:MechSealType1Bal:</t>
        </is>
      </c>
      <c r="L657" t="inlineStr">
        <is>
          <t>Vertical</t>
        </is>
      </c>
      <c r="M657" t="inlineStr">
        <is>
          <t>:G:K:</t>
        </is>
      </c>
      <c r="N657" t="inlineStr">
        <is>
          <t>:213JP:215JP:254JP:256JP:</t>
        </is>
      </c>
      <c r="O657" s="6" t="inlineStr">
        <is>
          <t>Cast Iron, ASTM-A48, CL 30</t>
        </is>
      </c>
      <c r="P657" s="6" t="inlineStr">
        <is>
          <t>C30</t>
        </is>
      </c>
      <c r="Q657" s="123" t="inlineStr">
        <is>
          <t>250# ANSI Flange</t>
        </is>
      </c>
      <c r="R657" s="123" t="n">
        <v>96769381</v>
      </c>
      <c r="S657" s="6" t="inlineStr">
        <is>
          <t>INSERT,LC,X4,JP,BAL, 8.5"AK,CI</t>
        </is>
      </c>
      <c r="T657" s="123" t="inlineStr">
        <is>
          <t>A100524</t>
        </is>
      </c>
      <c r="U657" s="123" t="n"/>
      <c r="V657" s="123" t="inlineStr">
        <is>
          <t>LT027</t>
        </is>
      </c>
      <c r="W657" s="13" t="n">
        <v>0</v>
      </c>
      <c r="X657" t="n">
        <v>0</v>
      </c>
    </row>
    <row r="658" ht="12.75" customHeight="1">
      <c r="B658" s="13" t="inlineStr">
        <is>
          <t>N</t>
        </is>
      </c>
      <c r="C658" t="inlineStr">
        <is>
          <t>Price_BOM_VL_VLS_Insert_653</t>
        </is>
      </c>
      <c r="D658">
        <f>IF(B658="Y",C658,"")</f>
        <v/>
      </c>
      <c r="E658" t="inlineStr">
        <is>
          <t>:2095-A_VL:2095-1_VL:2095-5_VL:2095-9_VL:2570-9_VL:2595-3_VL:3070-7_VL:3095-7_VL:4070-7_VL:5095-A_VL:5095-7_VL:6095-7_VL:</t>
        </is>
      </c>
      <c r="F658" t="inlineStr">
        <is>
          <t>X4</t>
        </is>
      </c>
      <c r="G658" s="123" t="inlineStr">
        <is>
          <t>Opt_InsertProvided</t>
        </is>
      </c>
      <c r="H658" t="inlineStr">
        <is>
          <t>Cast Iron, ASTM-A48, CL 30:Cast Iron, ASTM-A48, CL 35</t>
        </is>
      </c>
      <c r="I658" s="123" t="inlineStr">
        <is>
          <t>:C30:C35:</t>
        </is>
      </c>
      <c r="J658" t="inlineStr">
        <is>
          <t>Coating_Standard</t>
        </is>
      </c>
      <c r="K658" t="inlineStr">
        <is>
          <t>:MechSealType1Bal:</t>
        </is>
      </c>
      <c r="L658" t="inlineStr">
        <is>
          <t>Vertical</t>
        </is>
      </c>
      <c r="M658" t="inlineStr">
        <is>
          <t>:G:K:</t>
        </is>
      </c>
      <c r="N658" t="inlineStr">
        <is>
          <t>:284JP:286JP:324JP:326JP:364JPZ:365JPZ:404JPZ:405JPZ:</t>
        </is>
      </c>
      <c r="O658" s="6" t="inlineStr">
        <is>
          <t>Cast Iron, ASTM-A48, CL 30</t>
        </is>
      </c>
      <c r="P658" s="6" t="inlineStr">
        <is>
          <t>C30</t>
        </is>
      </c>
      <c r="Q658" s="123" t="inlineStr">
        <is>
          <t>250# ANSI Flange</t>
        </is>
      </c>
      <c r="R658" s="123" t="n">
        <v>96769382</v>
      </c>
      <c r="S658" s="6" t="inlineStr">
        <is>
          <t>INSERT,LC,X4,JP,BAL,12.5"AK,CI</t>
        </is>
      </c>
      <c r="T658" s="123" t="inlineStr">
        <is>
          <t>A100524</t>
        </is>
      </c>
      <c r="U658" s="123" t="n"/>
      <c r="V658" s="123" t="inlineStr">
        <is>
          <t>LT027</t>
        </is>
      </c>
      <c r="W658" s="13" t="n">
        <v>0</v>
      </c>
      <c r="X658" t="n">
        <v>0</v>
      </c>
    </row>
    <row r="659" ht="12.75" customHeight="1">
      <c r="B659" s="13" t="inlineStr">
        <is>
          <t>N</t>
        </is>
      </c>
      <c r="C659" t="inlineStr">
        <is>
          <t>Price_BOM_VL_VLS_Insert_654</t>
        </is>
      </c>
      <c r="D659">
        <f>IF(B659="Y",C659,"")</f>
        <v/>
      </c>
      <c r="E659" t="inlineStr">
        <is>
          <t>:2095-A_VL:2095-1_VL:2095-5_VL:2095-9_VL:2570-9_VL:2595-3_VL:3070-7_VL:3095-7_VL:4070-7_VL:5095-A_VL:5095-7_VL:6095-7_VL:</t>
        </is>
      </c>
      <c r="F659" t="inlineStr">
        <is>
          <t>X4</t>
        </is>
      </c>
      <c r="G659" s="123" t="inlineStr">
        <is>
          <t>Opt_InsertProvided</t>
        </is>
      </c>
      <c r="H659" t="inlineStr">
        <is>
          <t>Cast Iron, ASTM-A48, CL 30:Cast Iron, ASTM-A48, CL 35</t>
        </is>
      </c>
      <c r="I659" s="123" t="inlineStr">
        <is>
          <t>:C30:C35:</t>
        </is>
      </c>
      <c r="J659" t="inlineStr">
        <is>
          <t>Coating_Scotchkote134_interior</t>
        </is>
      </c>
      <c r="K659" t="inlineStr">
        <is>
          <t>:MechSealType1Unbal:</t>
        </is>
      </c>
      <c r="L659" t="inlineStr">
        <is>
          <t>Vertical</t>
        </is>
      </c>
      <c r="M659" t="inlineStr">
        <is>
          <t>:G:K:</t>
        </is>
      </c>
      <c r="N659" t="inlineStr">
        <is>
          <t>:213JP:215JP:254JP:256JP:</t>
        </is>
      </c>
      <c r="O659" s="6" t="inlineStr">
        <is>
          <t>Cast Iron, ASTM-A48, CL 30</t>
        </is>
      </c>
      <c r="P659" s="6" t="inlineStr">
        <is>
          <t>C30</t>
        </is>
      </c>
      <c r="Q659" s="123" t="inlineStr">
        <is>
          <t>250# ANSI Flange</t>
        </is>
      </c>
      <c r="R659" s="123" t="inlineStr">
        <is>
          <t>RTF</t>
        </is>
      </c>
      <c r="S659" s="6" t="n"/>
      <c r="T659" s="123" t="inlineStr">
        <is>
          <t>A100524</t>
        </is>
      </c>
      <c r="U659" s="123" t="n"/>
      <c r="V659" s="123" t="inlineStr">
        <is>
          <t>LT027</t>
        </is>
      </c>
      <c r="W659" s="13" t="n">
        <v>0</v>
      </c>
      <c r="X659" t="n">
        <v>0</v>
      </c>
    </row>
    <row r="660" ht="12.75" customHeight="1">
      <c r="B660" s="13" t="inlineStr">
        <is>
          <t>N</t>
        </is>
      </c>
      <c r="C660" t="inlineStr">
        <is>
          <t>Price_BOM_VL_VLS_Insert_655</t>
        </is>
      </c>
      <c r="D660">
        <f>IF(B660="Y",C660,"")</f>
        <v/>
      </c>
      <c r="E660" t="inlineStr">
        <is>
          <t>:2095-A_VL:2095-1_VL:2095-5_VL:2095-9_VL:2570-9_VL:2595-3_VL:3070-7_VL:3095-7_VL:4070-7_VL:5095-A_VL:5095-7_VL:6095-7_VL:</t>
        </is>
      </c>
      <c r="F660" t="inlineStr">
        <is>
          <t>X4</t>
        </is>
      </c>
      <c r="G660" s="123" t="inlineStr">
        <is>
          <t>Opt_InsertProvided</t>
        </is>
      </c>
      <c r="H660" t="inlineStr">
        <is>
          <t>Cast Iron, ASTM-A48, CL 30:Cast Iron, ASTM-A48, CL 35</t>
        </is>
      </c>
      <c r="I660" s="123" t="inlineStr">
        <is>
          <t>:C30:C35:</t>
        </is>
      </c>
      <c r="J660" t="inlineStr">
        <is>
          <t>Coating_Scotchkote134_interior</t>
        </is>
      </c>
      <c r="K660" t="inlineStr">
        <is>
          <t>:MechSealType1Unbal:</t>
        </is>
      </c>
      <c r="L660" t="inlineStr">
        <is>
          <t>Vertical</t>
        </is>
      </c>
      <c r="M660" t="inlineStr">
        <is>
          <t>:G:K:</t>
        </is>
      </c>
      <c r="N660" t="inlineStr">
        <is>
          <t>:284JP:286JP:324JP:326JP:364JPZ:365JPZ:404JPZ:405JPZ:</t>
        </is>
      </c>
      <c r="O660" s="6" t="inlineStr">
        <is>
          <t>Cast Iron, ASTM-A48, CL 30</t>
        </is>
      </c>
      <c r="P660" s="6" t="inlineStr">
        <is>
          <t>C30</t>
        </is>
      </c>
      <c r="Q660" s="123" t="inlineStr">
        <is>
          <t>250# ANSI Flange</t>
        </is>
      </c>
      <c r="R660" s="123" t="inlineStr">
        <is>
          <t>RTF</t>
        </is>
      </c>
      <c r="S660" s="6" t="n"/>
      <c r="T660" s="123" t="inlineStr">
        <is>
          <t>A100524</t>
        </is>
      </c>
      <c r="U660" s="123" t="n"/>
      <c r="V660" s="123" t="inlineStr">
        <is>
          <t>LT027</t>
        </is>
      </c>
      <c r="W660" s="13" t="n">
        <v>0</v>
      </c>
      <c r="X660" t="n">
        <v>0</v>
      </c>
    </row>
    <row r="661" ht="12.75" customHeight="1">
      <c r="B661" s="13" t="inlineStr">
        <is>
          <t>N</t>
        </is>
      </c>
      <c r="C661" t="inlineStr">
        <is>
          <t>Price_BOM_VL_VLS_Insert_656</t>
        </is>
      </c>
      <c r="D661">
        <f>IF(B661="Y",C661,"")</f>
        <v/>
      </c>
      <c r="E661" t="inlineStr">
        <is>
          <t>:2095-A_VL:2095-1_VL:2095-5_VL:2095-9_VL:2570-9_VL:2595-3_VL:3070-7_VL:3095-7_VL:4070-7_VL:5095-A_VL:5095-7_VL:6095-7_VL:</t>
        </is>
      </c>
      <c r="F661" t="inlineStr">
        <is>
          <t>X4</t>
        </is>
      </c>
      <c r="G661" s="123" t="inlineStr">
        <is>
          <t>Opt_InsertProvided</t>
        </is>
      </c>
      <c r="H661" t="inlineStr">
        <is>
          <t>Cast Iron, ASTM-A48, CL 30:Cast Iron, ASTM-A48, CL 35</t>
        </is>
      </c>
      <c r="I661" s="123" t="inlineStr">
        <is>
          <t>:C30:C35:</t>
        </is>
      </c>
      <c r="J661" t="inlineStr">
        <is>
          <t>Coating_Scotchkote134_interior</t>
        </is>
      </c>
      <c r="K661" t="inlineStr">
        <is>
          <t>:MechSealType1Bal:</t>
        </is>
      </c>
      <c r="L661" t="inlineStr">
        <is>
          <t>Vertical</t>
        </is>
      </c>
      <c r="M661" t="inlineStr">
        <is>
          <t>:G:K:</t>
        </is>
      </c>
      <c r="N661" t="inlineStr">
        <is>
          <t>:213JP:215JP:254JP:256JP:</t>
        </is>
      </c>
      <c r="O661" s="6" t="inlineStr">
        <is>
          <t>Cast Iron, ASTM-A48, CL 30</t>
        </is>
      </c>
      <c r="P661" s="6" t="inlineStr">
        <is>
          <t>C30</t>
        </is>
      </c>
      <c r="Q661" s="123" t="inlineStr">
        <is>
          <t>250# ANSI Flange</t>
        </is>
      </c>
      <c r="R661" s="123" t="inlineStr">
        <is>
          <t>RTF</t>
        </is>
      </c>
      <c r="S661" s="6" t="n"/>
      <c r="T661" s="123" t="inlineStr">
        <is>
          <t>A100524</t>
        </is>
      </c>
      <c r="U661" s="123" t="n"/>
      <c r="V661" s="123" t="inlineStr">
        <is>
          <t>LT027</t>
        </is>
      </c>
      <c r="W661" s="13" t="n">
        <v>0</v>
      </c>
      <c r="X661" t="n">
        <v>0</v>
      </c>
    </row>
    <row r="662" ht="12.75" customHeight="1">
      <c r="B662" s="13" t="inlineStr">
        <is>
          <t>N</t>
        </is>
      </c>
      <c r="C662" t="inlineStr">
        <is>
          <t>Price_BOM_VL_VLS_Insert_657</t>
        </is>
      </c>
      <c r="D662">
        <f>IF(B662="Y",C662,"")</f>
        <v/>
      </c>
      <c r="E662" t="inlineStr">
        <is>
          <t>:2095-A_VL:2095-1_VL:2095-5_VL:2095-9_VL:2570-9_VL:2595-3_VL:3070-7_VL:3095-7_VL:4070-7_VL:5095-A_VL:5095-7_VL:6095-7_VL:</t>
        </is>
      </c>
      <c r="F662" t="inlineStr">
        <is>
          <t>X4</t>
        </is>
      </c>
      <c r="G662" s="123" t="inlineStr">
        <is>
          <t>Opt_InsertProvided</t>
        </is>
      </c>
      <c r="H662" t="inlineStr">
        <is>
          <t>Cast Iron, ASTM-A48, CL 30:Cast Iron, ASTM-A48, CL 35</t>
        </is>
      </c>
      <c r="I662" s="123" t="inlineStr">
        <is>
          <t>:C30:C35:</t>
        </is>
      </c>
      <c r="J662" t="inlineStr">
        <is>
          <t>Coating_Scotchkote134_interior</t>
        </is>
      </c>
      <c r="K662" t="inlineStr">
        <is>
          <t>:MechSealType1Bal:</t>
        </is>
      </c>
      <c r="L662" t="inlineStr">
        <is>
          <t>Vertical</t>
        </is>
      </c>
      <c r="M662" t="inlineStr">
        <is>
          <t>:G:K:</t>
        </is>
      </c>
      <c r="N662" t="inlineStr">
        <is>
          <t>:284JP:286JP:324JP:326JP:364JPZ:365JPZ:404JPZ:405JPZ:</t>
        </is>
      </c>
      <c r="O662" s="6" t="inlineStr">
        <is>
          <t>Cast Iron, ASTM-A48, CL 30</t>
        </is>
      </c>
      <c r="P662" s="6" t="inlineStr">
        <is>
          <t>C30</t>
        </is>
      </c>
      <c r="Q662" s="123" t="inlineStr">
        <is>
          <t>250# ANSI Flange</t>
        </is>
      </c>
      <c r="R662" s="123" t="inlineStr">
        <is>
          <t>RTF</t>
        </is>
      </c>
      <c r="S662" s="6" t="n"/>
      <c r="T662" s="123" t="inlineStr">
        <is>
          <t>A100524</t>
        </is>
      </c>
      <c r="U662" s="123" t="n"/>
      <c r="V662" s="123" t="inlineStr">
        <is>
          <t>LT027</t>
        </is>
      </c>
      <c r="W662" s="13" t="n">
        <v>0</v>
      </c>
      <c r="X662" t="n">
        <v>0</v>
      </c>
    </row>
    <row r="663" ht="12.75" customHeight="1">
      <c r="B663" s="13" t="inlineStr">
        <is>
          <t>N</t>
        </is>
      </c>
      <c r="C663" t="inlineStr">
        <is>
          <t>Price_BOM_VL_VLS_Insert_658</t>
        </is>
      </c>
      <c r="D663">
        <f>IF(B663="Y",C663,"")</f>
        <v/>
      </c>
      <c r="E663" t="inlineStr">
        <is>
          <t>:2095-A_VL:2095-1_VL:2095-5_VL:2095-9_VL:2570-9_VL:2595-3_VL:3070-7_VL:3095-7_VL:4070-7_VL:5095-A_VL:5095-7_VL:6095-7_VL:</t>
        </is>
      </c>
      <c r="F663" t="inlineStr">
        <is>
          <t>X4</t>
        </is>
      </c>
      <c r="G663" s="123" t="inlineStr">
        <is>
          <t>Opt_InsertProvided</t>
        </is>
      </c>
      <c r="H663" t="inlineStr">
        <is>
          <t>Cast Iron, ASTM-A48, CL 30:Cast Iron, ASTM-A48, CL 35</t>
        </is>
      </c>
      <c r="I663" s="123" t="inlineStr">
        <is>
          <t>:C30:C35:</t>
        </is>
      </c>
      <c r="J663" t="inlineStr">
        <is>
          <t>Coating_Scotchkote134_interior_exterior</t>
        </is>
      </c>
      <c r="K663" t="inlineStr">
        <is>
          <t>:MechSealType1Unbal:</t>
        </is>
      </c>
      <c r="L663" t="inlineStr">
        <is>
          <t>Vertical</t>
        </is>
      </c>
      <c r="M663" t="inlineStr">
        <is>
          <t>:G:K:</t>
        </is>
      </c>
      <c r="N663" t="inlineStr">
        <is>
          <t>:213JP:215JP:254JP:256JP:</t>
        </is>
      </c>
      <c r="O663" s="6" t="inlineStr">
        <is>
          <t>Cast Iron, ASTM-A48, CL 30</t>
        </is>
      </c>
      <c r="P663" s="6" t="inlineStr">
        <is>
          <t>C30</t>
        </is>
      </c>
      <c r="Q663" s="123" t="inlineStr">
        <is>
          <t>250# ANSI Flange</t>
        </is>
      </c>
      <c r="R663" s="123" t="inlineStr">
        <is>
          <t>RTF</t>
        </is>
      </c>
      <c r="S663" s="6" t="n"/>
      <c r="T663" s="123" t="inlineStr">
        <is>
          <t>A100524</t>
        </is>
      </c>
      <c r="U663" s="123" t="n"/>
      <c r="V663" s="123" t="inlineStr">
        <is>
          <t>LT027</t>
        </is>
      </c>
      <c r="W663" s="13" t="n">
        <v>0</v>
      </c>
      <c r="X663" t="n">
        <v>0</v>
      </c>
    </row>
    <row r="664" ht="12.75" customHeight="1">
      <c r="B664" s="13" t="inlineStr">
        <is>
          <t>N</t>
        </is>
      </c>
      <c r="C664" t="inlineStr">
        <is>
          <t>Price_BOM_VL_VLS_Insert_659</t>
        </is>
      </c>
      <c r="D664">
        <f>IF(B664="Y",C664,"")</f>
        <v/>
      </c>
      <c r="E664" t="inlineStr">
        <is>
          <t>:2095-A_VL:2095-1_VL:2095-5_VL:2095-9_VL:2570-9_VL:2595-3_VL:3070-7_VL:3095-7_VL:4070-7_VL:5095-A_VL:5095-7_VL:6095-7_VL:</t>
        </is>
      </c>
      <c r="F664" t="inlineStr">
        <is>
          <t>X4</t>
        </is>
      </c>
      <c r="G664" s="123" t="inlineStr">
        <is>
          <t>Opt_InsertProvided</t>
        </is>
      </c>
      <c r="H664" t="inlineStr">
        <is>
          <t>Cast Iron, ASTM-A48, CL 30:Cast Iron, ASTM-A48, CL 35</t>
        </is>
      </c>
      <c r="I664" s="123" t="inlineStr">
        <is>
          <t>:C30:C35:</t>
        </is>
      </c>
      <c r="J664" t="inlineStr">
        <is>
          <t>Coating_Scotchkote134_interior_exterior</t>
        </is>
      </c>
      <c r="K664" t="inlineStr">
        <is>
          <t>:MechSealType1Unbal:</t>
        </is>
      </c>
      <c r="L664" t="inlineStr">
        <is>
          <t>Vertical</t>
        </is>
      </c>
      <c r="M664" t="inlineStr">
        <is>
          <t>:G:K:</t>
        </is>
      </c>
      <c r="N664" t="inlineStr">
        <is>
          <t>:284JP:286JP:324JP:326JP:364JPZ:365JPZ:404JPZ:405JPZ:</t>
        </is>
      </c>
      <c r="O664" s="6" t="inlineStr">
        <is>
          <t>Cast Iron, ASTM-A48, CL 30</t>
        </is>
      </c>
      <c r="P664" s="6" t="inlineStr">
        <is>
          <t>C30</t>
        </is>
      </c>
      <c r="Q664" s="123" t="inlineStr">
        <is>
          <t>250# ANSI Flange</t>
        </is>
      </c>
      <c r="R664" s="123" t="inlineStr">
        <is>
          <t>RTF</t>
        </is>
      </c>
      <c r="S664" s="6" t="n"/>
      <c r="T664" s="123" t="inlineStr">
        <is>
          <t>A100524</t>
        </is>
      </c>
      <c r="U664" s="123" t="n"/>
      <c r="V664" s="123" t="inlineStr">
        <is>
          <t>LT027</t>
        </is>
      </c>
      <c r="W664" s="13" t="n">
        <v>0</v>
      </c>
      <c r="X664" t="n">
        <v>0</v>
      </c>
    </row>
    <row r="665" ht="12.75" customHeight="1">
      <c r="B665" s="13" t="inlineStr">
        <is>
          <t>N</t>
        </is>
      </c>
      <c r="C665" t="inlineStr">
        <is>
          <t>Price_BOM_VL_VLS_Insert_660</t>
        </is>
      </c>
      <c r="D665">
        <f>IF(B665="Y",C665,"")</f>
        <v/>
      </c>
      <c r="E665" t="inlineStr">
        <is>
          <t>:2095-A_VL:2095-1_VL:2095-5_VL:2095-9_VL:2570-9_VL:2595-3_VL:3070-7_VL:3095-7_VL:4070-7_VL:5095-A_VL:5095-7_VL:6095-7_VL:</t>
        </is>
      </c>
      <c r="F665" t="inlineStr">
        <is>
          <t>X4</t>
        </is>
      </c>
      <c r="G665" s="123" t="inlineStr">
        <is>
          <t>Opt_InsertProvided</t>
        </is>
      </c>
      <c r="H665" t="inlineStr">
        <is>
          <t>Cast Iron, ASTM-A48, CL 30:Cast Iron, ASTM-A48, CL 35</t>
        </is>
      </c>
      <c r="I665" s="123" t="inlineStr">
        <is>
          <t>:C30:C35:</t>
        </is>
      </c>
      <c r="J665" t="inlineStr">
        <is>
          <t>Coating_Scotchkote134_interior_exterior</t>
        </is>
      </c>
      <c r="K665" t="inlineStr">
        <is>
          <t>:MechSealType1Bal:</t>
        </is>
      </c>
      <c r="L665" t="inlineStr">
        <is>
          <t>Vertical</t>
        </is>
      </c>
      <c r="M665" t="inlineStr">
        <is>
          <t>:G:K:</t>
        </is>
      </c>
      <c r="N665" t="inlineStr">
        <is>
          <t>:213JP:215JP:254JP:256JP:</t>
        </is>
      </c>
      <c r="O665" s="6" t="inlineStr">
        <is>
          <t>Cast Iron, ASTM-A48, CL 30</t>
        </is>
      </c>
      <c r="P665" s="6" t="inlineStr">
        <is>
          <t>C30</t>
        </is>
      </c>
      <c r="Q665" s="123" t="inlineStr">
        <is>
          <t>250# ANSI Flange</t>
        </is>
      </c>
      <c r="R665" s="123" t="inlineStr">
        <is>
          <t>RTF</t>
        </is>
      </c>
      <c r="S665" s="6" t="n"/>
      <c r="T665" s="123" t="inlineStr">
        <is>
          <t>A100524</t>
        </is>
      </c>
      <c r="U665" s="123" t="n"/>
      <c r="V665" s="123" t="inlineStr">
        <is>
          <t>LT027</t>
        </is>
      </c>
      <c r="W665" s="13" t="n">
        <v>0</v>
      </c>
      <c r="X665" t="n">
        <v>0</v>
      </c>
    </row>
    <row r="666" ht="12.75" customHeight="1">
      <c r="B666" s="13" t="inlineStr">
        <is>
          <t>N</t>
        </is>
      </c>
      <c r="C666" t="inlineStr">
        <is>
          <t>Price_BOM_VL_VLS_Insert_661</t>
        </is>
      </c>
      <c r="D666">
        <f>IF(B666="Y",C666,"")</f>
        <v/>
      </c>
      <c r="E666" t="inlineStr">
        <is>
          <t>:2095-A_VL:2095-1_VL:2095-5_VL:2095-9_VL:2570-9_VL:2595-3_VL:3070-7_VL:3095-7_VL:4070-7_VL:5095-A_VL:5095-7_VL:6095-7_VL:</t>
        </is>
      </c>
      <c r="F666" t="inlineStr">
        <is>
          <t>X4</t>
        </is>
      </c>
      <c r="G666" s="123" t="inlineStr">
        <is>
          <t>Opt_InsertProvided</t>
        </is>
      </c>
      <c r="H666" t="inlineStr">
        <is>
          <t>Cast Iron, ASTM-A48, CL 30:Cast Iron, ASTM-A48, CL 35</t>
        </is>
      </c>
      <c r="I666" s="123" t="inlineStr">
        <is>
          <t>:C30:C35:</t>
        </is>
      </c>
      <c r="J666" t="inlineStr">
        <is>
          <t>Coating_Scotchkote134_interior_exterior</t>
        </is>
      </c>
      <c r="K666" t="inlineStr">
        <is>
          <t>:MechSealType1Bal:</t>
        </is>
      </c>
      <c r="L666" t="inlineStr">
        <is>
          <t>Vertical</t>
        </is>
      </c>
      <c r="M666" t="inlineStr">
        <is>
          <t>:G:K:</t>
        </is>
      </c>
      <c r="N666" t="inlineStr">
        <is>
          <t>:284JP:286JP:324JP:326JP:364JPZ:365JPZ:404JPZ:405JPZ:</t>
        </is>
      </c>
      <c r="O666" s="6" t="inlineStr">
        <is>
          <t>Cast Iron, ASTM-A48, CL 30</t>
        </is>
      </c>
      <c r="P666" s="6" t="inlineStr">
        <is>
          <t>C30</t>
        </is>
      </c>
      <c r="Q666" s="123" t="inlineStr">
        <is>
          <t>250# ANSI Flange</t>
        </is>
      </c>
      <c r="R666" s="123" t="inlineStr">
        <is>
          <t>RTF</t>
        </is>
      </c>
      <c r="S666" s="6" t="n"/>
      <c r="T666" s="123" t="inlineStr">
        <is>
          <t>A100524</t>
        </is>
      </c>
      <c r="U666" s="123" t="n"/>
      <c r="V666" s="123" t="inlineStr">
        <is>
          <t>LT027</t>
        </is>
      </c>
      <c r="W666" s="13" t="n">
        <v>0</v>
      </c>
      <c r="X666" t="n">
        <v>0</v>
      </c>
    </row>
    <row r="667" ht="12.75" customHeight="1">
      <c r="B667" s="13" t="inlineStr">
        <is>
          <t>N</t>
        </is>
      </c>
      <c r="C667" t="inlineStr">
        <is>
          <t>Price_BOM_VL_VLS_Insert_662</t>
        </is>
      </c>
      <c r="D667">
        <f>IF(B667="Y",C667,"")</f>
        <v/>
      </c>
      <c r="E667" t="inlineStr">
        <is>
          <t>:2095-A_VL:2095-1_VL:2095-5_VL:2095-9_VL:2570-9_VL:2595-3_VL:3070-7_VL:3095-7_VL:4070-7_VL:5095-A_VL:5095-7_VL:6095-7_VL:</t>
        </is>
      </c>
      <c r="F667" t="inlineStr">
        <is>
          <t>X4</t>
        </is>
      </c>
      <c r="G667" s="123" t="inlineStr">
        <is>
          <t>Opt_InsertProvided</t>
        </is>
      </c>
      <c r="H667" t="inlineStr">
        <is>
          <t>Cast Iron, ASTM-A48, CL 30:Cast Iron, ASTM-A48, CL 35</t>
        </is>
      </c>
      <c r="I667" s="123" t="inlineStr">
        <is>
          <t>:C30:C35:</t>
        </is>
      </c>
      <c r="J667" t="inlineStr">
        <is>
          <t>Coating_Scotchkote134_interior_exterior_IncludeImpeller</t>
        </is>
      </c>
      <c r="K667" t="inlineStr">
        <is>
          <t>:MechSealType1Unbal:</t>
        </is>
      </c>
      <c r="L667" t="inlineStr">
        <is>
          <t>Vertical</t>
        </is>
      </c>
      <c r="M667" t="inlineStr">
        <is>
          <t>:G:K:</t>
        </is>
      </c>
      <c r="N667" t="inlineStr">
        <is>
          <t>:213JP:215JP:254JP:256JP:</t>
        </is>
      </c>
      <c r="O667" s="6" t="inlineStr">
        <is>
          <t>Cast Iron, ASTM-A48, CL 30</t>
        </is>
      </c>
      <c r="P667" s="6" t="inlineStr">
        <is>
          <t>C30</t>
        </is>
      </c>
      <c r="Q667" s="123" t="inlineStr">
        <is>
          <t>250# ANSI Flange</t>
        </is>
      </c>
      <c r="R667" s="123" t="inlineStr">
        <is>
          <t>RTF</t>
        </is>
      </c>
      <c r="S667" s="6" t="n"/>
      <c r="T667" s="123" t="inlineStr">
        <is>
          <t>A100524</t>
        </is>
      </c>
      <c r="U667" s="123" t="n"/>
      <c r="V667" s="123" t="inlineStr">
        <is>
          <t>LT027</t>
        </is>
      </c>
      <c r="W667" s="13" t="n">
        <v>0</v>
      </c>
      <c r="X667" t="n">
        <v>0</v>
      </c>
    </row>
    <row r="668" ht="12.75" customHeight="1">
      <c r="B668" s="13" t="inlineStr">
        <is>
          <t>N</t>
        </is>
      </c>
      <c r="C668" t="inlineStr">
        <is>
          <t>Price_BOM_VL_VLS_Insert_663</t>
        </is>
      </c>
      <c r="D668">
        <f>IF(B668="Y",C668,"")</f>
        <v/>
      </c>
      <c r="E668" t="inlineStr">
        <is>
          <t>:2095-A_VL:2095-1_VL:2095-5_VL:2095-9_VL:2570-9_VL:2595-3_VL:3070-7_VL:3095-7_VL:4070-7_VL:5095-A_VL:5095-7_VL:6095-7_VL:</t>
        </is>
      </c>
      <c r="F668" t="inlineStr">
        <is>
          <t>X4</t>
        </is>
      </c>
      <c r="G668" s="123" t="inlineStr">
        <is>
          <t>Opt_InsertProvided</t>
        </is>
      </c>
      <c r="H668" t="inlineStr">
        <is>
          <t>Cast Iron, ASTM-A48, CL 30:Cast Iron, ASTM-A48, CL 35</t>
        </is>
      </c>
      <c r="I668" s="123" t="inlineStr">
        <is>
          <t>:C30:C35:</t>
        </is>
      </c>
      <c r="J668" t="inlineStr">
        <is>
          <t>Coating_Scotchkote134_interior_exterior_IncludeImpeller</t>
        </is>
      </c>
      <c r="K668" t="inlineStr">
        <is>
          <t>:MechSealType1Unbal:</t>
        </is>
      </c>
      <c r="L668" t="inlineStr">
        <is>
          <t>Vertical</t>
        </is>
      </c>
      <c r="M668" t="inlineStr">
        <is>
          <t>:G:K:</t>
        </is>
      </c>
      <c r="N668" t="inlineStr">
        <is>
          <t>:284JP:286JP:324JP:326JP:364JPZ:365JPZ:404JPZ:405JPZ:</t>
        </is>
      </c>
      <c r="O668" s="6" t="inlineStr">
        <is>
          <t>Cast Iron, ASTM-A48, CL 30</t>
        </is>
      </c>
      <c r="P668" s="6" t="inlineStr">
        <is>
          <t>C30</t>
        </is>
      </c>
      <c r="Q668" s="123" t="inlineStr">
        <is>
          <t>250# ANSI Flange</t>
        </is>
      </c>
      <c r="R668" s="123" t="inlineStr">
        <is>
          <t>RTF</t>
        </is>
      </c>
      <c r="S668" s="6" t="n"/>
      <c r="T668" s="123" t="inlineStr">
        <is>
          <t>A100524</t>
        </is>
      </c>
      <c r="U668" s="123" t="n"/>
      <c r="V668" s="123" t="inlineStr">
        <is>
          <t>LT027</t>
        </is>
      </c>
      <c r="W668" s="13" t="n">
        <v>0</v>
      </c>
      <c r="X668" t="n">
        <v>0</v>
      </c>
    </row>
    <row r="669" ht="12.75" customHeight="1">
      <c r="B669" s="13" t="inlineStr">
        <is>
          <t>N</t>
        </is>
      </c>
      <c r="C669" t="inlineStr">
        <is>
          <t>Price_BOM_VL_VLS_Insert_664</t>
        </is>
      </c>
      <c r="D669">
        <f>IF(B669="Y",C669,"")</f>
        <v/>
      </c>
      <c r="E669" t="inlineStr">
        <is>
          <t>:2095-A_VL:2095-1_VL:2095-5_VL:2095-9_VL:2570-9_VL:2595-3_VL:3070-7_VL:3095-7_VL:4070-7_VL:5095-A_VL:5095-7_VL:6095-7_VL:</t>
        </is>
      </c>
      <c r="F669" t="inlineStr">
        <is>
          <t>X4</t>
        </is>
      </c>
      <c r="G669" s="123" t="inlineStr">
        <is>
          <t>Opt_InsertProvided</t>
        </is>
      </c>
      <c r="H669" t="inlineStr">
        <is>
          <t>Cast Iron, ASTM-A48, CL 30:Cast Iron, ASTM-A48, CL 35</t>
        </is>
      </c>
      <c r="I669" s="123" t="inlineStr">
        <is>
          <t>:C30:C35:</t>
        </is>
      </c>
      <c r="J669" t="inlineStr">
        <is>
          <t>Coating_Scotchkote134_interior_exterior_IncludeImpeller</t>
        </is>
      </c>
      <c r="K669" t="inlineStr">
        <is>
          <t>:MechSealType1Bal:</t>
        </is>
      </c>
      <c r="L669" t="inlineStr">
        <is>
          <t>Vertical</t>
        </is>
      </c>
      <c r="M669" t="inlineStr">
        <is>
          <t>:G:K:</t>
        </is>
      </c>
      <c r="N669" t="inlineStr">
        <is>
          <t>:213JP:215JP:254JP:256JP:</t>
        </is>
      </c>
      <c r="O669" s="6" t="inlineStr">
        <is>
          <t>Cast Iron, ASTM-A48, CL 30</t>
        </is>
      </c>
      <c r="P669" s="6" t="inlineStr">
        <is>
          <t>C30</t>
        </is>
      </c>
      <c r="Q669" s="123" t="inlineStr">
        <is>
          <t>250# ANSI Flange</t>
        </is>
      </c>
      <c r="R669" s="123" t="inlineStr">
        <is>
          <t>RTF</t>
        </is>
      </c>
      <c r="S669" s="6" t="n"/>
      <c r="T669" s="123" t="inlineStr">
        <is>
          <t>A100524</t>
        </is>
      </c>
      <c r="U669" s="123" t="n"/>
      <c r="V669" s="123" t="inlineStr">
        <is>
          <t>LT027</t>
        </is>
      </c>
      <c r="W669" s="13" t="n">
        <v>0</v>
      </c>
      <c r="X669" t="n">
        <v>0</v>
      </c>
    </row>
    <row r="670" ht="12.75" customHeight="1">
      <c r="B670" s="13" t="inlineStr">
        <is>
          <t>N</t>
        </is>
      </c>
      <c r="C670" t="inlineStr">
        <is>
          <t>Price_BOM_VL_VLS_Insert_665</t>
        </is>
      </c>
      <c r="D670">
        <f>IF(B670="Y",C670,"")</f>
        <v/>
      </c>
      <c r="E670" t="inlineStr">
        <is>
          <t>:2095-A_VL:2095-1_VL:2095-5_VL:2095-9_VL:2570-9_VL:2595-3_VL:3070-7_VL:3095-7_VL:4070-7_VL:5095-A_VL:5095-7_VL:6095-7_VL:</t>
        </is>
      </c>
      <c r="F670" t="inlineStr">
        <is>
          <t>X4</t>
        </is>
      </c>
      <c r="G670" s="123" t="inlineStr">
        <is>
          <t>Opt_InsertProvided</t>
        </is>
      </c>
      <c r="H670" t="inlineStr">
        <is>
          <t>Cast Iron, ASTM-A48, CL 30:Cast Iron, ASTM-A48, CL 35</t>
        </is>
      </c>
      <c r="I670" s="123" t="inlineStr">
        <is>
          <t>:C30:C35:</t>
        </is>
      </c>
      <c r="J670" t="inlineStr">
        <is>
          <t>Coating_Scotchkote134_interior_exterior_IncludeImpeller</t>
        </is>
      </c>
      <c r="K670" t="inlineStr">
        <is>
          <t>:MechSealType1Bal:</t>
        </is>
      </c>
      <c r="L670" t="inlineStr">
        <is>
          <t>Vertical</t>
        </is>
      </c>
      <c r="M670" t="inlineStr">
        <is>
          <t>:G:K:</t>
        </is>
      </c>
      <c r="N670" t="inlineStr">
        <is>
          <t>:284JP:286JP:324JP:326JP:364JPZ:365JPZ:404JPZ:405JPZ:</t>
        </is>
      </c>
      <c r="O670" s="6" t="inlineStr">
        <is>
          <t>Cast Iron, ASTM-A48, CL 30</t>
        </is>
      </c>
      <c r="P670" s="6" t="inlineStr">
        <is>
          <t>C30</t>
        </is>
      </c>
      <c r="Q670" s="123" t="inlineStr">
        <is>
          <t>250# ANSI Flange</t>
        </is>
      </c>
      <c r="R670" s="123" t="inlineStr">
        <is>
          <t>RTF</t>
        </is>
      </c>
      <c r="S670" s="6" t="n"/>
      <c r="T670" s="123" t="inlineStr">
        <is>
          <t>A100524</t>
        </is>
      </c>
      <c r="U670" s="123" t="n"/>
      <c r="V670" s="123" t="inlineStr">
        <is>
          <t>LT027</t>
        </is>
      </c>
      <c r="W670" s="13" t="n">
        <v>0</v>
      </c>
      <c r="X670" t="n">
        <v>0</v>
      </c>
    </row>
    <row r="671" ht="12.75" customHeight="1">
      <c r="B671" s="13" t="inlineStr">
        <is>
          <t>N</t>
        </is>
      </c>
      <c r="C671" t="inlineStr">
        <is>
          <t>Price_BOM_VL_VLS_Insert_666</t>
        </is>
      </c>
      <c r="D671">
        <f>IF(B671="Y",C671,"")</f>
        <v/>
      </c>
      <c r="E671" t="inlineStr">
        <is>
          <t>:2095-A_VL:2095-1_VL:2095-5_VL:2095-9_VL:2570-9_VL:2595-3_VL:3070-7_VL:3095-7_VL:4070-7_VL:5095-A_VL:5095-7_VL:6095-7_VL:</t>
        </is>
      </c>
      <c r="F671" t="inlineStr">
        <is>
          <t>X4</t>
        </is>
      </c>
      <c r="G671" s="123" t="inlineStr">
        <is>
          <t>Opt_InsertProvided</t>
        </is>
      </c>
      <c r="H671" t="inlineStr">
        <is>
          <t>Cast Iron, ASTM-A48, CL 30:Cast Iron, ASTM-A48, CL 35</t>
        </is>
      </c>
      <c r="I671" s="123" t="inlineStr">
        <is>
          <t>:C30:C35:</t>
        </is>
      </c>
      <c r="J671" t="inlineStr">
        <is>
          <t>Coating_Scotchkote134_interior_IncludeImpeller</t>
        </is>
      </c>
      <c r="K671" t="inlineStr">
        <is>
          <t>:MechSealType1Unbal:</t>
        </is>
      </c>
      <c r="L671" t="inlineStr">
        <is>
          <t>Vertical</t>
        </is>
      </c>
      <c r="M671" t="inlineStr">
        <is>
          <t>:G:K:</t>
        </is>
      </c>
      <c r="N671" t="inlineStr">
        <is>
          <t>:213JP:215JP:254JP:256JP:</t>
        </is>
      </c>
      <c r="O671" s="6" t="inlineStr">
        <is>
          <t>Cast Iron, ASTM-A48, CL 30</t>
        </is>
      </c>
      <c r="P671" s="6" t="inlineStr">
        <is>
          <t>C30</t>
        </is>
      </c>
      <c r="Q671" s="123" t="inlineStr">
        <is>
          <t>250# ANSI Flange</t>
        </is>
      </c>
      <c r="R671" s="123" t="inlineStr">
        <is>
          <t>RTF</t>
        </is>
      </c>
      <c r="S671" s="6" t="n"/>
      <c r="T671" s="123" t="inlineStr">
        <is>
          <t>A100524</t>
        </is>
      </c>
      <c r="U671" s="123" t="n"/>
      <c r="V671" s="123" t="inlineStr">
        <is>
          <t>LT027</t>
        </is>
      </c>
      <c r="W671" s="13" t="n">
        <v>0</v>
      </c>
      <c r="X671" t="n">
        <v>0</v>
      </c>
    </row>
    <row r="672" ht="12.75" customHeight="1">
      <c r="B672" s="13" t="inlineStr">
        <is>
          <t>N</t>
        </is>
      </c>
      <c r="C672" t="inlineStr">
        <is>
          <t>Price_BOM_VL_VLS_Insert_667</t>
        </is>
      </c>
      <c r="D672">
        <f>IF(B672="Y",C672,"")</f>
        <v/>
      </c>
      <c r="E672" t="inlineStr">
        <is>
          <t>:2095-A_VL:2095-1_VL:2095-5_VL:2095-9_VL:2570-9_VL:2595-3_VL:3070-7_VL:3095-7_VL:4070-7_VL:5095-A_VL:5095-7_VL:6095-7_VL:</t>
        </is>
      </c>
      <c r="F672" t="inlineStr">
        <is>
          <t>X4</t>
        </is>
      </c>
      <c r="G672" s="123" t="inlineStr">
        <is>
          <t>Opt_InsertProvided</t>
        </is>
      </c>
      <c r="H672" t="inlineStr">
        <is>
          <t>Cast Iron, ASTM-A48, CL 30:Cast Iron, ASTM-A48, CL 35</t>
        </is>
      </c>
      <c r="I672" s="123" t="inlineStr">
        <is>
          <t>:C30:C35:</t>
        </is>
      </c>
      <c r="J672" t="inlineStr">
        <is>
          <t>Coating_Scotchkote134_interior_IncludeImpeller</t>
        </is>
      </c>
      <c r="K672" t="inlineStr">
        <is>
          <t>:MechSealType1Unbal:</t>
        </is>
      </c>
      <c r="L672" t="inlineStr">
        <is>
          <t>Vertical</t>
        </is>
      </c>
      <c r="M672" t="inlineStr">
        <is>
          <t>:G:K:</t>
        </is>
      </c>
      <c r="N672" t="inlineStr">
        <is>
          <t>:284JP:286JP:324JP:326JP:364JPZ:365JPZ:404JPZ:405JPZ:</t>
        </is>
      </c>
      <c r="O672" s="6" t="inlineStr">
        <is>
          <t>Cast Iron, ASTM-A48, CL 30</t>
        </is>
      </c>
      <c r="P672" s="6" t="inlineStr">
        <is>
          <t>C30</t>
        </is>
      </c>
      <c r="Q672" s="123" t="inlineStr">
        <is>
          <t>250# ANSI Flange</t>
        </is>
      </c>
      <c r="R672" s="123" t="inlineStr">
        <is>
          <t>RTF</t>
        </is>
      </c>
      <c r="S672" s="6" t="n"/>
      <c r="T672" s="123" t="inlineStr">
        <is>
          <t>A100524</t>
        </is>
      </c>
      <c r="U672" s="123" t="n"/>
      <c r="V672" s="123" t="inlineStr">
        <is>
          <t>LT027</t>
        </is>
      </c>
      <c r="W672" s="13" t="n">
        <v>0</v>
      </c>
      <c r="X672" t="n">
        <v>0</v>
      </c>
    </row>
    <row r="673" ht="12.75" customHeight="1">
      <c r="B673" s="13" t="inlineStr">
        <is>
          <t>N</t>
        </is>
      </c>
      <c r="C673" t="inlineStr">
        <is>
          <t>Price_BOM_VL_VLS_Insert_668</t>
        </is>
      </c>
      <c r="D673">
        <f>IF(B673="Y",C673,"")</f>
        <v/>
      </c>
      <c r="E673" t="inlineStr">
        <is>
          <t>:2095-A_VL:2095-1_VL:2095-5_VL:2095-9_VL:2570-9_VL:2595-3_VL:3070-7_VL:3095-7_VL:4070-7_VL:5095-A_VL:5095-7_VL:6095-7_VL:</t>
        </is>
      </c>
      <c r="F673" t="inlineStr">
        <is>
          <t>X4</t>
        </is>
      </c>
      <c r="G673" s="123" t="inlineStr">
        <is>
          <t>Opt_InsertProvided</t>
        </is>
      </c>
      <c r="H673" t="inlineStr">
        <is>
          <t>Cast Iron, ASTM-A48, CL 30:Cast Iron, ASTM-A48, CL 35</t>
        </is>
      </c>
      <c r="I673" s="123" t="inlineStr">
        <is>
          <t>:C30:C35:</t>
        </is>
      </c>
      <c r="J673" t="inlineStr">
        <is>
          <t>Coating_Scotchkote134_interior_IncludeImpeller</t>
        </is>
      </c>
      <c r="K673" t="inlineStr">
        <is>
          <t>:MechSealType1Bal:</t>
        </is>
      </c>
      <c r="L673" t="inlineStr">
        <is>
          <t>Vertical</t>
        </is>
      </c>
      <c r="M673" t="inlineStr">
        <is>
          <t>:G:K:</t>
        </is>
      </c>
      <c r="N673" t="inlineStr">
        <is>
          <t>:213JP:215JP:254JP:256JP:</t>
        </is>
      </c>
      <c r="O673" s="6" t="inlineStr">
        <is>
          <t>Cast Iron, ASTM-A48, CL 30</t>
        </is>
      </c>
      <c r="P673" s="6" t="inlineStr">
        <is>
          <t>C30</t>
        </is>
      </c>
      <c r="Q673" s="123" t="inlineStr">
        <is>
          <t>250# ANSI Flange</t>
        </is>
      </c>
      <c r="R673" s="123" t="inlineStr">
        <is>
          <t>RTF</t>
        </is>
      </c>
      <c r="S673" s="6" t="n"/>
      <c r="T673" s="123" t="inlineStr">
        <is>
          <t>A100524</t>
        </is>
      </c>
      <c r="U673" s="123" t="n"/>
      <c r="V673" s="123" t="inlineStr">
        <is>
          <t>LT027</t>
        </is>
      </c>
      <c r="W673" s="13" t="n">
        <v>0</v>
      </c>
      <c r="X673" t="n">
        <v>0</v>
      </c>
    </row>
    <row r="674" ht="12.75" customHeight="1">
      <c r="B674" s="13" t="inlineStr">
        <is>
          <t>N</t>
        </is>
      </c>
      <c r="C674" t="inlineStr">
        <is>
          <t>Price_BOM_VL_VLS_Insert_669</t>
        </is>
      </c>
      <c r="D674">
        <f>IF(B674="Y",C674,"")</f>
        <v/>
      </c>
      <c r="E674" t="inlineStr">
        <is>
          <t>:2095-A_VL:2095-1_VL:2095-5_VL:2095-9_VL:2570-9_VL:2595-3_VL:3070-7_VL:3095-7_VL:4070-7_VL:5095-A_VL:5095-7_VL:6095-7_VL:</t>
        </is>
      </c>
      <c r="F674" t="inlineStr">
        <is>
          <t>X4</t>
        </is>
      </c>
      <c r="G674" s="123" t="inlineStr">
        <is>
          <t>Opt_InsertProvided</t>
        </is>
      </c>
      <c r="H674" t="inlineStr">
        <is>
          <t>Cast Iron, ASTM-A48, CL 30:Cast Iron, ASTM-A48, CL 35</t>
        </is>
      </c>
      <c r="I674" s="123" t="inlineStr">
        <is>
          <t>:C30:C35:</t>
        </is>
      </c>
      <c r="J674" t="inlineStr">
        <is>
          <t>Coating_Scotchkote134_interior_IncludeImpeller</t>
        </is>
      </c>
      <c r="K674" t="inlineStr">
        <is>
          <t>:MechSealType1Bal:</t>
        </is>
      </c>
      <c r="L674" t="inlineStr">
        <is>
          <t>Vertical</t>
        </is>
      </c>
      <c r="M674" t="inlineStr">
        <is>
          <t>:G:K:</t>
        </is>
      </c>
      <c r="N674" t="inlineStr">
        <is>
          <t>:284JP:286JP:324JP:326JP:364JPZ:365JPZ:404JPZ:405JPZ:</t>
        </is>
      </c>
      <c r="O674" s="6" t="inlineStr">
        <is>
          <t>Cast Iron, ASTM-A48, CL 30</t>
        </is>
      </c>
      <c r="P674" s="6" t="inlineStr">
        <is>
          <t>C30</t>
        </is>
      </c>
      <c r="Q674" s="123" t="inlineStr">
        <is>
          <t>250# ANSI Flange</t>
        </is>
      </c>
      <c r="R674" s="123" t="inlineStr">
        <is>
          <t>RTF</t>
        </is>
      </c>
      <c r="S674" s="6" t="n"/>
      <c r="T674" s="123" t="inlineStr">
        <is>
          <t>A100524</t>
        </is>
      </c>
      <c r="U674" s="123" t="n"/>
      <c r="V674" s="123" t="inlineStr">
        <is>
          <t>LT027</t>
        </is>
      </c>
      <c r="W674" s="13" t="n">
        <v>0</v>
      </c>
      <c r="X674" t="n">
        <v>0</v>
      </c>
    </row>
    <row r="675" ht="12.75" customHeight="1">
      <c r="B675" s="13" t="inlineStr">
        <is>
          <t>N</t>
        </is>
      </c>
      <c r="C675" t="inlineStr">
        <is>
          <t>Price_BOM_VL_VLS_Insert_670</t>
        </is>
      </c>
      <c r="D675">
        <f>IF(B675="Y",C675,"")</f>
        <v/>
      </c>
      <c r="E675" t="inlineStr">
        <is>
          <t>:2095-A_VL:2095-1_VL:2095-5_VL:2095-9_VL:2570-9_VL:2595-3_VL:3070-7_VL:3095-7_VL:4070-7_VL:5095-A_VL:5095-7_VL:6095-7_VL:</t>
        </is>
      </c>
      <c r="F675" t="inlineStr">
        <is>
          <t>X4</t>
        </is>
      </c>
      <c r="G675" s="123" t="inlineStr">
        <is>
          <t>Opt_InsertProvided</t>
        </is>
      </c>
      <c r="H675" t="inlineStr">
        <is>
          <t>Cast Iron, ASTM-A48, CL 30:Cast Iron, ASTM-A48, CL 35</t>
        </is>
      </c>
      <c r="I675" s="123" t="inlineStr">
        <is>
          <t>:C30:C35:</t>
        </is>
      </c>
      <c r="J675" t="inlineStr">
        <is>
          <t>Coating_Special</t>
        </is>
      </c>
      <c r="K675" t="inlineStr">
        <is>
          <t>:MechSealType1Unbal:</t>
        </is>
      </c>
      <c r="L675" t="inlineStr">
        <is>
          <t>Vertical</t>
        </is>
      </c>
      <c r="M675" t="inlineStr">
        <is>
          <t>:G:K:</t>
        </is>
      </c>
      <c r="N675" t="inlineStr">
        <is>
          <t>:213JP:215JP:254JP:256JP:</t>
        </is>
      </c>
      <c r="O675" s="6" t="inlineStr">
        <is>
          <t>Cast Iron, ASTM-A48, CL 30</t>
        </is>
      </c>
      <c r="P675" s="6" t="inlineStr">
        <is>
          <t>C30</t>
        </is>
      </c>
      <c r="Q675" s="123" t="inlineStr">
        <is>
          <t>250# ANSI Flange</t>
        </is>
      </c>
      <c r="R675" s="123" t="inlineStr">
        <is>
          <t>RTF</t>
        </is>
      </c>
      <c r="S675" s="6" t="n"/>
      <c r="T675" s="123" t="inlineStr">
        <is>
          <t>A100524</t>
        </is>
      </c>
      <c r="U675" s="123" t="n"/>
      <c r="V675" s="123" t="inlineStr">
        <is>
          <t>LT027</t>
        </is>
      </c>
      <c r="W675" s="13" t="n">
        <v>0</v>
      </c>
      <c r="X675" t="n">
        <v>0</v>
      </c>
    </row>
    <row r="676" ht="12.75" customHeight="1">
      <c r="B676" s="13" t="inlineStr">
        <is>
          <t>N</t>
        </is>
      </c>
      <c r="C676" t="inlineStr">
        <is>
          <t>Price_BOM_VL_VLS_Insert_671</t>
        </is>
      </c>
      <c r="D676">
        <f>IF(B676="Y",C676,"")</f>
        <v/>
      </c>
      <c r="E676" t="inlineStr">
        <is>
          <t>:2095-A_VL:2095-1_VL:2095-5_VL:2095-9_VL:2570-9_VL:2595-3_VL:3070-7_VL:3095-7_VL:4070-7_VL:5095-A_VL:5095-7_VL:6095-7_VL:</t>
        </is>
      </c>
      <c r="F676" t="inlineStr">
        <is>
          <t>X4</t>
        </is>
      </c>
      <c r="G676" s="123" t="inlineStr">
        <is>
          <t>Opt_InsertProvided</t>
        </is>
      </c>
      <c r="H676" t="inlineStr">
        <is>
          <t>Cast Iron, ASTM-A48, CL 30:Cast Iron, ASTM-A48, CL 35</t>
        </is>
      </c>
      <c r="I676" s="123" t="inlineStr">
        <is>
          <t>:C30:C35:</t>
        </is>
      </c>
      <c r="J676" t="inlineStr">
        <is>
          <t>Coating_Special</t>
        </is>
      </c>
      <c r="K676" t="inlineStr">
        <is>
          <t>:MechSealType1Unbal:</t>
        </is>
      </c>
      <c r="L676" t="inlineStr">
        <is>
          <t>Vertical</t>
        </is>
      </c>
      <c r="M676" t="inlineStr">
        <is>
          <t>:G:K:</t>
        </is>
      </c>
      <c r="N676" t="inlineStr">
        <is>
          <t>:284JP:286JP:324JP:326JP:364JPZ:365JPZ:404JPZ:405JPZ:</t>
        </is>
      </c>
      <c r="O676" s="6" t="inlineStr">
        <is>
          <t>Cast Iron, ASTM-A48, CL 30</t>
        </is>
      </c>
      <c r="P676" s="6" t="inlineStr">
        <is>
          <t>C30</t>
        </is>
      </c>
      <c r="Q676" s="123" t="inlineStr">
        <is>
          <t>250# ANSI Flange</t>
        </is>
      </c>
      <c r="R676" s="123" t="inlineStr">
        <is>
          <t>RTF</t>
        </is>
      </c>
      <c r="S676" s="6" t="n"/>
      <c r="T676" s="123" t="inlineStr">
        <is>
          <t>A100524</t>
        </is>
      </c>
      <c r="U676" s="123" t="n"/>
      <c r="V676" s="123" t="inlineStr">
        <is>
          <t>LT027</t>
        </is>
      </c>
      <c r="W676" s="13" t="n">
        <v>0</v>
      </c>
      <c r="X676" t="n">
        <v>0</v>
      </c>
    </row>
    <row r="677" ht="12.75" customHeight="1">
      <c r="B677" s="13" t="inlineStr">
        <is>
          <t>N</t>
        </is>
      </c>
      <c r="C677" t="inlineStr">
        <is>
          <t>Price_BOM_VL_VLS_Insert_672</t>
        </is>
      </c>
      <c r="D677">
        <f>IF(B677="Y",C677,"")</f>
        <v/>
      </c>
      <c r="E677" t="inlineStr">
        <is>
          <t>:2095-A_VL:2095-1_VL:2095-5_VL:2095-9_VL:2570-9_VL:2595-3_VL:3070-7_VL:3095-7_VL:4070-7_VL:5095-A_VL:5095-7_VL:6095-7_VL:</t>
        </is>
      </c>
      <c r="F677" t="inlineStr">
        <is>
          <t>X4</t>
        </is>
      </c>
      <c r="G677" s="123" t="inlineStr">
        <is>
          <t>Opt_InsertProvided</t>
        </is>
      </c>
      <c r="H677" t="inlineStr">
        <is>
          <t>Cast Iron, ASTM-A48, CL 30:Cast Iron, ASTM-A48, CL 35</t>
        </is>
      </c>
      <c r="I677" s="123" t="inlineStr">
        <is>
          <t>:C30:C35:</t>
        </is>
      </c>
      <c r="J677" t="inlineStr">
        <is>
          <t>Coating_Special</t>
        </is>
      </c>
      <c r="K677" t="inlineStr">
        <is>
          <t>:MechSealType1Bal:</t>
        </is>
      </c>
      <c r="L677" t="inlineStr">
        <is>
          <t>Vertical</t>
        </is>
      </c>
      <c r="M677" t="inlineStr">
        <is>
          <t>:G:K:</t>
        </is>
      </c>
      <c r="N677" t="inlineStr">
        <is>
          <t>:213JP:215JP:254JP:256JP:</t>
        </is>
      </c>
      <c r="O677" s="6" t="inlineStr">
        <is>
          <t>Cast Iron, ASTM-A48, CL 30</t>
        </is>
      </c>
      <c r="P677" s="6" t="inlineStr">
        <is>
          <t>C30</t>
        </is>
      </c>
      <c r="Q677" s="123" t="inlineStr">
        <is>
          <t>250# ANSI Flange</t>
        </is>
      </c>
      <c r="R677" s="123" t="inlineStr">
        <is>
          <t>RTF</t>
        </is>
      </c>
      <c r="S677" s="6" t="n"/>
      <c r="T677" s="123" t="inlineStr">
        <is>
          <t>A100524</t>
        </is>
      </c>
      <c r="U677" s="123" t="n"/>
      <c r="V677" s="123" t="inlineStr">
        <is>
          <t>LT027</t>
        </is>
      </c>
      <c r="W677" s="13" t="n">
        <v>0</v>
      </c>
      <c r="X677" t="n">
        <v>0</v>
      </c>
    </row>
    <row r="678" ht="12.75" customHeight="1">
      <c r="B678" s="13" t="inlineStr">
        <is>
          <t>N</t>
        </is>
      </c>
      <c r="C678" t="inlineStr">
        <is>
          <t>Price_BOM_VL_VLS_Insert_673</t>
        </is>
      </c>
      <c r="D678">
        <f>IF(B678="Y",C678,"")</f>
        <v/>
      </c>
      <c r="E678" t="inlineStr">
        <is>
          <t>:2095-A_VL:2095-1_VL:2095-5_VL:2095-9_VL:2570-9_VL:2595-3_VL:3070-7_VL:3095-7_VL:4070-7_VL:5095-A_VL:5095-7_VL:6095-7_VL:</t>
        </is>
      </c>
      <c r="F678" t="inlineStr">
        <is>
          <t>X4</t>
        </is>
      </c>
      <c r="G678" s="123" t="inlineStr">
        <is>
          <t>Opt_InsertProvided</t>
        </is>
      </c>
      <c r="H678" t="inlineStr">
        <is>
          <t>Cast Iron, ASTM-A48, CL 30:Cast Iron, ASTM-A48, CL 35</t>
        </is>
      </c>
      <c r="I678" s="123" t="inlineStr">
        <is>
          <t>:C30:C35:</t>
        </is>
      </c>
      <c r="J678" t="inlineStr">
        <is>
          <t>Coating_Special</t>
        </is>
      </c>
      <c r="K678" t="inlineStr">
        <is>
          <t>:MechSealType1Bal:</t>
        </is>
      </c>
      <c r="L678" t="inlineStr">
        <is>
          <t>Vertical</t>
        </is>
      </c>
      <c r="M678" t="inlineStr">
        <is>
          <t>:G:K:</t>
        </is>
      </c>
      <c r="N678" t="inlineStr">
        <is>
          <t>:284JP:286JP:324JP:326JP:364JPZ:365JPZ:404JPZ:405JPZ:</t>
        </is>
      </c>
      <c r="O678" s="6" t="inlineStr">
        <is>
          <t>Cast Iron, ASTM-A48, CL 30</t>
        </is>
      </c>
      <c r="P678" s="6" t="inlineStr">
        <is>
          <t>C30</t>
        </is>
      </c>
      <c r="Q678" s="123" t="inlineStr">
        <is>
          <t>250# ANSI Flange</t>
        </is>
      </c>
      <c r="R678" s="123" t="inlineStr">
        <is>
          <t>RTF</t>
        </is>
      </c>
      <c r="S678" s="6" t="n"/>
      <c r="T678" s="123" t="inlineStr">
        <is>
          <t>A100524</t>
        </is>
      </c>
      <c r="U678" s="123" t="n"/>
      <c r="V678" s="123" t="inlineStr">
        <is>
          <t>LT027</t>
        </is>
      </c>
      <c r="W678" s="13" t="n">
        <v>0</v>
      </c>
      <c r="X678" t="n">
        <v>0</v>
      </c>
    </row>
    <row r="679" ht="12.75" customHeight="1">
      <c r="B679" s="13" t="inlineStr">
        <is>
          <t>N</t>
        </is>
      </c>
      <c r="C679" t="inlineStr">
        <is>
          <t>Price_BOM_VL_VLS_Insert_674</t>
        </is>
      </c>
      <c r="D679">
        <f>IF(B679="Y",C679,"")</f>
        <v/>
      </c>
      <c r="E679" t="inlineStr">
        <is>
          <t>:2095-A_VL:2095-1_VL:2095-5_VL:2095-9_VL:2570-9_VL:2595-3_VL:3070-7_VL:3095-7_VL:4070-7_VL:5095-A_VL:5095-7_VL:6095-7_VL:</t>
        </is>
      </c>
      <c r="F679" t="inlineStr">
        <is>
          <t>X4</t>
        </is>
      </c>
      <c r="G679" s="123" t="inlineStr">
        <is>
          <t>Opt_InsertProvided</t>
        </is>
      </c>
      <c r="H679" t="inlineStr">
        <is>
          <t>Cast Iron, ASTM-A48, CL 30:Cast Iron, ASTM-A48, CL 35</t>
        </is>
      </c>
      <c r="I679" s="123" t="inlineStr">
        <is>
          <t>:C30:C35:</t>
        </is>
      </c>
      <c r="J679" t="inlineStr">
        <is>
          <t>Coating_Epoxy</t>
        </is>
      </c>
      <c r="K679" t="inlineStr">
        <is>
          <t>:MechSealType1Unbal:</t>
        </is>
      </c>
      <c r="L679" t="inlineStr">
        <is>
          <t>Vertical</t>
        </is>
      </c>
      <c r="M679" t="inlineStr">
        <is>
          <t>:G:K:</t>
        </is>
      </c>
      <c r="N679" t="inlineStr">
        <is>
          <t>:213JP:215JP:254JP:256JP:</t>
        </is>
      </c>
      <c r="O679" s="6" t="inlineStr">
        <is>
          <t>Cast Iron, ASTM-A48, CL 30</t>
        </is>
      </c>
      <c r="P679" s="6" t="inlineStr">
        <is>
          <t>C30</t>
        </is>
      </c>
      <c r="Q679" s="123" t="inlineStr">
        <is>
          <t>250# ANSI Flange</t>
        </is>
      </c>
      <c r="R679" s="123" t="inlineStr">
        <is>
          <t>RTF</t>
        </is>
      </c>
      <c r="S679" s="6" t="n"/>
      <c r="T679" s="123" t="inlineStr">
        <is>
          <t>A100524</t>
        </is>
      </c>
      <c r="U679" s="123" t="n"/>
      <c r="V679" s="123" t="inlineStr">
        <is>
          <t>LT027</t>
        </is>
      </c>
      <c r="W679" s="13" t="n">
        <v>0</v>
      </c>
      <c r="X679" t="n">
        <v>0</v>
      </c>
    </row>
    <row r="680" ht="12.75" customHeight="1">
      <c r="B680" s="13" t="inlineStr">
        <is>
          <t>N</t>
        </is>
      </c>
      <c r="C680" t="inlineStr">
        <is>
          <t>Price_BOM_VL_VLS_Insert_675</t>
        </is>
      </c>
      <c r="D680">
        <f>IF(B680="Y",C680,"")</f>
        <v/>
      </c>
      <c r="E680" t="inlineStr">
        <is>
          <t>:2095-A_VL:2095-1_VL:2095-5_VL:2095-9_VL:2570-9_VL:2595-3_VL:3070-7_VL:3095-7_VL:4070-7_VL:5095-A_VL:5095-7_VL:6095-7_VL:</t>
        </is>
      </c>
      <c r="F680" t="inlineStr">
        <is>
          <t>X4</t>
        </is>
      </c>
      <c r="G680" s="123" t="inlineStr">
        <is>
          <t>Opt_InsertProvided</t>
        </is>
      </c>
      <c r="H680" t="inlineStr">
        <is>
          <t>Cast Iron, ASTM-A48, CL 30:Cast Iron, ASTM-A48, CL 35</t>
        </is>
      </c>
      <c r="I680" s="123" t="inlineStr">
        <is>
          <t>:C30:C35:</t>
        </is>
      </c>
      <c r="J680" t="inlineStr">
        <is>
          <t>Coating_Epoxy</t>
        </is>
      </c>
      <c r="K680" t="inlineStr">
        <is>
          <t>:MechSealType1Unbal:</t>
        </is>
      </c>
      <c r="L680" t="inlineStr">
        <is>
          <t>Vertical</t>
        </is>
      </c>
      <c r="M680" t="inlineStr">
        <is>
          <t>:G:K:</t>
        </is>
      </c>
      <c r="N680" t="inlineStr">
        <is>
          <t>:284JP:286JP:324JP:326JP:364JPZ:365JPZ:404JPZ:405JPZ:</t>
        </is>
      </c>
      <c r="O680" s="6" t="inlineStr">
        <is>
          <t>Cast Iron, ASTM-A48, CL 30</t>
        </is>
      </c>
      <c r="P680" s="6" t="inlineStr">
        <is>
          <t>C30</t>
        </is>
      </c>
      <c r="Q680" s="123" t="inlineStr">
        <is>
          <t>250# ANSI Flange</t>
        </is>
      </c>
      <c r="R680" s="123" t="inlineStr">
        <is>
          <t>RTF</t>
        </is>
      </c>
      <c r="S680" s="6" t="n"/>
      <c r="T680" s="123" t="inlineStr">
        <is>
          <t>A100524</t>
        </is>
      </c>
      <c r="U680" s="123" t="n"/>
      <c r="V680" s="123" t="inlineStr">
        <is>
          <t>LT027</t>
        </is>
      </c>
      <c r="W680" s="13" t="n">
        <v>0</v>
      </c>
      <c r="X680" t="n">
        <v>0</v>
      </c>
    </row>
    <row r="681" ht="12.75" customHeight="1">
      <c r="B681" s="13" t="inlineStr">
        <is>
          <t>N</t>
        </is>
      </c>
      <c r="C681" t="inlineStr">
        <is>
          <t>Price_BOM_VL_VLS_Insert_676</t>
        </is>
      </c>
      <c r="D681">
        <f>IF(B681="Y",C681,"")</f>
        <v/>
      </c>
      <c r="E681" t="inlineStr">
        <is>
          <t>:2095-A_VL:2095-1_VL:2095-5_VL:2095-9_VL:2570-9_VL:2595-3_VL:3070-7_VL:3095-7_VL:4070-7_VL:5095-A_VL:5095-7_VL:6095-7_VL:</t>
        </is>
      </c>
      <c r="F681" t="inlineStr">
        <is>
          <t>X4</t>
        </is>
      </c>
      <c r="G681" s="123" t="inlineStr">
        <is>
          <t>Opt_InsertProvided</t>
        </is>
      </c>
      <c r="H681" t="inlineStr">
        <is>
          <t>Cast Iron, ASTM-A48, CL 30:Cast Iron, ASTM-A48, CL 35</t>
        </is>
      </c>
      <c r="I681" s="123" t="inlineStr">
        <is>
          <t>:C30:C35:</t>
        </is>
      </c>
      <c r="J681" t="inlineStr">
        <is>
          <t>Coating_Epoxy</t>
        </is>
      </c>
      <c r="K681" t="inlineStr">
        <is>
          <t>:MechSealType1Bal:</t>
        </is>
      </c>
      <c r="L681" t="inlineStr">
        <is>
          <t>Vertical</t>
        </is>
      </c>
      <c r="M681" t="inlineStr">
        <is>
          <t>:G:K:</t>
        </is>
      </c>
      <c r="N681" t="inlineStr">
        <is>
          <t>:213JP:215JP:254JP:256JP:</t>
        </is>
      </c>
      <c r="O681" s="6" t="inlineStr">
        <is>
          <t>Cast Iron, ASTM-A48, CL 30</t>
        </is>
      </c>
      <c r="P681" s="6" t="inlineStr">
        <is>
          <t>C30</t>
        </is>
      </c>
      <c r="Q681" s="123" t="inlineStr">
        <is>
          <t>250# ANSI Flange</t>
        </is>
      </c>
      <c r="R681" s="123" t="inlineStr">
        <is>
          <t>RTF</t>
        </is>
      </c>
      <c r="S681" s="6" t="n"/>
      <c r="T681" s="123" t="inlineStr">
        <is>
          <t>A100524</t>
        </is>
      </c>
      <c r="U681" s="123" t="n"/>
      <c r="V681" s="123" t="inlineStr">
        <is>
          <t>LT027</t>
        </is>
      </c>
      <c r="W681" s="13" t="n">
        <v>0</v>
      </c>
      <c r="X681" t="n">
        <v>0</v>
      </c>
    </row>
    <row r="682" ht="12.75" customHeight="1">
      <c r="B682" s="13" t="inlineStr">
        <is>
          <t>N</t>
        </is>
      </c>
      <c r="C682" t="inlineStr">
        <is>
          <t>Price_BOM_VL_VLS_Insert_677</t>
        </is>
      </c>
      <c r="D682">
        <f>IF(B682="Y",C682,"")</f>
        <v/>
      </c>
      <c r="E682" t="inlineStr">
        <is>
          <t>:2095-A_VL:2095-1_VL:2095-5_VL:2095-9_VL:2570-9_VL:2595-3_VL:3070-7_VL:3095-7_VL:4070-7_VL:5095-A_VL:5095-7_VL:6095-7_VL:</t>
        </is>
      </c>
      <c r="F682" t="inlineStr">
        <is>
          <t>X4</t>
        </is>
      </c>
      <c r="G682" s="123" t="inlineStr">
        <is>
          <t>Opt_InsertProvided</t>
        </is>
      </c>
      <c r="H682" t="inlineStr">
        <is>
          <t>Cast Iron, ASTM-A48, CL 30:Cast Iron, ASTM-A48, CL 35</t>
        </is>
      </c>
      <c r="I682" s="123" t="inlineStr">
        <is>
          <t>:C30:C35:</t>
        </is>
      </c>
      <c r="J682" t="inlineStr">
        <is>
          <t>Coating_Epoxy</t>
        </is>
      </c>
      <c r="K682" t="inlineStr">
        <is>
          <t>:MechSealType1Bal:</t>
        </is>
      </c>
      <c r="L682" t="inlineStr">
        <is>
          <t>Vertical</t>
        </is>
      </c>
      <c r="M682" t="inlineStr">
        <is>
          <t>:G:K:</t>
        </is>
      </c>
      <c r="N682" t="inlineStr">
        <is>
          <t>:284JP:286JP:324JP:326JP:364JPZ:365JPZ:404JPZ:405JPZ:</t>
        </is>
      </c>
      <c r="O682" s="6" t="inlineStr">
        <is>
          <t>Cast Iron, ASTM-A48, CL 30</t>
        </is>
      </c>
      <c r="P682" s="6" t="inlineStr">
        <is>
          <t>C30</t>
        </is>
      </c>
      <c r="Q682" s="123" t="inlineStr">
        <is>
          <t>250# ANSI Flange</t>
        </is>
      </c>
      <c r="R682" s="123" t="inlineStr">
        <is>
          <t>RTF</t>
        </is>
      </c>
      <c r="S682" s="6" t="n"/>
      <c r="T682" s="123" t="inlineStr">
        <is>
          <t>A100524</t>
        </is>
      </c>
      <c r="U682" s="123" t="n"/>
      <c r="V682" s="123" t="inlineStr">
        <is>
          <t>LT027</t>
        </is>
      </c>
      <c r="W682" s="13" t="n">
        <v>0</v>
      </c>
      <c r="X682" t="n">
        <v>0</v>
      </c>
    </row>
    <row r="683" ht="12.75" customHeight="1">
      <c r="B683" s="13" t="inlineStr">
        <is>
          <t>N</t>
        </is>
      </c>
      <c r="C683" t="inlineStr">
        <is>
          <t>Price_BOM_VL_VLS_Insert_678</t>
        </is>
      </c>
      <c r="D683">
        <f>IF(B683="Y",C683,"")</f>
        <v/>
      </c>
      <c r="E683" t="inlineStr">
        <is>
          <t>:2512-1_VL:3012-5_VL:3012-3_VL:4095-9_VL:4095-7_VL:4012-1_VL:4012-9_VL:4012-7_VL:5095-9_VL:5012-9_VL:5012-C_VL:5012-A_VL:6012-5_VL:8095-1_VL:8012-3_VL:</t>
        </is>
      </c>
      <c r="F683" s="123" t="inlineStr">
        <is>
          <t>XA</t>
        </is>
      </c>
      <c r="G683" s="123" t="inlineStr">
        <is>
          <t>Opt_InsertProvided</t>
        </is>
      </c>
      <c r="H683" t="inlineStr">
        <is>
          <t>Cast Iron, ASTM-A48, CL 30:Cast Iron, ASTM-A48, CL 35</t>
        </is>
      </c>
      <c r="I683" s="123" t="inlineStr">
        <is>
          <t>:C30:C35:</t>
        </is>
      </c>
      <c r="J683" t="inlineStr">
        <is>
          <t>Coating_Standard</t>
        </is>
      </c>
      <c r="K683" t="inlineStr">
        <is>
          <t>:MechSealType1Unbal:</t>
        </is>
      </c>
      <c r="L683" t="inlineStr">
        <is>
          <t>Vertical</t>
        </is>
      </c>
      <c r="M683" t="inlineStr">
        <is>
          <t>:G:K:</t>
        </is>
      </c>
      <c r="N683" t="inlineStr">
        <is>
          <t>:213JP:215JP:254JP:256JP:</t>
        </is>
      </c>
      <c r="O683" s="6" t="inlineStr">
        <is>
          <t>Cast Iron, ASTM-A48, CL 30</t>
        </is>
      </c>
      <c r="P683" s="6" t="inlineStr">
        <is>
          <t>C30</t>
        </is>
      </c>
      <c r="Q683" s="123" t="inlineStr">
        <is>
          <t>250# ANSI Flange</t>
        </is>
      </c>
      <c r="R683" s="123" t="n">
        <v>96769411</v>
      </c>
      <c r="S683" s="6" t="inlineStr">
        <is>
          <t>INSERT,LC,XA,JP,SGL, 8.5"AK,CI</t>
        </is>
      </c>
      <c r="T683" s="123" t="inlineStr">
        <is>
          <t>A100529</t>
        </is>
      </c>
      <c r="U683" s="123" t="n"/>
      <c r="V683" s="123" t="inlineStr">
        <is>
          <t>LT027</t>
        </is>
      </c>
      <c r="W683" s="13" t="n">
        <v>0</v>
      </c>
      <c r="X683" t="n">
        <v>0</v>
      </c>
    </row>
    <row r="684" ht="12.75" customHeight="1">
      <c r="B684" s="13" t="inlineStr">
        <is>
          <t>N</t>
        </is>
      </c>
      <c r="C684" t="inlineStr">
        <is>
          <t>Price_BOM_VL_VLS_Insert_679</t>
        </is>
      </c>
      <c r="D684">
        <f>IF(B684="Y",C684,"")</f>
        <v/>
      </c>
      <c r="E684" t="inlineStr">
        <is>
          <t>:2512-1_VL:3012-5_VL:3012-3_VL:4095-9_VL:4095-7_VL:4012-1_VL:4012-9_VL:4012-7_VL:5095-9_VL:5012-9_VL:5012-C_VL:5012-A_VL:6012-5_VL:8095-1_VL:8012-3_VL:</t>
        </is>
      </c>
      <c r="F684" s="123" t="inlineStr">
        <is>
          <t>XA</t>
        </is>
      </c>
      <c r="G684" s="123" t="inlineStr">
        <is>
          <t>Opt_InsertProvided</t>
        </is>
      </c>
      <c r="H684" t="inlineStr">
        <is>
          <t>Cast Iron, ASTM-A48, CL 30:Cast Iron, ASTM-A48, CL 35</t>
        </is>
      </c>
      <c r="I684" s="123" t="inlineStr">
        <is>
          <t>:C30:C35:</t>
        </is>
      </c>
      <c r="J684" t="inlineStr">
        <is>
          <t>Coating_Standard</t>
        </is>
      </c>
      <c r="K684" t="inlineStr">
        <is>
          <t>:MechSealType1Unbal:</t>
        </is>
      </c>
      <c r="L684" t="inlineStr">
        <is>
          <t>Vertical</t>
        </is>
      </c>
      <c r="M684" t="inlineStr">
        <is>
          <t>:G:K:</t>
        </is>
      </c>
      <c r="N684" t="inlineStr">
        <is>
          <t>:284JP:286JP:324JP:326JP:364JPZ:365JPZ:404JPZ:405JPZ:</t>
        </is>
      </c>
      <c r="O684" s="6" t="inlineStr">
        <is>
          <t>Cast Iron, ASTM-A48, CL 30</t>
        </is>
      </c>
      <c r="P684" s="6" t="inlineStr">
        <is>
          <t>C30</t>
        </is>
      </c>
      <c r="Q684" s="123" t="inlineStr">
        <is>
          <t>250# ANSI Flange</t>
        </is>
      </c>
      <c r="R684" s="123" t="n">
        <v>96769412</v>
      </c>
      <c r="S684" s="6" t="inlineStr">
        <is>
          <t>INSERT,LC,XA,JP,SGL,12.5"AK,CI</t>
        </is>
      </c>
      <c r="T684" s="123" t="inlineStr">
        <is>
          <t>A100529</t>
        </is>
      </c>
      <c r="U684" s="123" t="n"/>
      <c r="V684" s="123" t="inlineStr">
        <is>
          <t>LT027</t>
        </is>
      </c>
      <c r="W684" s="13" t="n">
        <v>0</v>
      </c>
      <c r="X684" t="n">
        <v>0</v>
      </c>
    </row>
    <row r="685" ht="12.75" customHeight="1">
      <c r="B685" s="13" t="inlineStr">
        <is>
          <t>N</t>
        </is>
      </c>
      <c r="C685" t="inlineStr">
        <is>
          <t>Price_BOM_VL_VLS_Insert_680</t>
        </is>
      </c>
      <c r="D685">
        <f>IF(B685="Y",C685,"")</f>
        <v/>
      </c>
      <c r="E685" t="inlineStr">
        <is>
          <t>:2512-1_VL:3012-5_VL:3012-3_VL:4095-9_VL:4095-7_VL:4012-1_VL:4012-9_VL:4012-7_VL:5095-9_VL:5012-9_VL:5012-C_VL:5012-A_VL:6012-5_VL:8095-1_VL:8012-3_VL:</t>
        </is>
      </c>
      <c r="F685" s="123" t="inlineStr">
        <is>
          <t>XA</t>
        </is>
      </c>
      <c r="G685" s="123" t="inlineStr">
        <is>
          <t>Opt_InsertProvided</t>
        </is>
      </c>
      <c r="H685" t="inlineStr">
        <is>
          <t>Cast Iron, ASTM-A48, CL 30:Cast Iron, ASTM-A48, CL 35</t>
        </is>
      </c>
      <c r="I685" s="123" t="inlineStr">
        <is>
          <t>:C30:C35:</t>
        </is>
      </c>
      <c r="J685" t="inlineStr">
        <is>
          <t>Coating_Standard</t>
        </is>
      </c>
      <c r="K685" t="inlineStr">
        <is>
          <t>:MechSealType2B:</t>
        </is>
      </c>
      <c r="L685" t="inlineStr">
        <is>
          <t>Vertical</t>
        </is>
      </c>
      <c r="M685" t="inlineStr">
        <is>
          <t>:G:K:</t>
        </is>
      </c>
      <c r="N685" t="inlineStr">
        <is>
          <t>:213JP:215JP:254JP:256JP:</t>
        </is>
      </c>
      <c r="O685" s="6" t="inlineStr">
        <is>
          <t>Cast Iron, ASTM-A48, CL 30</t>
        </is>
      </c>
      <c r="P685" s="6" t="inlineStr">
        <is>
          <t>C30</t>
        </is>
      </c>
      <c r="Q685" s="123" t="inlineStr">
        <is>
          <t>250# ANSI Flange</t>
        </is>
      </c>
      <c r="R685" s="123" t="n">
        <v>96769417</v>
      </c>
      <c r="S685" s="6" t="inlineStr">
        <is>
          <t>INSERT,LC,XA,JP,BAL, 8.5"AK,CI</t>
        </is>
      </c>
      <c r="T685" s="123" t="inlineStr">
        <is>
          <t>A100529</t>
        </is>
      </c>
      <c r="U685" s="123" t="n"/>
      <c r="V685" s="123" t="inlineStr">
        <is>
          <t>LT027</t>
        </is>
      </c>
      <c r="W685" s="13" t="n">
        <v>0</v>
      </c>
      <c r="X685" t="n">
        <v>0</v>
      </c>
    </row>
    <row r="686" ht="12.75" customHeight="1">
      <c r="B686" s="13" t="inlineStr">
        <is>
          <t>N</t>
        </is>
      </c>
      <c r="C686" t="inlineStr">
        <is>
          <t>Price_BOM_VL_VLS_Insert_681</t>
        </is>
      </c>
      <c r="D686">
        <f>IF(B686="Y",C686,"")</f>
        <v/>
      </c>
      <c r="E686" t="inlineStr">
        <is>
          <t>:2512-1_VL:3012-5_VL:3012-3_VL:4095-9_VL:4095-7_VL:4012-1_VL:4012-9_VL:4012-7_VL:5095-9_VL:5012-9_VL:5012-C_VL:5012-A_VL:6012-5_VL:8095-1_VL:8012-3_VL:</t>
        </is>
      </c>
      <c r="F686" s="123" t="inlineStr">
        <is>
          <t>XA</t>
        </is>
      </c>
      <c r="G686" s="123" t="inlineStr">
        <is>
          <t>Opt_InsertProvided</t>
        </is>
      </c>
      <c r="H686" t="inlineStr">
        <is>
          <t>Cast Iron, ASTM-A48, CL 30:Cast Iron, ASTM-A48, CL 35</t>
        </is>
      </c>
      <c r="I686" s="123" t="inlineStr">
        <is>
          <t>:C30:C35:</t>
        </is>
      </c>
      <c r="J686" t="inlineStr">
        <is>
          <t>Coating_Standard</t>
        </is>
      </c>
      <c r="K686" t="inlineStr">
        <is>
          <t>:MechSealType2B:</t>
        </is>
      </c>
      <c r="L686" t="inlineStr">
        <is>
          <t>Vertical</t>
        </is>
      </c>
      <c r="M686" t="inlineStr">
        <is>
          <t>:G:K:</t>
        </is>
      </c>
      <c r="N686" t="inlineStr">
        <is>
          <t>:284JP:286JP:324JP:326JP:364JPZ:365JPZ:404JPZ:405JPZ:</t>
        </is>
      </c>
      <c r="O686" s="6" t="inlineStr">
        <is>
          <t>Cast Iron, ASTM-A48, CL 30</t>
        </is>
      </c>
      <c r="P686" s="6" t="inlineStr">
        <is>
          <t>C30</t>
        </is>
      </c>
      <c r="Q686" s="123" t="inlineStr">
        <is>
          <t>250# ANSI Flange</t>
        </is>
      </c>
      <c r="R686" s="123" t="n">
        <v>96769418</v>
      </c>
      <c r="S686" s="6" t="inlineStr">
        <is>
          <t>INSERT,LC,XA,JP,BAL,12.5"AK,CI</t>
        </is>
      </c>
      <c r="T686" s="123" t="inlineStr">
        <is>
          <t>A100529</t>
        </is>
      </c>
      <c r="U686" s="123" t="n"/>
      <c r="V686" s="123" t="inlineStr">
        <is>
          <t>LT027</t>
        </is>
      </c>
      <c r="W686" s="13" t="n">
        <v>0</v>
      </c>
      <c r="X686" t="n">
        <v>0</v>
      </c>
    </row>
    <row r="687" ht="12.75" customHeight="1">
      <c r="B687" s="13" t="inlineStr">
        <is>
          <t>N</t>
        </is>
      </c>
      <c r="C687" t="inlineStr">
        <is>
          <t>Price_BOM_VL_VLS_Insert_682</t>
        </is>
      </c>
      <c r="D687">
        <f>IF(B687="Y",C687,"")</f>
        <v/>
      </c>
      <c r="E687" t="inlineStr">
        <is>
          <t>:2512-1_VL:3012-5_VL:3012-3_VL:4095-9_VL:4095-7_VL:4012-1_VL:4012-9_VL:4012-7_VL:5095-9_VL:5012-9_VL:5012-C_VL:5012-A_VL:6012-5_VL:8095-1_VL:8012-3_VL:</t>
        </is>
      </c>
      <c r="F687" s="123" t="inlineStr">
        <is>
          <t>XA</t>
        </is>
      </c>
      <c r="G687" s="123" t="inlineStr">
        <is>
          <t>Opt_InsertProvided</t>
        </is>
      </c>
      <c r="H687" t="inlineStr">
        <is>
          <t>Cast Iron, ASTM-A48, CL 30:Cast Iron, ASTM-A48, CL 35</t>
        </is>
      </c>
      <c r="I687" s="123" t="inlineStr">
        <is>
          <t>:C30:C35:</t>
        </is>
      </c>
      <c r="J687" t="inlineStr">
        <is>
          <t>Coating_Scotchkote134_interior</t>
        </is>
      </c>
      <c r="K687" t="inlineStr">
        <is>
          <t>:MechSealType1Unbal:</t>
        </is>
      </c>
      <c r="L687" t="inlineStr">
        <is>
          <t>Vertical</t>
        </is>
      </c>
      <c r="M687" t="inlineStr">
        <is>
          <t>:G:K:</t>
        </is>
      </c>
      <c r="N687" t="inlineStr">
        <is>
          <t>:213JP:215JP:254JP:256JP:</t>
        </is>
      </c>
      <c r="O687" s="6" t="inlineStr">
        <is>
          <t>Cast Iron, ASTM-A48, CL 30</t>
        </is>
      </c>
      <c r="P687" s="6" t="inlineStr">
        <is>
          <t>C30</t>
        </is>
      </c>
      <c r="Q687" s="123" t="inlineStr">
        <is>
          <t>250# ANSI Flange</t>
        </is>
      </c>
      <c r="R687" s="123" t="inlineStr">
        <is>
          <t>RTF</t>
        </is>
      </c>
      <c r="S687" s="6" t="n"/>
      <c r="T687" s="123" t="inlineStr">
        <is>
          <t>A100529</t>
        </is>
      </c>
      <c r="U687" s="123" t="n"/>
      <c r="V687" s="123" t="inlineStr">
        <is>
          <t>LT027</t>
        </is>
      </c>
      <c r="W687" s="13" t="n">
        <v>0</v>
      </c>
      <c r="X687" t="n">
        <v>0</v>
      </c>
    </row>
    <row r="688" ht="12.75" customHeight="1">
      <c r="B688" s="13" t="inlineStr">
        <is>
          <t>N</t>
        </is>
      </c>
      <c r="C688" t="inlineStr">
        <is>
          <t>Price_BOM_VL_VLS_Insert_683</t>
        </is>
      </c>
      <c r="D688">
        <f>IF(B688="Y",C688,"")</f>
        <v/>
      </c>
      <c r="E688" t="inlineStr">
        <is>
          <t>:2512-1_VL:3012-5_VL:3012-3_VL:4095-9_VL:4095-7_VL:4012-1_VL:4012-9_VL:4012-7_VL:5095-9_VL:5012-9_VL:5012-C_VL:5012-A_VL:6012-5_VL:8095-1_VL:8012-3_VL:</t>
        </is>
      </c>
      <c r="F688" s="123" t="inlineStr">
        <is>
          <t>XA</t>
        </is>
      </c>
      <c r="G688" s="123" t="inlineStr">
        <is>
          <t>Opt_InsertProvided</t>
        </is>
      </c>
      <c r="H688" t="inlineStr">
        <is>
          <t>Cast Iron, ASTM-A48, CL 30:Cast Iron, ASTM-A48, CL 35</t>
        </is>
      </c>
      <c r="I688" s="123" t="inlineStr">
        <is>
          <t>:C30:C35:</t>
        </is>
      </c>
      <c r="J688" t="inlineStr">
        <is>
          <t>Coating_Scotchkote134_interior</t>
        </is>
      </c>
      <c r="K688" t="inlineStr">
        <is>
          <t>:MechSealType1Unbal:</t>
        </is>
      </c>
      <c r="L688" t="inlineStr">
        <is>
          <t>Vertical</t>
        </is>
      </c>
      <c r="M688" t="inlineStr">
        <is>
          <t>:G:K:</t>
        </is>
      </c>
      <c r="N688" t="inlineStr">
        <is>
          <t>:284JP:286JP:324JP:326JP:364JPZ:365JPZ:404JPZ:405JPZ:</t>
        </is>
      </c>
      <c r="O688" s="6" t="inlineStr">
        <is>
          <t>Cast Iron, ASTM-A48, CL 30</t>
        </is>
      </c>
      <c r="P688" s="6" t="inlineStr">
        <is>
          <t>C30</t>
        </is>
      </c>
      <c r="Q688" s="123" t="inlineStr">
        <is>
          <t>250# ANSI Flange</t>
        </is>
      </c>
      <c r="R688" s="123" t="inlineStr">
        <is>
          <t>RTF</t>
        </is>
      </c>
      <c r="S688" s="6" t="n"/>
      <c r="T688" s="123" t="inlineStr">
        <is>
          <t>A100529</t>
        </is>
      </c>
      <c r="U688" s="123" t="n"/>
      <c r="V688" s="123" t="inlineStr">
        <is>
          <t>LT027</t>
        </is>
      </c>
      <c r="W688" s="13" t="n">
        <v>0</v>
      </c>
      <c r="X688" t="n">
        <v>0</v>
      </c>
    </row>
    <row r="689" ht="12.75" customHeight="1">
      <c r="B689" s="13" t="inlineStr">
        <is>
          <t>N</t>
        </is>
      </c>
      <c r="C689" t="inlineStr">
        <is>
          <t>Price_BOM_VL_VLS_Insert_684</t>
        </is>
      </c>
      <c r="D689">
        <f>IF(B689="Y",C689,"")</f>
        <v/>
      </c>
      <c r="E689" t="inlineStr">
        <is>
          <t>:2512-1_VL:3012-5_VL:3012-3_VL:4095-9_VL:4095-7_VL:4012-1_VL:4012-9_VL:4012-7_VL:5095-9_VL:5012-9_VL:5012-C_VL:5012-A_VL:6012-5_VL:8095-1_VL:8012-3_VL:</t>
        </is>
      </c>
      <c r="F689" s="123" t="inlineStr">
        <is>
          <t>XA</t>
        </is>
      </c>
      <c r="G689" s="123" t="inlineStr">
        <is>
          <t>Opt_InsertProvided</t>
        </is>
      </c>
      <c r="H689" t="inlineStr">
        <is>
          <t>Cast Iron, ASTM-A48, CL 30:Cast Iron, ASTM-A48, CL 35</t>
        </is>
      </c>
      <c r="I689" s="123" t="inlineStr">
        <is>
          <t>:C30:C35:</t>
        </is>
      </c>
      <c r="J689" t="inlineStr">
        <is>
          <t>Coating_Scotchkote134_interior</t>
        </is>
      </c>
      <c r="K689" t="inlineStr">
        <is>
          <t>:MechSealType2B:</t>
        </is>
      </c>
      <c r="L689" t="inlineStr">
        <is>
          <t>Vertical</t>
        </is>
      </c>
      <c r="M689" t="inlineStr">
        <is>
          <t>:G:K:</t>
        </is>
      </c>
      <c r="N689" t="inlineStr">
        <is>
          <t>:213JP:215JP:254JP:256JP:</t>
        </is>
      </c>
      <c r="O689" s="6" t="inlineStr">
        <is>
          <t>Cast Iron, ASTM-A48, CL 30</t>
        </is>
      </c>
      <c r="P689" s="6" t="inlineStr">
        <is>
          <t>C30</t>
        </is>
      </c>
      <c r="Q689" s="123" t="inlineStr">
        <is>
          <t>250# ANSI Flange</t>
        </is>
      </c>
      <c r="R689" s="123" t="inlineStr">
        <is>
          <t>RTF</t>
        </is>
      </c>
      <c r="S689" s="6" t="n"/>
      <c r="T689" s="123" t="inlineStr">
        <is>
          <t>A100529</t>
        </is>
      </c>
      <c r="U689" s="123" t="n"/>
      <c r="V689" s="123" t="inlineStr">
        <is>
          <t>LT027</t>
        </is>
      </c>
      <c r="W689" s="13" t="n">
        <v>0</v>
      </c>
      <c r="X689" t="n">
        <v>0</v>
      </c>
    </row>
    <row r="690" ht="12.75" customHeight="1">
      <c r="B690" s="13" t="inlineStr">
        <is>
          <t>N</t>
        </is>
      </c>
      <c r="C690" t="inlineStr">
        <is>
          <t>Price_BOM_VL_VLS_Insert_685</t>
        </is>
      </c>
      <c r="D690">
        <f>IF(B690="Y",C690,"")</f>
        <v/>
      </c>
      <c r="E690" t="inlineStr">
        <is>
          <t>:2512-1_VL:3012-5_VL:3012-3_VL:4095-9_VL:4095-7_VL:4012-1_VL:4012-9_VL:4012-7_VL:5095-9_VL:5012-9_VL:5012-C_VL:5012-A_VL:6012-5_VL:8095-1_VL:8012-3_VL:</t>
        </is>
      </c>
      <c r="F690" s="123" t="inlineStr">
        <is>
          <t>XA</t>
        </is>
      </c>
      <c r="G690" s="123" t="inlineStr">
        <is>
          <t>Opt_InsertProvided</t>
        </is>
      </c>
      <c r="H690" t="inlineStr">
        <is>
          <t>Cast Iron, ASTM-A48, CL 30:Cast Iron, ASTM-A48, CL 35</t>
        </is>
      </c>
      <c r="I690" s="123" t="inlineStr">
        <is>
          <t>:C30:C35:</t>
        </is>
      </c>
      <c r="J690" t="inlineStr">
        <is>
          <t>Coating_Scotchkote134_interior</t>
        </is>
      </c>
      <c r="K690" t="inlineStr">
        <is>
          <t>:MechSealType2B:</t>
        </is>
      </c>
      <c r="L690" t="inlineStr">
        <is>
          <t>Vertical</t>
        </is>
      </c>
      <c r="M690" t="inlineStr">
        <is>
          <t>:G:K:</t>
        </is>
      </c>
      <c r="N690" t="inlineStr">
        <is>
          <t>:284JP:286JP:324JP:326JP:364JPZ:365JPZ:404JPZ:405JPZ:</t>
        </is>
      </c>
      <c r="O690" s="6" t="inlineStr">
        <is>
          <t>Cast Iron, ASTM-A48, CL 30</t>
        </is>
      </c>
      <c r="P690" s="6" t="inlineStr">
        <is>
          <t>C30</t>
        </is>
      </c>
      <c r="Q690" s="123" t="inlineStr">
        <is>
          <t>250# ANSI Flange</t>
        </is>
      </c>
      <c r="R690" s="123" t="inlineStr">
        <is>
          <t>RTF</t>
        </is>
      </c>
      <c r="S690" s="6" t="n"/>
      <c r="T690" s="123" t="inlineStr">
        <is>
          <t>A100529</t>
        </is>
      </c>
      <c r="U690" s="123" t="n"/>
      <c r="V690" s="123" t="inlineStr">
        <is>
          <t>LT027</t>
        </is>
      </c>
      <c r="W690" s="13" t="n">
        <v>0</v>
      </c>
      <c r="X690" t="n">
        <v>0</v>
      </c>
    </row>
    <row r="691" ht="12.75" customHeight="1">
      <c r="B691" s="13" t="inlineStr">
        <is>
          <t>N</t>
        </is>
      </c>
      <c r="C691" t="inlineStr">
        <is>
          <t>Price_BOM_VL_VLS_Insert_686</t>
        </is>
      </c>
      <c r="D691">
        <f>IF(B691="Y",C691,"")</f>
        <v/>
      </c>
      <c r="E691" t="inlineStr">
        <is>
          <t>:2512-1_VL:3012-5_VL:3012-3_VL:4095-9_VL:4095-7_VL:4012-1_VL:4012-9_VL:4012-7_VL:5095-9_VL:5012-9_VL:5012-C_VL:5012-A_VL:6012-5_VL:8095-1_VL:8012-3_VL:</t>
        </is>
      </c>
      <c r="F691" s="123" t="inlineStr">
        <is>
          <t>XA</t>
        </is>
      </c>
      <c r="G691" s="123" t="inlineStr">
        <is>
          <t>Opt_InsertProvided</t>
        </is>
      </c>
      <c r="H691" t="inlineStr">
        <is>
          <t>Cast Iron, ASTM-A48, CL 30:Cast Iron, ASTM-A48, CL 35</t>
        </is>
      </c>
      <c r="I691" s="123" t="inlineStr">
        <is>
          <t>:C30:C35:</t>
        </is>
      </c>
      <c r="J691" t="inlineStr">
        <is>
          <t>Coating_Scotchkote134_interior_exterior</t>
        </is>
      </c>
      <c r="K691" t="inlineStr">
        <is>
          <t>:MechSealType1Unbal:</t>
        </is>
      </c>
      <c r="L691" t="inlineStr">
        <is>
          <t>Vertical</t>
        </is>
      </c>
      <c r="M691" t="inlineStr">
        <is>
          <t>:G:K:</t>
        </is>
      </c>
      <c r="N691" t="inlineStr">
        <is>
          <t>:213JP:215JP:254JP:256JP:</t>
        </is>
      </c>
      <c r="O691" s="6" t="inlineStr">
        <is>
          <t>Cast Iron, ASTM-A48, CL 30</t>
        </is>
      </c>
      <c r="P691" s="6" t="inlineStr">
        <is>
          <t>C30</t>
        </is>
      </c>
      <c r="Q691" s="123" t="inlineStr">
        <is>
          <t>250# ANSI Flange</t>
        </is>
      </c>
      <c r="R691" s="123" t="inlineStr">
        <is>
          <t>RTF</t>
        </is>
      </c>
      <c r="S691" s="6" t="n"/>
      <c r="T691" s="123" t="inlineStr">
        <is>
          <t>A100529</t>
        </is>
      </c>
      <c r="U691" s="123" t="n"/>
      <c r="V691" s="123" t="inlineStr">
        <is>
          <t>LT027</t>
        </is>
      </c>
      <c r="W691" s="13" t="n">
        <v>0</v>
      </c>
      <c r="X691" t="n">
        <v>0</v>
      </c>
    </row>
    <row r="692" ht="12.75" customHeight="1">
      <c r="B692" s="13" t="inlineStr">
        <is>
          <t>N</t>
        </is>
      </c>
      <c r="C692" t="inlineStr">
        <is>
          <t>Price_BOM_VL_VLS_Insert_687</t>
        </is>
      </c>
      <c r="D692">
        <f>IF(B692="Y",C692,"")</f>
        <v/>
      </c>
      <c r="E692" t="inlineStr">
        <is>
          <t>:2512-1_VL:3012-5_VL:3012-3_VL:4095-9_VL:4095-7_VL:4012-1_VL:4012-9_VL:4012-7_VL:5095-9_VL:5012-9_VL:5012-C_VL:5012-A_VL:6012-5_VL:8095-1_VL:8012-3_VL:</t>
        </is>
      </c>
      <c r="F692" s="123" t="inlineStr">
        <is>
          <t>XA</t>
        </is>
      </c>
      <c r="G692" s="123" t="inlineStr">
        <is>
          <t>Opt_InsertProvided</t>
        </is>
      </c>
      <c r="H692" t="inlineStr">
        <is>
          <t>Cast Iron, ASTM-A48, CL 30:Cast Iron, ASTM-A48, CL 35</t>
        </is>
      </c>
      <c r="I692" s="123" t="inlineStr">
        <is>
          <t>:C30:C35:</t>
        </is>
      </c>
      <c r="J692" t="inlineStr">
        <is>
          <t>Coating_Scotchkote134_interior_exterior</t>
        </is>
      </c>
      <c r="K692" t="inlineStr">
        <is>
          <t>:MechSealType1Unbal:</t>
        </is>
      </c>
      <c r="L692" t="inlineStr">
        <is>
          <t>Vertical</t>
        </is>
      </c>
      <c r="M692" t="inlineStr">
        <is>
          <t>:G:K:</t>
        </is>
      </c>
      <c r="N692" t="inlineStr">
        <is>
          <t>:284JP:286JP:324JP:326JP:364JPZ:365JPZ:404JPZ:405JPZ:</t>
        </is>
      </c>
      <c r="O692" s="6" t="inlineStr">
        <is>
          <t>Cast Iron, ASTM-A48, CL 30</t>
        </is>
      </c>
      <c r="P692" s="6" t="inlineStr">
        <is>
          <t>C30</t>
        </is>
      </c>
      <c r="Q692" s="123" t="inlineStr">
        <is>
          <t>250# ANSI Flange</t>
        </is>
      </c>
      <c r="R692" s="123" t="inlineStr">
        <is>
          <t>RTF</t>
        </is>
      </c>
      <c r="S692" s="6" t="n"/>
      <c r="T692" s="123" t="inlineStr">
        <is>
          <t>A100529</t>
        </is>
      </c>
      <c r="U692" s="123" t="n"/>
      <c r="V692" s="123" t="inlineStr">
        <is>
          <t>LT027</t>
        </is>
      </c>
      <c r="W692" s="13" t="n">
        <v>0</v>
      </c>
      <c r="X692" t="n">
        <v>0</v>
      </c>
    </row>
    <row r="693" ht="12.75" customHeight="1">
      <c r="B693" s="13" t="inlineStr">
        <is>
          <t>N</t>
        </is>
      </c>
      <c r="C693" t="inlineStr">
        <is>
          <t>Price_BOM_VL_VLS_Insert_688</t>
        </is>
      </c>
      <c r="D693">
        <f>IF(B693="Y",C693,"")</f>
        <v/>
      </c>
      <c r="E693" t="inlineStr">
        <is>
          <t>:2512-1_VL:3012-5_VL:3012-3_VL:4095-9_VL:4095-7_VL:4012-1_VL:4012-9_VL:4012-7_VL:5095-9_VL:5012-9_VL:5012-C_VL:5012-A_VL:6012-5_VL:8095-1_VL:8012-3_VL:</t>
        </is>
      </c>
      <c r="F693" s="123" t="inlineStr">
        <is>
          <t>XA</t>
        </is>
      </c>
      <c r="G693" s="123" t="inlineStr">
        <is>
          <t>Opt_InsertProvided</t>
        </is>
      </c>
      <c r="H693" t="inlineStr">
        <is>
          <t>Cast Iron, ASTM-A48, CL 30:Cast Iron, ASTM-A48, CL 35</t>
        </is>
      </c>
      <c r="I693" s="123" t="inlineStr">
        <is>
          <t>:C30:C35:</t>
        </is>
      </c>
      <c r="J693" t="inlineStr">
        <is>
          <t>Coating_Scotchkote134_interior_exterior</t>
        </is>
      </c>
      <c r="K693" t="inlineStr">
        <is>
          <t>:MechSealType2B:</t>
        </is>
      </c>
      <c r="L693" t="inlineStr">
        <is>
          <t>Vertical</t>
        </is>
      </c>
      <c r="M693" t="inlineStr">
        <is>
          <t>:G:K:</t>
        </is>
      </c>
      <c r="N693" t="inlineStr">
        <is>
          <t>:213JP:215JP:254JP:256JP:</t>
        </is>
      </c>
      <c r="O693" s="6" t="inlineStr">
        <is>
          <t>Cast Iron, ASTM-A48, CL 30</t>
        </is>
      </c>
      <c r="P693" s="6" t="inlineStr">
        <is>
          <t>C30</t>
        </is>
      </c>
      <c r="Q693" s="123" t="inlineStr">
        <is>
          <t>250# ANSI Flange</t>
        </is>
      </c>
      <c r="R693" s="123" t="inlineStr">
        <is>
          <t>RTF</t>
        </is>
      </c>
      <c r="S693" s="6" t="n"/>
      <c r="T693" s="123" t="inlineStr">
        <is>
          <t>A100529</t>
        </is>
      </c>
      <c r="U693" s="123" t="n"/>
      <c r="V693" s="123" t="inlineStr">
        <is>
          <t>LT027</t>
        </is>
      </c>
      <c r="W693" s="13" t="n">
        <v>0</v>
      </c>
      <c r="X693" t="n">
        <v>0</v>
      </c>
    </row>
    <row r="694" ht="12.75" customHeight="1">
      <c r="B694" s="13" t="inlineStr">
        <is>
          <t>N</t>
        </is>
      </c>
      <c r="C694" t="inlineStr">
        <is>
          <t>Price_BOM_VL_VLS_Insert_689</t>
        </is>
      </c>
      <c r="D694">
        <f>IF(B694="Y",C694,"")</f>
        <v/>
      </c>
      <c r="E694" t="inlineStr">
        <is>
          <t>:2512-1_VL:3012-5_VL:3012-3_VL:4095-9_VL:4095-7_VL:4012-1_VL:4012-9_VL:4012-7_VL:5095-9_VL:5012-9_VL:5012-C_VL:5012-A_VL:6012-5_VL:8095-1_VL:8012-3_VL:</t>
        </is>
      </c>
      <c r="F694" s="123" t="inlineStr">
        <is>
          <t>XA</t>
        </is>
      </c>
      <c r="G694" s="123" t="inlineStr">
        <is>
          <t>Opt_InsertProvided</t>
        </is>
      </c>
      <c r="H694" t="inlineStr">
        <is>
          <t>Cast Iron, ASTM-A48, CL 30:Cast Iron, ASTM-A48, CL 35</t>
        </is>
      </c>
      <c r="I694" s="123" t="inlineStr">
        <is>
          <t>:C30:C35:</t>
        </is>
      </c>
      <c r="J694" t="inlineStr">
        <is>
          <t>Coating_Scotchkote134_interior_exterior</t>
        </is>
      </c>
      <c r="K694" t="inlineStr">
        <is>
          <t>:MechSealType2B:</t>
        </is>
      </c>
      <c r="L694" t="inlineStr">
        <is>
          <t>Vertical</t>
        </is>
      </c>
      <c r="M694" t="inlineStr">
        <is>
          <t>:G:K:</t>
        </is>
      </c>
      <c r="N694" t="inlineStr">
        <is>
          <t>:284JP:286JP:324JP:326JP:364JPZ:365JPZ:404JPZ:405JPZ:</t>
        </is>
      </c>
      <c r="O694" s="6" t="inlineStr">
        <is>
          <t>Cast Iron, ASTM-A48, CL 30</t>
        </is>
      </c>
      <c r="P694" s="6" t="inlineStr">
        <is>
          <t>C30</t>
        </is>
      </c>
      <c r="Q694" s="123" t="inlineStr">
        <is>
          <t>250# ANSI Flange</t>
        </is>
      </c>
      <c r="R694" s="123" t="inlineStr">
        <is>
          <t>RTF</t>
        </is>
      </c>
      <c r="S694" s="6" t="n"/>
      <c r="T694" s="123" t="inlineStr">
        <is>
          <t>A100529</t>
        </is>
      </c>
      <c r="U694" s="123" t="n"/>
      <c r="V694" s="123" t="inlineStr">
        <is>
          <t>LT027</t>
        </is>
      </c>
      <c r="W694" s="13" t="n">
        <v>0</v>
      </c>
      <c r="X694" t="n">
        <v>0</v>
      </c>
    </row>
    <row r="695" ht="12.75" customHeight="1">
      <c r="B695" s="13" t="inlineStr">
        <is>
          <t>N</t>
        </is>
      </c>
      <c r="C695" t="inlineStr">
        <is>
          <t>Price_BOM_VL_VLS_Insert_690</t>
        </is>
      </c>
      <c r="D695">
        <f>IF(B695="Y",C695,"")</f>
        <v/>
      </c>
      <c r="E695" t="inlineStr">
        <is>
          <t>:2512-1_VL:3012-5_VL:3012-3_VL:4095-9_VL:4095-7_VL:4012-1_VL:4012-9_VL:4012-7_VL:5095-9_VL:5012-9_VL:5012-C_VL:5012-A_VL:6012-5_VL:8095-1_VL:8012-3_VL:</t>
        </is>
      </c>
      <c r="F695" s="123" t="inlineStr">
        <is>
          <t>XA</t>
        </is>
      </c>
      <c r="G695" s="123" t="inlineStr">
        <is>
          <t>Opt_InsertProvided</t>
        </is>
      </c>
      <c r="H695" t="inlineStr">
        <is>
          <t>Cast Iron, ASTM-A48, CL 30:Cast Iron, ASTM-A48, CL 35</t>
        </is>
      </c>
      <c r="I695" s="123" t="inlineStr">
        <is>
          <t>:C30:C35:</t>
        </is>
      </c>
      <c r="J695" t="inlineStr">
        <is>
          <t>Coating_Scotchkote134_interior_exterior_IncludeImpeller</t>
        </is>
      </c>
      <c r="K695" t="inlineStr">
        <is>
          <t>:MechSealType1Unbal:</t>
        </is>
      </c>
      <c r="L695" t="inlineStr">
        <is>
          <t>Vertical</t>
        </is>
      </c>
      <c r="M695" t="inlineStr">
        <is>
          <t>:G:K:</t>
        </is>
      </c>
      <c r="N695" t="inlineStr">
        <is>
          <t>:213JP:215JP:254JP:256JP:</t>
        </is>
      </c>
      <c r="O695" s="6" t="inlineStr">
        <is>
          <t>Cast Iron, ASTM-A48, CL 30</t>
        </is>
      </c>
      <c r="P695" s="6" t="inlineStr">
        <is>
          <t>C30</t>
        </is>
      </c>
      <c r="Q695" s="123" t="inlineStr">
        <is>
          <t>250# ANSI Flange</t>
        </is>
      </c>
      <c r="R695" s="123" t="inlineStr">
        <is>
          <t>RTF</t>
        </is>
      </c>
      <c r="S695" s="6" t="n"/>
      <c r="T695" s="123" t="inlineStr">
        <is>
          <t>A100529</t>
        </is>
      </c>
      <c r="U695" s="123" t="n"/>
      <c r="V695" s="123" t="inlineStr">
        <is>
          <t>LT027</t>
        </is>
      </c>
      <c r="W695" s="13" t="n">
        <v>0</v>
      </c>
      <c r="X695" t="n">
        <v>0</v>
      </c>
    </row>
    <row r="696" ht="12.75" customHeight="1">
      <c r="B696" s="13" t="inlineStr">
        <is>
          <t>N</t>
        </is>
      </c>
      <c r="C696" t="inlineStr">
        <is>
          <t>Price_BOM_VL_VLS_Insert_691</t>
        </is>
      </c>
      <c r="D696">
        <f>IF(B696="Y",C696,"")</f>
        <v/>
      </c>
      <c r="E696" t="inlineStr">
        <is>
          <t>:2512-1_VL:3012-5_VL:3012-3_VL:4095-9_VL:4095-7_VL:4012-1_VL:4012-9_VL:4012-7_VL:5095-9_VL:5012-9_VL:5012-C_VL:5012-A_VL:6012-5_VL:8095-1_VL:8012-3_VL:</t>
        </is>
      </c>
      <c r="F696" s="123" t="inlineStr">
        <is>
          <t>XA</t>
        </is>
      </c>
      <c r="G696" s="123" t="inlineStr">
        <is>
          <t>Opt_InsertProvided</t>
        </is>
      </c>
      <c r="H696" t="inlineStr">
        <is>
          <t>Cast Iron, ASTM-A48, CL 30:Cast Iron, ASTM-A48, CL 35</t>
        </is>
      </c>
      <c r="I696" s="123" t="inlineStr">
        <is>
          <t>:C30:C35:</t>
        </is>
      </c>
      <c r="J696" t="inlineStr">
        <is>
          <t>Coating_Scotchkote134_interior_exterior_IncludeImpeller</t>
        </is>
      </c>
      <c r="K696" t="inlineStr">
        <is>
          <t>:MechSealType1Unbal:</t>
        </is>
      </c>
      <c r="L696" t="inlineStr">
        <is>
          <t>Vertical</t>
        </is>
      </c>
      <c r="M696" t="inlineStr">
        <is>
          <t>:G:K:</t>
        </is>
      </c>
      <c r="N696" t="inlineStr">
        <is>
          <t>:284JP:286JP:324JP:326JP:364JPZ:365JPZ:404JPZ:405JPZ:</t>
        </is>
      </c>
      <c r="O696" s="6" t="inlineStr">
        <is>
          <t>Cast Iron, ASTM-A48, CL 30</t>
        </is>
      </c>
      <c r="P696" s="6" t="inlineStr">
        <is>
          <t>C30</t>
        </is>
      </c>
      <c r="Q696" s="123" t="inlineStr">
        <is>
          <t>250# ANSI Flange</t>
        </is>
      </c>
      <c r="R696" s="123" t="inlineStr">
        <is>
          <t>RTF</t>
        </is>
      </c>
      <c r="S696" s="6" t="n"/>
      <c r="T696" s="123" t="inlineStr">
        <is>
          <t>A100529</t>
        </is>
      </c>
      <c r="U696" s="123" t="n"/>
      <c r="V696" s="123" t="inlineStr">
        <is>
          <t>LT027</t>
        </is>
      </c>
      <c r="W696" s="13" t="n">
        <v>0</v>
      </c>
      <c r="X696" t="n">
        <v>0</v>
      </c>
    </row>
    <row r="697" ht="12.75" customHeight="1">
      <c r="B697" s="13" t="inlineStr">
        <is>
          <t>N</t>
        </is>
      </c>
      <c r="C697" t="inlineStr">
        <is>
          <t>Price_BOM_VL_VLS_Insert_692</t>
        </is>
      </c>
      <c r="D697">
        <f>IF(B697="Y",C697,"")</f>
        <v/>
      </c>
      <c r="E697" t="inlineStr">
        <is>
          <t>:2512-1_VL:3012-5_VL:3012-3_VL:4095-9_VL:4095-7_VL:4012-1_VL:4012-9_VL:4012-7_VL:5095-9_VL:5012-9_VL:5012-C_VL:5012-A_VL:6012-5_VL:8095-1_VL:8012-3_VL:</t>
        </is>
      </c>
      <c r="F697" s="123" t="inlineStr">
        <is>
          <t>XA</t>
        </is>
      </c>
      <c r="G697" s="123" t="inlineStr">
        <is>
          <t>Opt_InsertProvided</t>
        </is>
      </c>
      <c r="H697" t="inlineStr">
        <is>
          <t>Cast Iron, ASTM-A48, CL 30:Cast Iron, ASTM-A48, CL 35</t>
        </is>
      </c>
      <c r="I697" s="123" t="inlineStr">
        <is>
          <t>:C30:C35:</t>
        </is>
      </c>
      <c r="J697" t="inlineStr">
        <is>
          <t>Coating_Scotchkote134_interior_exterior_IncludeImpeller</t>
        </is>
      </c>
      <c r="K697" t="inlineStr">
        <is>
          <t>:MechSealType2B:</t>
        </is>
      </c>
      <c r="L697" t="inlineStr">
        <is>
          <t>Vertical</t>
        </is>
      </c>
      <c r="M697" t="inlineStr">
        <is>
          <t>:G:K:</t>
        </is>
      </c>
      <c r="N697" t="inlineStr">
        <is>
          <t>:213JP:215JP:254JP:256JP:</t>
        </is>
      </c>
      <c r="O697" s="6" t="inlineStr">
        <is>
          <t>Cast Iron, ASTM-A48, CL 30</t>
        </is>
      </c>
      <c r="P697" s="6" t="inlineStr">
        <is>
          <t>C30</t>
        </is>
      </c>
      <c r="Q697" s="123" t="inlineStr">
        <is>
          <t>250# ANSI Flange</t>
        </is>
      </c>
      <c r="R697" s="123" t="inlineStr">
        <is>
          <t>RTF</t>
        </is>
      </c>
      <c r="S697" s="6" t="n"/>
      <c r="T697" s="123" t="inlineStr">
        <is>
          <t>A100529</t>
        </is>
      </c>
      <c r="U697" s="123" t="n"/>
      <c r="V697" s="123" t="inlineStr">
        <is>
          <t>LT027</t>
        </is>
      </c>
      <c r="W697" s="13" t="n">
        <v>0</v>
      </c>
      <c r="X697" t="n">
        <v>0</v>
      </c>
    </row>
    <row r="698" ht="12.75" customHeight="1">
      <c r="B698" s="13" t="inlineStr">
        <is>
          <t>N</t>
        </is>
      </c>
      <c r="C698" t="inlineStr">
        <is>
          <t>Price_BOM_VL_VLS_Insert_693</t>
        </is>
      </c>
      <c r="D698">
        <f>IF(B698="Y",C698,"")</f>
        <v/>
      </c>
      <c r="E698" t="inlineStr">
        <is>
          <t>:2512-1_VL:3012-5_VL:3012-3_VL:4095-9_VL:4095-7_VL:4012-1_VL:4012-9_VL:4012-7_VL:5095-9_VL:5012-9_VL:5012-C_VL:5012-A_VL:6012-5_VL:8095-1_VL:8012-3_VL:</t>
        </is>
      </c>
      <c r="F698" s="123" t="inlineStr">
        <is>
          <t>XA</t>
        </is>
      </c>
      <c r="G698" s="123" t="inlineStr">
        <is>
          <t>Opt_InsertProvided</t>
        </is>
      </c>
      <c r="H698" t="inlineStr">
        <is>
          <t>Cast Iron, ASTM-A48, CL 30:Cast Iron, ASTM-A48, CL 35</t>
        </is>
      </c>
      <c r="I698" s="123" t="inlineStr">
        <is>
          <t>:C30:C35:</t>
        </is>
      </c>
      <c r="J698" t="inlineStr">
        <is>
          <t>Coating_Scotchkote134_interior_exterior_IncludeImpeller</t>
        </is>
      </c>
      <c r="K698" t="inlineStr">
        <is>
          <t>:MechSealType2B:</t>
        </is>
      </c>
      <c r="L698" t="inlineStr">
        <is>
          <t>Vertical</t>
        </is>
      </c>
      <c r="M698" t="inlineStr">
        <is>
          <t>:G:K:</t>
        </is>
      </c>
      <c r="N698" t="inlineStr">
        <is>
          <t>:284JP:286JP:324JP:326JP:364JPZ:365JPZ:404JPZ:405JPZ:</t>
        </is>
      </c>
      <c r="O698" s="6" t="inlineStr">
        <is>
          <t>Cast Iron, ASTM-A48, CL 30</t>
        </is>
      </c>
      <c r="P698" s="6" t="inlineStr">
        <is>
          <t>C30</t>
        </is>
      </c>
      <c r="Q698" s="123" t="inlineStr">
        <is>
          <t>250# ANSI Flange</t>
        </is>
      </c>
      <c r="R698" s="123" t="inlineStr">
        <is>
          <t>RTF</t>
        </is>
      </c>
      <c r="S698" s="6" t="n"/>
      <c r="T698" s="123" t="inlineStr">
        <is>
          <t>A100529</t>
        </is>
      </c>
      <c r="U698" s="123" t="n"/>
      <c r="V698" s="123" t="inlineStr">
        <is>
          <t>LT027</t>
        </is>
      </c>
      <c r="W698" s="13" t="n">
        <v>0</v>
      </c>
      <c r="X698" t="n">
        <v>0</v>
      </c>
    </row>
    <row r="699" ht="12.75" customHeight="1">
      <c r="B699" s="13" t="inlineStr">
        <is>
          <t>N</t>
        </is>
      </c>
      <c r="C699" t="inlineStr">
        <is>
          <t>Price_BOM_VL_VLS_Insert_694</t>
        </is>
      </c>
      <c r="D699">
        <f>IF(B699="Y",C699,"")</f>
        <v/>
      </c>
      <c r="E699" t="inlineStr">
        <is>
          <t>:2512-1_VL:3012-5_VL:3012-3_VL:4095-9_VL:4095-7_VL:4012-1_VL:4012-9_VL:4012-7_VL:5095-9_VL:5012-9_VL:5012-C_VL:5012-A_VL:6012-5_VL:8095-1_VL:8012-3_VL:</t>
        </is>
      </c>
      <c r="F699" s="123" t="inlineStr">
        <is>
          <t>XA</t>
        </is>
      </c>
      <c r="G699" s="123" t="inlineStr">
        <is>
          <t>Opt_InsertProvided</t>
        </is>
      </c>
      <c r="H699" t="inlineStr">
        <is>
          <t>Cast Iron, ASTM-A48, CL 30:Cast Iron, ASTM-A48, CL 35</t>
        </is>
      </c>
      <c r="I699" s="123" t="inlineStr">
        <is>
          <t>:C30:C35:</t>
        </is>
      </c>
      <c r="J699" t="inlineStr">
        <is>
          <t>Coating_Scotchkote134_interior_IncludeImpeller</t>
        </is>
      </c>
      <c r="K699" t="inlineStr">
        <is>
          <t>:MechSealType1Unbal:</t>
        </is>
      </c>
      <c r="L699" t="inlineStr">
        <is>
          <t>Vertical</t>
        </is>
      </c>
      <c r="M699" t="inlineStr">
        <is>
          <t>:G:K:</t>
        </is>
      </c>
      <c r="N699" t="inlineStr">
        <is>
          <t>:213JP:215JP:254JP:256JP:</t>
        </is>
      </c>
      <c r="O699" s="6" t="inlineStr">
        <is>
          <t>Cast Iron, ASTM-A48, CL 30</t>
        </is>
      </c>
      <c r="P699" s="6" t="inlineStr">
        <is>
          <t>C30</t>
        </is>
      </c>
      <c r="Q699" s="123" t="inlineStr">
        <is>
          <t>250# ANSI Flange</t>
        </is>
      </c>
      <c r="R699" s="123" t="inlineStr">
        <is>
          <t>RTF</t>
        </is>
      </c>
      <c r="S699" s="6" t="n"/>
      <c r="T699" s="123" t="inlineStr">
        <is>
          <t>A100529</t>
        </is>
      </c>
      <c r="U699" s="123" t="n"/>
      <c r="V699" s="123" t="inlineStr">
        <is>
          <t>LT027</t>
        </is>
      </c>
      <c r="W699" s="13" t="n">
        <v>0</v>
      </c>
      <c r="X699" t="n">
        <v>0</v>
      </c>
    </row>
    <row r="700" ht="12.75" customHeight="1">
      <c r="B700" s="13" t="inlineStr">
        <is>
          <t>N</t>
        </is>
      </c>
      <c r="C700" t="inlineStr">
        <is>
          <t>Price_BOM_VL_VLS_Insert_695</t>
        </is>
      </c>
      <c r="D700">
        <f>IF(B700="Y",C700,"")</f>
        <v/>
      </c>
      <c r="E700" t="inlineStr">
        <is>
          <t>:2512-1_VL:3012-5_VL:3012-3_VL:4095-9_VL:4095-7_VL:4012-1_VL:4012-9_VL:4012-7_VL:5095-9_VL:5012-9_VL:5012-C_VL:5012-A_VL:6012-5_VL:8095-1_VL:8012-3_VL:</t>
        </is>
      </c>
      <c r="F700" s="123" t="inlineStr">
        <is>
          <t>XA</t>
        </is>
      </c>
      <c r="G700" s="123" t="inlineStr">
        <is>
          <t>Opt_InsertProvided</t>
        </is>
      </c>
      <c r="H700" t="inlineStr">
        <is>
          <t>Cast Iron, ASTM-A48, CL 30:Cast Iron, ASTM-A48, CL 35</t>
        </is>
      </c>
      <c r="I700" s="123" t="inlineStr">
        <is>
          <t>:C30:C35:</t>
        </is>
      </c>
      <c r="J700" t="inlineStr">
        <is>
          <t>Coating_Scotchkote134_interior_IncludeImpeller</t>
        </is>
      </c>
      <c r="K700" t="inlineStr">
        <is>
          <t>:MechSealType1Unbal:</t>
        </is>
      </c>
      <c r="L700" t="inlineStr">
        <is>
          <t>Vertical</t>
        </is>
      </c>
      <c r="M700" t="inlineStr">
        <is>
          <t>:G:K:</t>
        </is>
      </c>
      <c r="N700" t="inlineStr">
        <is>
          <t>:284JP:286JP:324JP:326JP:364JPZ:365JPZ:404JPZ:405JPZ:</t>
        </is>
      </c>
      <c r="O700" s="6" t="inlineStr">
        <is>
          <t>Cast Iron, ASTM-A48, CL 30</t>
        </is>
      </c>
      <c r="P700" s="6" t="inlineStr">
        <is>
          <t>C30</t>
        </is>
      </c>
      <c r="Q700" s="123" t="inlineStr">
        <is>
          <t>250# ANSI Flange</t>
        </is>
      </c>
      <c r="R700" s="123" t="inlineStr">
        <is>
          <t>RTF</t>
        </is>
      </c>
      <c r="S700" s="6" t="n"/>
      <c r="T700" s="123" t="inlineStr">
        <is>
          <t>A100529</t>
        </is>
      </c>
      <c r="U700" s="123" t="n"/>
      <c r="V700" s="123" t="inlineStr">
        <is>
          <t>LT027</t>
        </is>
      </c>
      <c r="W700" s="13" t="n">
        <v>0</v>
      </c>
      <c r="X700" t="n">
        <v>0</v>
      </c>
    </row>
    <row r="701" ht="12.75" customHeight="1">
      <c r="B701" s="13" t="inlineStr">
        <is>
          <t>N</t>
        </is>
      </c>
      <c r="C701" t="inlineStr">
        <is>
          <t>Price_BOM_VL_VLS_Insert_696</t>
        </is>
      </c>
      <c r="D701">
        <f>IF(B701="Y",C701,"")</f>
        <v/>
      </c>
      <c r="E701" t="inlineStr">
        <is>
          <t>:2512-1_VL:3012-5_VL:3012-3_VL:4095-9_VL:4095-7_VL:4012-1_VL:4012-9_VL:4012-7_VL:5095-9_VL:5012-9_VL:5012-C_VL:5012-A_VL:6012-5_VL:8095-1_VL:8012-3_VL:</t>
        </is>
      </c>
      <c r="F701" s="123" t="inlineStr">
        <is>
          <t>XA</t>
        </is>
      </c>
      <c r="G701" s="123" t="inlineStr">
        <is>
          <t>Opt_InsertProvided</t>
        </is>
      </c>
      <c r="H701" t="inlineStr">
        <is>
          <t>Cast Iron, ASTM-A48, CL 30:Cast Iron, ASTM-A48, CL 35</t>
        </is>
      </c>
      <c r="I701" s="123" t="inlineStr">
        <is>
          <t>:C30:C35:</t>
        </is>
      </c>
      <c r="J701" t="inlineStr">
        <is>
          <t>Coating_Scotchkote134_interior_IncludeImpeller</t>
        </is>
      </c>
      <c r="K701" t="inlineStr">
        <is>
          <t>:MechSealType2B:</t>
        </is>
      </c>
      <c r="L701" t="inlineStr">
        <is>
          <t>Vertical</t>
        </is>
      </c>
      <c r="M701" t="inlineStr">
        <is>
          <t>:G:K:</t>
        </is>
      </c>
      <c r="N701" t="inlineStr">
        <is>
          <t>:213JP:215JP:254JP:256JP:</t>
        </is>
      </c>
      <c r="O701" s="6" t="inlineStr">
        <is>
          <t>Cast Iron, ASTM-A48, CL 30</t>
        </is>
      </c>
      <c r="P701" s="6" t="inlineStr">
        <is>
          <t>C30</t>
        </is>
      </c>
      <c r="Q701" s="123" t="inlineStr">
        <is>
          <t>250# ANSI Flange</t>
        </is>
      </c>
      <c r="R701" s="123" t="inlineStr">
        <is>
          <t>RTF</t>
        </is>
      </c>
      <c r="S701" s="6" t="n"/>
      <c r="T701" s="123" t="inlineStr">
        <is>
          <t>A100529</t>
        </is>
      </c>
      <c r="U701" s="123" t="n"/>
      <c r="V701" s="123" t="inlineStr">
        <is>
          <t>LT027</t>
        </is>
      </c>
      <c r="W701" s="13" t="n">
        <v>0</v>
      </c>
      <c r="X701" t="n">
        <v>0</v>
      </c>
    </row>
    <row r="702" ht="12.75" customHeight="1">
      <c r="B702" s="13" t="inlineStr">
        <is>
          <t>N</t>
        </is>
      </c>
      <c r="C702" t="inlineStr">
        <is>
          <t>Price_BOM_VL_VLS_Insert_697</t>
        </is>
      </c>
      <c r="D702">
        <f>IF(B702="Y",C702,"")</f>
        <v/>
      </c>
      <c r="E702" t="inlineStr">
        <is>
          <t>:2512-1_VL:3012-5_VL:3012-3_VL:4095-9_VL:4095-7_VL:4012-1_VL:4012-9_VL:4012-7_VL:5095-9_VL:5012-9_VL:5012-C_VL:5012-A_VL:6012-5_VL:8095-1_VL:8012-3_VL:</t>
        </is>
      </c>
      <c r="F702" s="123" t="inlineStr">
        <is>
          <t>XA</t>
        </is>
      </c>
      <c r="G702" s="123" t="inlineStr">
        <is>
          <t>Opt_InsertProvided</t>
        </is>
      </c>
      <c r="H702" t="inlineStr">
        <is>
          <t>Cast Iron, ASTM-A48, CL 30:Cast Iron, ASTM-A48, CL 35</t>
        </is>
      </c>
      <c r="I702" s="123" t="inlineStr">
        <is>
          <t>:C30:C35:</t>
        </is>
      </c>
      <c r="J702" t="inlineStr">
        <is>
          <t>Coating_Scotchkote134_interior_IncludeImpeller</t>
        </is>
      </c>
      <c r="K702" t="inlineStr">
        <is>
          <t>:MechSealType2B:</t>
        </is>
      </c>
      <c r="L702" t="inlineStr">
        <is>
          <t>Vertical</t>
        </is>
      </c>
      <c r="M702" t="inlineStr">
        <is>
          <t>:G:K:</t>
        </is>
      </c>
      <c r="N702" t="inlineStr">
        <is>
          <t>:284JP:286JP:324JP:326JP:364JPZ:365JPZ:404JPZ:405JPZ:</t>
        </is>
      </c>
      <c r="O702" s="6" t="inlineStr">
        <is>
          <t>Cast Iron, ASTM-A48, CL 30</t>
        </is>
      </c>
      <c r="P702" s="6" t="inlineStr">
        <is>
          <t>C30</t>
        </is>
      </c>
      <c r="Q702" s="123" t="inlineStr">
        <is>
          <t>250# ANSI Flange</t>
        </is>
      </c>
      <c r="R702" s="123" t="inlineStr">
        <is>
          <t>RTF</t>
        </is>
      </c>
      <c r="S702" s="6" t="n"/>
      <c r="T702" s="123" t="inlineStr">
        <is>
          <t>A100529</t>
        </is>
      </c>
      <c r="U702" s="123" t="n"/>
      <c r="V702" s="123" t="inlineStr">
        <is>
          <t>LT027</t>
        </is>
      </c>
      <c r="W702" s="13" t="n">
        <v>0</v>
      </c>
      <c r="X702" t="n">
        <v>0</v>
      </c>
    </row>
    <row r="703" ht="12.75" customHeight="1">
      <c r="B703" s="13" t="inlineStr">
        <is>
          <t>N</t>
        </is>
      </c>
      <c r="C703" t="inlineStr">
        <is>
          <t>Price_BOM_VL_VLS_Insert_698</t>
        </is>
      </c>
      <c r="D703">
        <f>IF(B703="Y",C703,"")</f>
        <v/>
      </c>
      <c r="E703" t="inlineStr">
        <is>
          <t>:2512-1_VL:3012-5_VL:3012-3_VL:4095-9_VL:4095-7_VL:4012-1_VL:4012-9_VL:4012-7_VL:5095-9_VL:5012-9_VL:5012-C_VL:5012-A_VL:6012-5_VL:8095-1_VL:8012-3_VL:</t>
        </is>
      </c>
      <c r="F703" s="123" t="inlineStr">
        <is>
          <t>XA</t>
        </is>
      </c>
      <c r="G703" s="123" t="inlineStr">
        <is>
          <t>Opt_InsertProvided</t>
        </is>
      </c>
      <c r="H703" t="inlineStr">
        <is>
          <t>Cast Iron, ASTM-A48, CL 30:Cast Iron, ASTM-A48, CL 35</t>
        </is>
      </c>
      <c r="I703" s="123" t="inlineStr">
        <is>
          <t>:C30:C35:</t>
        </is>
      </c>
      <c r="J703" t="inlineStr">
        <is>
          <t>Coating_Special</t>
        </is>
      </c>
      <c r="K703" t="inlineStr">
        <is>
          <t>:MechSealType1Unbal:</t>
        </is>
      </c>
      <c r="L703" t="inlineStr">
        <is>
          <t>Vertical</t>
        </is>
      </c>
      <c r="M703" t="inlineStr">
        <is>
          <t>:G:K:</t>
        </is>
      </c>
      <c r="N703" t="inlineStr">
        <is>
          <t>:213JP:215JP:254JP:256JP:</t>
        </is>
      </c>
      <c r="O703" s="6" t="inlineStr">
        <is>
          <t>Cast Iron, ASTM-A48, CL 30</t>
        </is>
      </c>
      <c r="P703" s="6" t="inlineStr">
        <is>
          <t>C30</t>
        </is>
      </c>
      <c r="Q703" s="123" t="inlineStr">
        <is>
          <t>250# ANSI Flange</t>
        </is>
      </c>
      <c r="R703" s="123" t="inlineStr">
        <is>
          <t>RTF</t>
        </is>
      </c>
      <c r="S703" s="6" t="n"/>
      <c r="T703" s="123" t="inlineStr">
        <is>
          <t>A100529</t>
        </is>
      </c>
      <c r="U703" s="123" t="n"/>
      <c r="V703" s="123" t="inlineStr">
        <is>
          <t>LT027</t>
        </is>
      </c>
      <c r="W703" s="13" t="n">
        <v>0</v>
      </c>
      <c r="X703" t="n">
        <v>0</v>
      </c>
    </row>
    <row r="704" ht="12.75" customHeight="1">
      <c r="B704" s="13" t="inlineStr">
        <is>
          <t>N</t>
        </is>
      </c>
      <c r="C704" t="inlineStr">
        <is>
          <t>Price_BOM_VL_VLS_Insert_699</t>
        </is>
      </c>
      <c r="D704">
        <f>IF(B704="Y",C704,"")</f>
        <v/>
      </c>
      <c r="E704" t="inlineStr">
        <is>
          <t>:2512-1_VL:3012-5_VL:3012-3_VL:4095-9_VL:4095-7_VL:4012-1_VL:4012-9_VL:4012-7_VL:5095-9_VL:5012-9_VL:5012-C_VL:5012-A_VL:6012-5_VL:8095-1_VL:8012-3_VL:</t>
        </is>
      </c>
      <c r="F704" s="123" t="inlineStr">
        <is>
          <t>XA</t>
        </is>
      </c>
      <c r="G704" s="123" t="inlineStr">
        <is>
          <t>Opt_InsertProvided</t>
        </is>
      </c>
      <c r="H704" t="inlineStr">
        <is>
          <t>Cast Iron, ASTM-A48, CL 30:Cast Iron, ASTM-A48, CL 35</t>
        </is>
      </c>
      <c r="I704" s="123" t="inlineStr">
        <is>
          <t>:C30:C35:</t>
        </is>
      </c>
      <c r="J704" t="inlineStr">
        <is>
          <t>Coating_Special</t>
        </is>
      </c>
      <c r="K704" t="inlineStr">
        <is>
          <t>:MechSealType1Unbal:</t>
        </is>
      </c>
      <c r="L704" t="inlineStr">
        <is>
          <t>Vertical</t>
        </is>
      </c>
      <c r="M704" t="inlineStr">
        <is>
          <t>:G:K:</t>
        </is>
      </c>
      <c r="N704" t="inlineStr">
        <is>
          <t>:284JP:286JP:324JP:326JP:364JPZ:365JPZ:404JPZ:405JPZ:</t>
        </is>
      </c>
      <c r="O704" s="6" t="inlineStr">
        <is>
          <t>Cast Iron, ASTM-A48, CL 30</t>
        </is>
      </c>
      <c r="P704" s="6" t="inlineStr">
        <is>
          <t>C30</t>
        </is>
      </c>
      <c r="Q704" s="123" t="inlineStr">
        <is>
          <t>250# ANSI Flange</t>
        </is>
      </c>
      <c r="R704" s="123" t="inlineStr">
        <is>
          <t>RTF</t>
        </is>
      </c>
      <c r="S704" s="6" t="n"/>
      <c r="T704" s="123" t="inlineStr">
        <is>
          <t>A100529</t>
        </is>
      </c>
      <c r="U704" s="123" t="n"/>
      <c r="V704" s="123" t="inlineStr">
        <is>
          <t>LT027</t>
        </is>
      </c>
      <c r="W704" s="13" t="n">
        <v>0</v>
      </c>
      <c r="X704" t="n">
        <v>0</v>
      </c>
    </row>
    <row r="705" ht="12.75" customHeight="1">
      <c r="B705" s="13" t="inlineStr">
        <is>
          <t>N</t>
        </is>
      </c>
      <c r="C705" t="inlineStr">
        <is>
          <t>Price_BOM_VL_VLS_Insert_700</t>
        </is>
      </c>
      <c r="D705">
        <f>IF(B705="Y",C705,"")</f>
        <v/>
      </c>
      <c r="E705" t="inlineStr">
        <is>
          <t>:2512-1_VL:3012-5_VL:3012-3_VL:4095-9_VL:4095-7_VL:4012-1_VL:4012-9_VL:4012-7_VL:5095-9_VL:5012-9_VL:5012-C_VL:5012-A_VL:6012-5_VL:8095-1_VL:8012-3_VL:</t>
        </is>
      </c>
      <c r="F705" s="123" t="inlineStr">
        <is>
          <t>XA</t>
        </is>
      </c>
      <c r="G705" s="123" t="inlineStr">
        <is>
          <t>Opt_InsertProvided</t>
        </is>
      </c>
      <c r="H705" t="inlineStr">
        <is>
          <t>Cast Iron, ASTM-A48, CL 30:Cast Iron, ASTM-A48, CL 35</t>
        </is>
      </c>
      <c r="I705" s="123" t="inlineStr">
        <is>
          <t>:C30:C35:</t>
        </is>
      </c>
      <c r="J705" t="inlineStr">
        <is>
          <t>Coating_Special</t>
        </is>
      </c>
      <c r="K705" t="inlineStr">
        <is>
          <t>:MechSealType2B:</t>
        </is>
      </c>
      <c r="L705" t="inlineStr">
        <is>
          <t>Vertical</t>
        </is>
      </c>
      <c r="M705" t="inlineStr">
        <is>
          <t>:G:K:</t>
        </is>
      </c>
      <c r="N705" t="inlineStr">
        <is>
          <t>:213JP:215JP:254JP:256JP:</t>
        </is>
      </c>
      <c r="O705" s="6" t="inlineStr">
        <is>
          <t>Cast Iron, ASTM-A48, CL 30</t>
        </is>
      </c>
      <c r="P705" s="6" t="inlineStr">
        <is>
          <t>C30</t>
        </is>
      </c>
      <c r="Q705" s="123" t="inlineStr">
        <is>
          <t>250# ANSI Flange</t>
        </is>
      </c>
      <c r="R705" s="123" t="inlineStr">
        <is>
          <t>RTF</t>
        </is>
      </c>
      <c r="S705" s="6" t="n"/>
      <c r="T705" s="123" t="inlineStr">
        <is>
          <t>A100529</t>
        </is>
      </c>
      <c r="U705" s="123" t="n"/>
      <c r="V705" s="123" t="inlineStr">
        <is>
          <t>LT027</t>
        </is>
      </c>
      <c r="W705" s="13" t="n">
        <v>0</v>
      </c>
      <c r="X705" t="n">
        <v>0</v>
      </c>
    </row>
    <row r="706" ht="12.75" customHeight="1">
      <c r="B706" s="13" t="inlineStr">
        <is>
          <t>N</t>
        </is>
      </c>
      <c r="C706" t="inlineStr">
        <is>
          <t>Price_BOM_VL_VLS_Insert_701</t>
        </is>
      </c>
      <c r="D706">
        <f>IF(B706="Y",C706,"")</f>
        <v/>
      </c>
      <c r="E706" t="inlineStr">
        <is>
          <t>:2512-1_VL:3012-5_VL:3012-3_VL:4095-9_VL:4095-7_VL:4012-1_VL:4012-9_VL:4012-7_VL:5095-9_VL:5012-9_VL:5012-C_VL:5012-A_VL:6012-5_VL:8095-1_VL:8012-3_VL:</t>
        </is>
      </c>
      <c r="F706" s="123" t="inlineStr">
        <is>
          <t>XA</t>
        </is>
      </c>
      <c r="G706" s="123" t="inlineStr">
        <is>
          <t>Opt_InsertProvided</t>
        </is>
      </c>
      <c r="H706" t="inlineStr">
        <is>
          <t>Cast Iron, ASTM-A48, CL 30:Cast Iron, ASTM-A48, CL 35</t>
        </is>
      </c>
      <c r="I706" s="123" t="inlineStr">
        <is>
          <t>:C30:C35:</t>
        </is>
      </c>
      <c r="J706" t="inlineStr">
        <is>
          <t>Coating_Special</t>
        </is>
      </c>
      <c r="K706" t="inlineStr">
        <is>
          <t>:MechSealType2B:</t>
        </is>
      </c>
      <c r="L706" t="inlineStr">
        <is>
          <t>Vertical</t>
        </is>
      </c>
      <c r="M706" t="inlineStr">
        <is>
          <t>:G:K:</t>
        </is>
      </c>
      <c r="N706" t="inlineStr">
        <is>
          <t>:284JP:286JP:324JP:326JP:364JPZ:365JPZ:404JPZ:405JPZ:</t>
        </is>
      </c>
      <c r="O706" s="6" t="inlineStr">
        <is>
          <t>Cast Iron, ASTM-A48, CL 30</t>
        </is>
      </c>
      <c r="P706" s="6" t="inlineStr">
        <is>
          <t>C30</t>
        </is>
      </c>
      <c r="Q706" s="123" t="inlineStr">
        <is>
          <t>250# ANSI Flange</t>
        </is>
      </c>
      <c r="R706" s="123" t="inlineStr">
        <is>
          <t>RTF</t>
        </is>
      </c>
      <c r="S706" s="6" t="n"/>
      <c r="T706" s="123" t="inlineStr">
        <is>
          <t>A100529</t>
        </is>
      </c>
      <c r="U706" s="123" t="n"/>
      <c r="V706" s="123" t="inlineStr">
        <is>
          <t>LT027</t>
        </is>
      </c>
      <c r="W706" s="13" t="n">
        <v>0</v>
      </c>
      <c r="X706" t="n">
        <v>0</v>
      </c>
    </row>
    <row r="707" ht="12.75" customHeight="1">
      <c r="B707" s="13" t="inlineStr">
        <is>
          <t>N</t>
        </is>
      </c>
      <c r="C707" t="inlineStr">
        <is>
          <t>Price_BOM_VL_VLS_Insert_702</t>
        </is>
      </c>
      <c r="D707">
        <f>IF(B707="Y",C707,"")</f>
        <v/>
      </c>
      <c r="E707" t="inlineStr">
        <is>
          <t>:2512-1_VL:3012-5_VL:3012-3_VL:4095-9_VL:4095-7_VL:4012-1_VL:4012-9_VL:4012-7_VL:5095-9_VL:5012-9_VL:5012-C_VL:5012-A_VL:6012-5_VL:8095-1_VL:8012-3_VL:</t>
        </is>
      </c>
      <c r="F707" s="123" t="inlineStr">
        <is>
          <t>XA</t>
        </is>
      </c>
      <c r="G707" s="123" t="inlineStr">
        <is>
          <t>Opt_InsertProvided</t>
        </is>
      </c>
      <c r="H707" t="inlineStr">
        <is>
          <t>Cast Iron, ASTM-A48, CL 30:Cast Iron, ASTM-A48, CL 35</t>
        </is>
      </c>
      <c r="I707" s="123" t="inlineStr">
        <is>
          <t>:C30:C35:</t>
        </is>
      </c>
      <c r="J707" t="inlineStr">
        <is>
          <t>Coating_Epoxy</t>
        </is>
      </c>
      <c r="K707" t="inlineStr">
        <is>
          <t>:MechSealType1Unbal:</t>
        </is>
      </c>
      <c r="L707" t="inlineStr">
        <is>
          <t>Vertical</t>
        </is>
      </c>
      <c r="M707" t="inlineStr">
        <is>
          <t>:G:K:</t>
        </is>
      </c>
      <c r="N707" t="inlineStr">
        <is>
          <t>:213JP:215JP:254JP:256JP:</t>
        </is>
      </c>
      <c r="O707" s="6" t="inlineStr">
        <is>
          <t>Cast Iron, ASTM-A48, CL 30</t>
        </is>
      </c>
      <c r="P707" s="6" t="inlineStr">
        <is>
          <t>C30</t>
        </is>
      </c>
      <c r="Q707" s="123" t="inlineStr">
        <is>
          <t>250# ANSI Flange</t>
        </is>
      </c>
      <c r="R707" s="123" t="inlineStr">
        <is>
          <t>RTF</t>
        </is>
      </c>
      <c r="S707" s="6" t="n"/>
      <c r="T707" s="123" t="inlineStr">
        <is>
          <t>A100529</t>
        </is>
      </c>
      <c r="U707" s="123" t="n"/>
      <c r="V707" s="123" t="inlineStr">
        <is>
          <t>LT027</t>
        </is>
      </c>
      <c r="W707" s="13" t="n">
        <v>0</v>
      </c>
      <c r="X707" t="n">
        <v>0</v>
      </c>
    </row>
    <row r="708" ht="12.75" customHeight="1">
      <c r="B708" s="13" t="inlineStr">
        <is>
          <t>N</t>
        </is>
      </c>
      <c r="C708" t="inlineStr">
        <is>
          <t>Price_BOM_VL_VLS_Insert_703</t>
        </is>
      </c>
      <c r="D708">
        <f>IF(B708="Y",C708,"")</f>
        <v/>
      </c>
      <c r="E708" t="inlineStr">
        <is>
          <t>:2512-1_VL:3012-5_VL:3012-3_VL:4095-9_VL:4095-7_VL:4012-1_VL:4012-9_VL:4012-7_VL:5095-9_VL:5012-9_VL:5012-C_VL:5012-A_VL:6012-5_VL:8095-1_VL:8012-3_VL:</t>
        </is>
      </c>
      <c r="F708" s="123" t="inlineStr">
        <is>
          <t>XA</t>
        </is>
      </c>
      <c r="G708" s="123" t="inlineStr">
        <is>
          <t>Opt_InsertProvided</t>
        </is>
      </c>
      <c r="H708" t="inlineStr">
        <is>
          <t>Cast Iron, ASTM-A48, CL 30:Cast Iron, ASTM-A48, CL 35</t>
        </is>
      </c>
      <c r="I708" s="123" t="inlineStr">
        <is>
          <t>:C30:C35:</t>
        </is>
      </c>
      <c r="J708" t="inlineStr">
        <is>
          <t>Coating_Epoxy</t>
        </is>
      </c>
      <c r="K708" t="inlineStr">
        <is>
          <t>:MechSealType1Unbal:</t>
        </is>
      </c>
      <c r="L708" t="inlineStr">
        <is>
          <t>Vertical</t>
        </is>
      </c>
      <c r="M708" t="inlineStr">
        <is>
          <t>:G:K:</t>
        </is>
      </c>
      <c r="N708" t="inlineStr">
        <is>
          <t>:284JP:286JP:324JP:326JP:364JPZ:365JPZ:404JPZ:405JPZ:</t>
        </is>
      </c>
      <c r="O708" s="6" t="inlineStr">
        <is>
          <t>Cast Iron, ASTM-A48, CL 30</t>
        </is>
      </c>
      <c r="P708" s="6" t="inlineStr">
        <is>
          <t>C30</t>
        </is>
      </c>
      <c r="Q708" s="123" t="inlineStr">
        <is>
          <t>250# ANSI Flange</t>
        </is>
      </c>
      <c r="R708" s="123" t="inlineStr">
        <is>
          <t>RTF</t>
        </is>
      </c>
      <c r="S708" s="6" t="n"/>
      <c r="T708" s="123" t="inlineStr">
        <is>
          <t>A100529</t>
        </is>
      </c>
      <c r="U708" s="123" t="n"/>
      <c r="V708" s="123" t="inlineStr">
        <is>
          <t>LT027</t>
        </is>
      </c>
      <c r="W708" s="13" t="n">
        <v>0</v>
      </c>
      <c r="X708" t="n">
        <v>0</v>
      </c>
    </row>
    <row r="709" ht="12.75" customHeight="1">
      <c r="B709" s="13" t="inlineStr">
        <is>
          <t>N</t>
        </is>
      </c>
      <c r="C709" t="inlineStr">
        <is>
          <t>Price_BOM_VL_VLS_Insert_704</t>
        </is>
      </c>
      <c r="D709">
        <f>IF(B709="Y",C709,"")</f>
        <v/>
      </c>
      <c r="E709" t="inlineStr">
        <is>
          <t>:2512-1_VL:3012-5_VL:3012-3_VL:4095-9_VL:4095-7_VL:4012-1_VL:4012-9_VL:4012-7_VL:5095-9_VL:5012-9_VL:5012-C_VL:5012-A_VL:6012-5_VL:8095-1_VL:8012-3_VL:</t>
        </is>
      </c>
      <c r="F709" s="123" t="inlineStr">
        <is>
          <t>XA</t>
        </is>
      </c>
      <c r="G709" s="123" t="inlineStr">
        <is>
          <t>Opt_InsertProvided</t>
        </is>
      </c>
      <c r="H709" t="inlineStr">
        <is>
          <t>Cast Iron, ASTM-A48, CL 30:Cast Iron, ASTM-A48, CL 35</t>
        </is>
      </c>
      <c r="I709" s="123" t="inlineStr">
        <is>
          <t>:C30:C35:</t>
        </is>
      </c>
      <c r="J709" t="inlineStr">
        <is>
          <t>Coating_Epoxy</t>
        </is>
      </c>
      <c r="K709" t="inlineStr">
        <is>
          <t>:MechSealType2B:</t>
        </is>
      </c>
      <c r="L709" t="inlineStr">
        <is>
          <t>Vertical</t>
        </is>
      </c>
      <c r="M709" t="inlineStr">
        <is>
          <t>:G:K:</t>
        </is>
      </c>
      <c r="N709" t="inlineStr">
        <is>
          <t>:213JP:215JP:254JP:256JP:</t>
        </is>
      </c>
      <c r="O709" s="6" t="inlineStr">
        <is>
          <t>Cast Iron, ASTM-A48, CL 30</t>
        </is>
      </c>
      <c r="P709" s="6" t="inlineStr">
        <is>
          <t>C30</t>
        </is>
      </c>
      <c r="Q709" s="123" t="inlineStr">
        <is>
          <t>250# ANSI Flange</t>
        </is>
      </c>
      <c r="R709" s="123" t="inlineStr">
        <is>
          <t>RTF</t>
        </is>
      </c>
      <c r="S709" s="6" t="n"/>
      <c r="T709" s="123" t="inlineStr">
        <is>
          <t>A100529</t>
        </is>
      </c>
      <c r="U709" s="123" t="n"/>
      <c r="V709" s="123" t="inlineStr">
        <is>
          <t>LT027</t>
        </is>
      </c>
      <c r="W709" s="13" t="n">
        <v>0</v>
      </c>
      <c r="X709" t="n">
        <v>0</v>
      </c>
    </row>
    <row r="710" ht="12.75" customHeight="1">
      <c r="B710" s="13" t="inlineStr">
        <is>
          <t>N</t>
        </is>
      </c>
      <c r="C710" t="inlineStr">
        <is>
          <t>Price_BOM_VL_VLS_Insert_705</t>
        </is>
      </c>
      <c r="D710">
        <f>IF(B710="Y",C710,"")</f>
        <v/>
      </c>
      <c r="E710" t="inlineStr">
        <is>
          <t>:2512-1_VL:3012-5_VL:3012-3_VL:4095-9_VL:4095-7_VL:4012-1_VL:4012-9_VL:4012-7_VL:5095-9_VL:5012-9_VL:5012-C_VL:5012-A_VL:6012-5_VL:8095-1_VL:8012-3_VL:</t>
        </is>
      </c>
      <c r="F710" s="123" t="inlineStr">
        <is>
          <t>XA</t>
        </is>
      </c>
      <c r="G710" s="123" t="inlineStr">
        <is>
          <t>Opt_InsertProvided</t>
        </is>
      </c>
      <c r="H710" t="inlineStr">
        <is>
          <t>Cast Iron, ASTM-A48, CL 30:Cast Iron, ASTM-A48, CL 35</t>
        </is>
      </c>
      <c r="I710" s="123" t="inlineStr">
        <is>
          <t>:C30:C35:</t>
        </is>
      </c>
      <c r="J710" t="inlineStr">
        <is>
          <t>Coating_Epoxy</t>
        </is>
      </c>
      <c r="K710" t="inlineStr">
        <is>
          <t>:MechSealType2B:</t>
        </is>
      </c>
      <c r="L710" t="inlineStr">
        <is>
          <t>Vertical</t>
        </is>
      </c>
      <c r="M710" t="inlineStr">
        <is>
          <t>:G:K:</t>
        </is>
      </c>
      <c r="N710" t="inlineStr">
        <is>
          <t>:284JP:286JP:324JP:326JP:364JPZ:365JPZ:404JPZ:405JPZ:</t>
        </is>
      </c>
      <c r="O710" s="6" t="inlineStr">
        <is>
          <t>Cast Iron, ASTM-A48, CL 30</t>
        </is>
      </c>
      <c r="P710" s="6" t="inlineStr">
        <is>
          <t>C30</t>
        </is>
      </c>
      <c r="Q710" s="123" t="inlineStr">
        <is>
          <t>250# ANSI Flange</t>
        </is>
      </c>
      <c r="R710" s="123" t="inlineStr">
        <is>
          <t>RTF</t>
        </is>
      </c>
      <c r="S710" s="6" t="n"/>
      <c r="T710" s="123" t="inlineStr">
        <is>
          <t>A100529</t>
        </is>
      </c>
      <c r="U710" s="123" t="n"/>
      <c r="V710" s="123" t="inlineStr">
        <is>
          <t>LT027</t>
        </is>
      </c>
      <c r="W710" s="13" t="n">
        <v>0</v>
      </c>
      <c r="X710" t="n">
        <v>0</v>
      </c>
    </row>
    <row r="711" ht="12.75" customHeight="1">
      <c r="B711" s="13" t="inlineStr">
        <is>
          <t>N</t>
        </is>
      </c>
      <c r="C711" t="inlineStr">
        <is>
          <t>Price_BOM_VL_VLS_Insert_706</t>
        </is>
      </c>
      <c r="D711">
        <f>IF(B711="Y",C711,"")</f>
        <v/>
      </c>
      <c r="E711" t="inlineStr">
        <is>
          <t>:5070-7_VL:</t>
        </is>
      </c>
      <c r="F711" t="inlineStr">
        <is>
          <t>X4</t>
        </is>
      </c>
      <c r="G711" s="123" t="inlineStr">
        <is>
          <t>Opt_InsertProvided</t>
        </is>
      </c>
      <c r="H711" t="inlineStr">
        <is>
          <t>Cast Iron, ASTM-A48, CL 30:Cast Iron, ASTM-A48, CL 35</t>
        </is>
      </c>
      <c r="I711" s="123" t="inlineStr">
        <is>
          <t>:C30:C35:</t>
        </is>
      </c>
      <c r="J711" t="inlineStr">
        <is>
          <t>Coating_Standard</t>
        </is>
      </c>
      <c r="K711" t="inlineStr">
        <is>
          <t>:MechSealType1Unbal:</t>
        </is>
      </c>
      <c r="L711" t="inlineStr">
        <is>
          <t>Vertical</t>
        </is>
      </c>
      <c r="M711" t="inlineStr">
        <is>
          <t>:G:K:</t>
        </is>
      </c>
      <c r="N711" t="inlineStr">
        <is>
          <t>:213JP:215JP:254JP:256JP:</t>
        </is>
      </c>
      <c r="O711" s="6" t="inlineStr">
        <is>
          <t>Cast Iron, ASTM-A48, CL 30</t>
        </is>
      </c>
      <c r="P711" s="6" t="inlineStr">
        <is>
          <t>C30</t>
        </is>
      </c>
      <c r="Q711" s="123" t="inlineStr">
        <is>
          <t>250# ANSI Flange</t>
        </is>
      </c>
      <c r="R711" s="123" t="inlineStr">
        <is>
          <t>RTF-96769385</t>
        </is>
      </c>
      <c r="S711" s="6" t="inlineStr">
        <is>
          <t>INSERT,LC,4070,X4,JP,SGL, 8.5"AK,CI</t>
        </is>
      </c>
      <c r="T711" s="123" t="inlineStr">
        <is>
          <t>A100524</t>
        </is>
      </c>
      <c r="U711" s="123" t="n"/>
      <c r="V711" s="123" t="inlineStr">
        <is>
          <t>LT027</t>
        </is>
      </c>
      <c r="W711" s="13" t="n">
        <v>0</v>
      </c>
      <c r="X711" t="n">
        <v>0</v>
      </c>
    </row>
    <row r="712" ht="12.75" customHeight="1">
      <c r="B712" s="13" t="inlineStr">
        <is>
          <t>N</t>
        </is>
      </c>
      <c r="C712" t="inlineStr">
        <is>
          <t>Price_BOM_VL_VLS_Insert_707</t>
        </is>
      </c>
      <c r="D712">
        <f>IF(B712="Y",C712,"")</f>
        <v/>
      </c>
      <c r="E712" t="inlineStr">
        <is>
          <t>:5070-7_VL:</t>
        </is>
      </c>
      <c r="F712" t="inlineStr">
        <is>
          <t>X4</t>
        </is>
      </c>
      <c r="G712" s="123" t="inlineStr">
        <is>
          <t>Opt_InsertProvided</t>
        </is>
      </c>
      <c r="H712" t="inlineStr">
        <is>
          <t>Cast Iron, ASTM-A48, CL 30:Cast Iron, ASTM-A48, CL 35</t>
        </is>
      </c>
      <c r="I712" s="123" t="inlineStr">
        <is>
          <t>:C30:C35:</t>
        </is>
      </c>
      <c r="J712" t="inlineStr">
        <is>
          <t>Coating_Standard</t>
        </is>
      </c>
      <c r="K712" t="inlineStr">
        <is>
          <t>:MechSealType1Unbal:</t>
        </is>
      </c>
      <c r="L712" t="inlineStr">
        <is>
          <t>Vertical</t>
        </is>
      </c>
      <c r="M712" t="inlineStr">
        <is>
          <t>:G:K:</t>
        </is>
      </c>
      <c r="N712" t="inlineStr">
        <is>
          <t>:284JP:286JP:324JP:326JP:364JPZ:365JPZ:404JPZ:405JPZ:</t>
        </is>
      </c>
      <c r="O712" s="6" t="inlineStr">
        <is>
          <t>Cast Iron, ASTM-A48, CL 30</t>
        </is>
      </c>
      <c r="P712" s="6" t="inlineStr">
        <is>
          <t>C30</t>
        </is>
      </c>
      <c r="Q712" s="123" t="inlineStr">
        <is>
          <t>250# ANSI Flange</t>
        </is>
      </c>
      <c r="R712" s="123" t="inlineStr">
        <is>
          <t>RTF-96769386</t>
        </is>
      </c>
      <c r="S712" s="6" t="inlineStr">
        <is>
          <t>INSERT,LC,4070,X4,JP,SGL,12.5"AK,CI</t>
        </is>
      </c>
      <c r="T712" s="123" t="inlineStr">
        <is>
          <t>A100524</t>
        </is>
      </c>
      <c r="U712" s="123" t="n"/>
      <c r="V712" s="123" t="inlineStr">
        <is>
          <t>LT027</t>
        </is>
      </c>
      <c r="W712" s="13" t="n">
        <v>0</v>
      </c>
      <c r="X712" t="n">
        <v>0</v>
      </c>
    </row>
    <row r="713" ht="12.75" customHeight="1">
      <c r="B713" s="13" t="inlineStr">
        <is>
          <t>N</t>
        </is>
      </c>
      <c r="C713" t="inlineStr">
        <is>
          <t>Price_BOM_VL_VLS_Insert_708</t>
        </is>
      </c>
      <c r="D713">
        <f>IF(B713="Y",C713,"")</f>
        <v/>
      </c>
      <c r="E713" t="inlineStr">
        <is>
          <t>:5070-7_VL:</t>
        </is>
      </c>
      <c r="F713" t="inlineStr">
        <is>
          <t>X4</t>
        </is>
      </c>
      <c r="G713" s="123" t="inlineStr">
        <is>
          <t>Opt_InsertProvided</t>
        </is>
      </c>
      <c r="H713" t="inlineStr">
        <is>
          <t>Cast Iron, ASTM-A48, CL 30:Cast Iron, ASTM-A48, CL 35</t>
        </is>
      </c>
      <c r="I713" s="123" t="inlineStr">
        <is>
          <t>:C30:C35:</t>
        </is>
      </c>
      <c r="J713" t="inlineStr">
        <is>
          <t>Coating_Standard</t>
        </is>
      </c>
      <c r="K713" t="inlineStr">
        <is>
          <t>:MechSealType1Bal:</t>
        </is>
      </c>
      <c r="L713" t="inlineStr">
        <is>
          <t>Vertical</t>
        </is>
      </c>
      <c r="M713" t="inlineStr">
        <is>
          <t>:G:K:</t>
        </is>
      </c>
      <c r="N713" t="inlineStr">
        <is>
          <t>:213JP:215JP:254JP:256JP:</t>
        </is>
      </c>
      <c r="O713" s="6" t="inlineStr">
        <is>
          <t>Cast Iron, ASTM-A48, CL 30</t>
        </is>
      </c>
      <c r="P713" s="6" t="inlineStr">
        <is>
          <t>C30</t>
        </is>
      </c>
      <c r="Q713" s="123" t="inlineStr">
        <is>
          <t>250# ANSI Flange</t>
        </is>
      </c>
      <c r="R713" s="123" t="inlineStr">
        <is>
          <t>RTF-96769393</t>
        </is>
      </c>
      <c r="S713" s="6" t="inlineStr">
        <is>
          <t>INSERT,LC,4070,X4,JP,BAL, 8.5"AK,CI</t>
        </is>
      </c>
      <c r="T713" s="123" t="inlineStr">
        <is>
          <t>A100524</t>
        </is>
      </c>
      <c r="U713" s="123" t="n"/>
      <c r="V713" s="123" t="inlineStr">
        <is>
          <t>LT027</t>
        </is>
      </c>
      <c r="W713" s="13" t="n">
        <v>0</v>
      </c>
      <c r="X713" t="n">
        <v>0</v>
      </c>
    </row>
    <row r="714" ht="12.75" customHeight="1">
      <c r="B714" s="13" t="inlineStr">
        <is>
          <t>N</t>
        </is>
      </c>
      <c r="C714" t="inlineStr">
        <is>
          <t>Price_BOM_VL_VLS_Insert_709</t>
        </is>
      </c>
      <c r="D714">
        <f>IF(B714="Y",C714,"")</f>
        <v/>
      </c>
      <c r="E714" t="inlineStr">
        <is>
          <t>:5070-7_VL:</t>
        </is>
      </c>
      <c r="F714" t="inlineStr">
        <is>
          <t>X4</t>
        </is>
      </c>
      <c r="G714" s="123" t="inlineStr">
        <is>
          <t>Opt_InsertProvided</t>
        </is>
      </c>
      <c r="H714" t="inlineStr">
        <is>
          <t>Cast Iron, ASTM-A48, CL 30:Cast Iron, ASTM-A48, CL 35</t>
        </is>
      </c>
      <c r="I714" s="123" t="inlineStr">
        <is>
          <t>:C30:C35:</t>
        </is>
      </c>
      <c r="J714" t="inlineStr">
        <is>
          <t>Coating_Standard</t>
        </is>
      </c>
      <c r="K714" t="inlineStr">
        <is>
          <t>:MechSealType1Bal:</t>
        </is>
      </c>
      <c r="L714" t="inlineStr">
        <is>
          <t>Vertical</t>
        </is>
      </c>
      <c r="M714" t="inlineStr">
        <is>
          <t>:G:K:</t>
        </is>
      </c>
      <c r="N714" t="inlineStr">
        <is>
          <t>:284JP:286JP:324JP:326JP:364JPZ:365JPZ:404JPZ:405JPZ:</t>
        </is>
      </c>
      <c r="O714" s="6" t="inlineStr">
        <is>
          <t>Cast Iron, ASTM-A48, CL 30</t>
        </is>
      </c>
      <c r="P714" s="6" t="inlineStr">
        <is>
          <t>C30</t>
        </is>
      </c>
      <c r="Q714" s="123" t="inlineStr">
        <is>
          <t>250# ANSI Flange</t>
        </is>
      </c>
      <c r="R714" s="123" t="inlineStr">
        <is>
          <t>RTF-96769394</t>
        </is>
      </c>
      <c r="S714" s="6" t="inlineStr">
        <is>
          <t>INSERT,LC,4070,X4,JP,BAL,12.5"AK,CI</t>
        </is>
      </c>
      <c r="T714" s="123" t="inlineStr">
        <is>
          <t>A100524</t>
        </is>
      </c>
      <c r="U714" s="123" t="n"/>
      <c r="V714" s="123" t="inlineStr">
        <is>
          <t>LT027</t>
        </is>
      </c>
      <c r="W714" s="13" t="n">
        <v>0</v>
      </c>
      <c r="X714" t="n">
        <v>0</v>
      </c>
    </row>
    <row r="715" ht="12.75" customHeight="1">
      <c r="B715" s="13" t="inlineStr">
        <is>
          <t>N</t>
        </is>
      </c>
      <c r="C715" t="inlineStr">
        <is>
          <t>Price_BOM_VL_VLS_Insert_710</t>
        </is>
      </c>
      <c r="D715">
        <f>IF(B715="Y",C715,"")</f>
        <v/>
      </c>
      <c r="E715" t="inlineStr">
        <is>
          <t>:5070-7_VL:</t>
        </is>
      </c>
      <c r="F715" t="inlineStr">
        <is>
          <t>X4</t>
        </is>
      </c>
      <c r="G715" s="123" t="inlineStr">
        <is>
          <t>Opt_InsertProvided</t>
        </is>
      </c>
      <c r="H715" t="inlineStr">
        <is>
          <t>Cast Iron, ASTM-A48, CL 30:Cast Iron, ASTM-A48, CL 35</t>
        </is>
      </c>
      <c r="I715" s="123" t="inlineStr">
        <is>
          <t>:C30:C35:</t>
        </is>
      </c>
      <c r="J715" t="inlineStr">
        <is>
          <t>Coating_Scotchkote134_interior</t>
        </is>
      </c>
      <c r="K715" t="inlineStr">
        <is>
          <t>:MechSealType1Unbal:</t>
        </is>
      </c>
      <c r="L715" t="inlineStr">
        <is>
          <t>Vertical</t>
        </is>
      </c>
      <c r="M715" t="inlineStr">
        <is>
          <t>:G:K:</t>
        </is>
      </c>
      <c r="N715" t="inlineStr">
        <is>
          <t>:213JP:215JP:254JP:256JP:</t>
        </is>
      </c>
      <c r="O715" s="6" t="inlineStr">
        <is>
          <t>Cast Iron, ASTM-A48, CL 30</t>
        </is>
      </c>
      <c r="P715" s="6" t="inlineStr">
        <is>
          <t>C30</t>
        </is>
      </c>
      <c r="Q715" s="123" t="inlineStr">
        <is>
          <t>250# ANSI Flange</t>
        </is>
      </c>
      <c r="R715" s="123" t="inlineStr">
        <is>
          <t>RTF</t>
        </is>
      </c>
      <c r="S715" s="6" t="n"/>
      <c r="T715" s="123" t="inlineStr">
        <is>
          <t>A100524</t>
        </is>
      </c>
      <c r="U715" s="123" t="n"/>
      <c r="V715" s="123" t="inlineStr">
        <is>
          <t>LT027</t>
        </is>
      </c>
      <c r="W715" s="13" t="n">
        <v>0</v>
      </c>
      <c r="X715" t="n">
        <v>0</v>
      </c>
    </row>
    <row r="716" ht="12.75" customHeight="1">
      <c r="B716" s="13" t="inlineStr">
        <is>
          <t>N</t>
        </is>
      </c>
      <c r="C716" t="inlineStr">
        <is>
          <t>Price_BOM_VL_VLS_Insert_711</t>
        </is>
      </c>
      <c r="D716">
        <f>IF(B716="Y",C716,"")</f>
        <v/>
      </c>
      <c r="E716" t="inlineStr">
        <is>
          <t>:5070-7_VL:</t>
        </is>
      </c>
      <c r="F716" t="inlineStr">
        <is>
          <t>X4</t>
        </is>
      </c>
      <c r="G716" s="123" t="inlineStr">
        <is>
          <t>Opt_InsertProvided</t>
        </is>
      </c>
      <c r="H716" t="inlineStr">
        <is>
          <t>Cast Iron, ASTM-A48, CL 30:Cast Iron, ASTM-A48, CL 35</t>
        </is>
      </c>
      <c r="I716" s="123" t="inlineStr">
        <is>
          <t>:C30:C35:</t>
        </is>
      </c>
      <c r="J716" t="inlineStr">
        <is>
          <t>Coating_Scotchkote134_interior</t>
        </is>
      </c>
      <c r="K716" t="inlineStr">
        <is>
          <t>:MechSealType1Unbal:</t>
        </is>
      </c>
      <c r="L716" t="inlineStr">
        <is>
          <t>Vertical</t>
        </is>
      </c>
      <c r="M716" t="inlineStr">
        <is>
          <t>:G:K:</t>
        </is>
      </c>
      <c r="N716" t="inlineStr">
        <is>
          <t>:284JP:286JP:324JP:326JP:364JPZ:365JPZ:404JPZ:405JPZ:</t>
        </is>
      </c>
      <c r="O716" s="6" t="inlineStr">
        <is>
          <t>Cast Iron, ASTM-A48, CL 30</t>
        </is>
      </c>
      <c r="P716" s="6" t="inlineStr">
        <is>
          <t>C30</t>
        </is>
      </c>
      <c r="Q716" s="123" t="inlineStr">
        <is>
          <t>250# ANSI Flange</t>
        </is>
      </c>
      <c r="R716" s="123" t="inlineStr">
        <is>
          <t>RTF</t>
        </is>
      </c>
      <c r="S716" s="6" t="n"/>
      <c r="T716" s="123" t="inlineStr">
        <is>
          <t>A100524</t>
        </is>
      </c>
      <c r="U716" s="123" t="n"/>
      <c r="V716" s="123" t="inlineStr">
        <is>
          <t>LT027</t>
        </is>
      </c>
      <c r="W716" s="13" t="n">
        <v>0</v>
      </c>
      <c r="X716" t="n">
        <v>0</v>
      </c>
    </row>
    <row r="717" ht="12.75" customHeight="1">
      <c r="B717" s="13" t="inlineStr">
        <is>
          <t>N</t>
        </is>
      </c>
      <c r="C717" t="inlineStr">
        <is>
          <t>Price_BOM_VL_VLS_Insert_712</t>
        </is>
      </c>
      <c r="D717">
        <f>IF(B717="Y",C717,"")</f>
        <v/>
      </c>
      <c r="E717" t="inlineStr">
        <is>
          <t>:5070-7_VL:</t>
        </is>
      </c>
      <c r="F717" t="inlineStr">
        <is>
          <t>X4</t>
        </is>
      </c>
      <c r="G717" s="123" t="inlineStr">
        <is>
          <t>Opt_InsertProvided</t>
        </is>
      </c>
      <c r="H717" t="inlineStr">
        <is>
          <t>Cast Iron, ASTM-A48, CL 30:Cast Iron, ASTM-A48, CL 35</t>
        </is>
      </c>
      <c r="I717" s="123" t="inlineStr">
        <is>
          <t>:C30:C35:</t>
        </is>
      </c>
      <c r="J717" t="inlineStr">
        <is>
          <t>Coating_Scotchkote134_interior</t>
        </is>
      </c>
      <c r="K717" t="inlineStr">
        <is>
          <t>:MechSealType1Bal:</t>
        </is>
      </c>
      <c r="L717" t="inlineStr">
        <is>
          <t>Vertical</t>
        </is>
      </c>
      <c r="M717" t="inlineStr">
        <is>
          <t>:G:K:</t>
        </is>
      </c>
      <c r="N717" t="inlineStr">
        <is>
          <t>:213JP:215JP:254JP:256JP:</t>
        </is>
      </c>
      <c r="O717" s="6" t="inlineStr">
        <is>
          <t>Cast Iron, ASTM-A48, CL 30</t>
        </is>
      </c>
      <c r="P717" s="6" t="inlineStr">
        <is>
          <t>C30</t>
        </is>
      </c>
      <c r="Q717" s="123" t="inlineStr">
        <is>
          <t>250# ANSI Flange</t>
        </is>
      </c>
      <c r="R717" s="123" t="inlineStr">
        <is>
          <t>RTF</t>
        </is>
      </c>
      <c r="S717" s="6" t="n"/>
      <c r="T717" s="123" t="inlineStr">
        <is>
          <t>A100524</t>
        </is>
      </c>
      <c r="U717" s="123" t="n"/>
      <c r="V717" s="123" t="inlineStr">
        <is>
          <t>LT027</t>
        </is>
      </c>
      <c r="W717" s="13" t="n">
        <v>0</v>
      </c>
      <c r="X717" t="n">
        <v>0</v>
      </c>
    </row>
    <row r="718" ht="12.75" customHeight="1">
      <c r="B718" s="13" t="inlineStr">
        <is>
          <t>N</t>
        </is>
      </c>
      <c r="C718" t="inlineStr">
        <is>
          <t>Price_BOM_VL_VLS_Insert_713</t>
        </is>
      </c>
      <c r="D718">
        <f>IF(B718="Y",C718,"")</f>
        <v/>
      </c>
      <c r="E718" t="inlineStr">
        <is>
          <t>:5070-7_VL:</t>
        </is>
      </c>
      <c r="F718" t="inlineStr">
        <is>
          <t>X4</t>
        </is>
      </c>
      <c r="G718" s="123" t="inlineStr">
        <is>
          <t>Opt_InsertProvided</t>
        </is>
      </c>
      <c r="H718" t="inlineStr">
        <is>
          <t>Cast Iron, ASTM-A48, CL 30:Cast Iron, ASTM-A48, CL 35</t>
        </is>
      </c>
      <c r="I718" s="123" t="inlineStr">
        <is>
          <t>:C30:C35:</t>
        </is>
      </c>
      <c r="J718" t="inlineStr">
        <is>
          <t>Coating_Scotchkote134_interior</t>
        </is>
      </c>
      <c r="K718" t="inlineStr">
        <is>
          <t>:MechSealType1Bal:</t>
        </is>
      </c>
      <c r="L718" t="inlineStr">
        <is>
          <t>Vertical</t>
        </is>
      </c>
      <c r="M718" t="inlineStr">
        <is>
          <t>:G:K:</t>
        </is>
      </c>
      <c r="N718" t="inlineStr">
        <is>
          <t>:284JP:286JP:324JP:326JP:364JPZ:365JPZ:404JPZ:405JPZ:</t>
        </is>
      </c>
      <c r="O718" s="6" t="inlineStr">
        <is>
          <t>Cast Iron, ASTM-A48, CL 30</t>
        </is>
      </c>
      <c r="P718" s="6" t="inlineStr">
        <is>
          <t>C30</t>
        </is>
      </c>
      <c r="Q718" s="123" t="inlineStr">
        <is>
          <t>250# ANSI Flange</t>
        </is>
      </c>
      <c r="R718" s="123" t="inlineStr">
        <is>
          <t>RTF</t>
        </is>
      </c>
      <c r="S718" s="6" t="n"/>
      <c r="T718" s="123" t="inlineStr">
        <is>
          <t>A100524</t>
        </is>
      </c>
      <c r="U718" s="123" t="n"/>
      <c r="V718" s="123" t="inlineStr">
        <is>
          <t>LT027</t>
        </is>
      </c>
      <c r="W718" s="13" t="n">
        <v>0</v>
      </c>
      <c r="X718" t="n">
        <v>0</v>
      </c>
    </row>
    <row r="719" ht="12.75" customHeight="1">
      <c r="B719" s="13" t="inlineStr">
        <is>
          <t>N</t>
        </is>
      </c>
      <c r="C719" t="inlineStr">
        <is>
          <t>Price_BOM_VL_VLS_Insert_714</t>
        </is>
      </c>
      <c r="D719">
        <f>IF(B719="Y",C719,"")</f>
        <v/>
      </c>
      <c r="E719" t="inlineStr">
        <is>
          <t>:5070-7_VL:</t>
        </is>
      </c>
      <c r="F719" t="inlineStr">
        <is>
          <t>X4</t>
        </is>
      </c>
      <c r="G719" s="123" t="inlineStr">
        <is>
          <t>Opt_InsertProvided</t>
        </is>
      </c>
      <c r="H719" t="inlineStr">
        <is>
          <t>Cast Iron, ASTM-A48, CL 30:Cast Iron, ASTM-A48, CL 35</t>
        </is>
      </c>
      <c r="I719" s="123" t="inlineStr">
        <is>
          <t>:C30:C35:</t>
        </is>
      </c>
      <c r="J719" t="inlineStr">
        <is>
          <t>Coating_Scotchkote134_interior_exterior</t>
        </is>
      </c>
      <c r="K719" t="inlineStr">
        <is>
          <t>:MechSealType1Unbal:</t>
        </is>
      </c>
      <c r="L719" t="inlineStr">
        <is>
          <t>Vertical</t>
        </is>
      </c>
      <c r="M719" t="inlineStr">
        <is>
          <t>:G:K:</t>
        </is>
      </c>
      <c r="N719" t="inlineStr">
        <is>
          <t>:213JP:215JP:254JP:256JP:</t>
        </is>
      </c>
      <c r="O719" s="6" t="inlineStr">
        <is>
          <t>Cast Iron, ASTM-A48, CL 30</t>
        </is>
      </c>
      <c r="P719" s="6" t="inlineStr">
        <is>
          <t>C30</t>
        </is>
      </c>
      <c r="Q719" s="123" t="inlineStr">
        <is>
          <t>250# ANSI Flange</t>
        </is>
      </c>
      <c r="R719" s="123" t="inlineStr">
        <is>
          <t>RTF</t>
        </is>
      </c>
      <c r="S719" s="6" t="n"/>
      <c r="T719" s="123" t="inlineStr">
        <is>
          <t>A100524</t>
        </is>
      </c>
      <c r="U719" s="123" t="n"/>
      <c r="V719" s="123" t="inlineStr">
        <is>
          <t>LT027</t>
        </is>
      </c>
      <c r="W719" s="13" t="n">
        <v>0</v>
      </c>
      <c r="X719" t="n">
        <v>0</v>
      </c>
    </row>
    <row r="720" ht="12.75" customHeight="1">
      <c r="B720" s="13" t="inlineStr">
        <is>
          <t>N</t>
        </is>
      </c>
      <c r="C720" t="inlineStr">
        <is>
          <t>Price_BOM_VL_VLS_Insert_715</t>
        </is>
      </c>
      <c r="D720">
        <f>IF(B720="Y",C720,"")</f>
        <v/>
      </c>
      <c r="E720" t="inlineStr">
        <is>
          <t>:5070-7_VL:</t>
        </is>
      </c>
      <c r="F720" t="inlineStr">
        <is>
          <t>X4</t>
        </is>
      </c>
      <c r="G720" s="123" t="inlineStr">
        <is>
          <t>Opt_InsertProvided</t>
        </is>
      </c>
      <c r="H720" t="inlineStr">
        <is>
          <t>Cast Iron, ASTM-A48, CL 30:Cast Iron, ASTM-A48, CL 35</t>
        </is>
      </c>
      <c r="I720" s="123" t="inlineStr">
        <is>
          <t>:C30:C35:</t>
        </is>
      </c>
      <c r="J720" t="inlineStr">
        <is>
          <t>Coating_Scotchkote134_interior_exterior</t>
        </is>
      </c>
      <c r="K720" t="inlineStr">
        <is>
          <t>:MechSealType1Unbal:</t>
        </is>
      </c>
      <c r="L720" t="inlineStr">
        <is>
          <t>Vertical</t>
        </is>
      </c>
      <c r="M720" t="inlineStr">
        <is>
          <t>:G:K:</t>
        </is>
      </c>
      <c r="N720" t="inlineStr">
        <is>
          <t>:284JP:286JP:324JP:326JP:364JPZ:365JPZ:404JPZ:405JPZ:</t>
        </is>
      </c>
      <c r="O720" s="6" t="inlineStr">
        <is>
          <t>Cast Iron, ASTM-A48, CL 30</t>
        </is>
      </c>
      <c r="P720" s="6" t="inlineStr">
        <is>
          <t>C30</t>
        </is>
      </c>
      <c r="Q720" s="123" t="inlineStr">
        <is>
          <t>250# ANSI Flange</t>
        </is>
      </c>
      <c r="R720" s="123" t="inlineStr">
        <is>
          <t>RTF</t>
        </is>
      </c>
      <c r="S720" s="6" t="n"/>
      <c r="T720" s="123" t="inlineStr">
        <is>
          <t>A100524</t>
        </is>
      </c>
      <c r="U720" s="123" t="n"/>
      <c r="V720" s="123" t="inlineStr">
        <is>
          <t>LT027</t>
        </is>
      </c>
      <c r="W720" s="13" t="n">
        <v>0</v>
      </c>
      <c r="X720" t="n">
        <v>0</v>
      </c>
    </row>
    <row r="721" ht="12.75" customHeight="1">
      <c r="B721" s="13" t="inlineStr">
        <is>
          <t>N</t>
        </is>
      </c>
      <c r="C721" t="inlineStr">
        <is>
          <t>Price_BOM_VL_VLS_Insert_716</t>
        </is>
      </c>
      <c r="D721">
        <f>IF(B721="Y",C721,"")</f>
        <v/>
      </c>
      <c r="E721" t="inlineStr">
        <is>
          <t>:5070-7_VL:</t>
        </is>
      </c>
      <c r="F721" t="inlineStr">
        <is>
          <t>X4</t>
        </is>
      </c>
      <c r="G721" s="123" t="inlineStr">
        <is>
          <t>Opt_InsertProvided</t>
        </is>
      </c>
      <c r="H721" t="inlineStr">
        <is>
          <t>Cast Iron, ASTM-A48, CL 30:Cast Iron, ASTM-A48, CL 35</t>
        </is>
      </c>
      <c r="I721" s="123" t="inlineStr">
        <is>
          <t>:C30:C35:</t>
        </is>
      </c>
      <c r="J721" t="inlineStr">
        <is>
          <t>Coating_Scotchkote134_interior_exterior</t>
        </is>
      </c>
      <c r="K721" t="inlineStr">
        <is>
          <t>:MechSealType1Bal:</t>
        </is>
      </c>
      <c r="L721" t="inlineStr">
        <is>
          <t>Vertical</t>
        </is>
      </c>
      <c r="M721" t="inlineStr">
        <is>
          <t>:G:K:</t>
        </is>
      </c>
      <c r="N721" t="inlineStr">
        <is>
          <t>:213JP:215JP:254JP:256JP:</t>
        </is>
      </c>
      <c r="O721" s="6" t="inlineStr">
        <is>
          <t>Cast Iron, ASTM-A48, CL 30</t>
        </is>
      </c>
      <c r="P721" s="6" t="inlineStr">
        <is>
          <t>C30</t>
        </is>
      </c>
      <c r="Q721" s="123" t="inlineStr">
        <is>
          <t>250# ANSI Flange</t>
        </is>
      </c>
      <c r="R721" s="123" t="inlineStr">
        <is>
          <t>RTF</t>
        </is>
      </c>
      <c r="S721" s="6" t="n"/>
      <c r="T721" s="123" t="inlineStr">
        <is>
          <t>A100524</t>
        </is>
      </c>
      <c r="U721" s="123" t="n"/>
      <c r="V721" s="123" t="inlineStr">
        <is>
          <t>LT027</t>
        </is>
      </c>
      <c r="W721" s="13" t="n">
        <v>0</v>
      </c>
      <c r="X721" t="n">
        <v>0</v>
      </c>
    </row>
    <row r="722" ht="12.75" customHeight="1">
      <c r="B722" s="13" t="inlineStr">
        <is>
          <t>N</t>
        </is>
      </c>
      <c r="C722" t="inlineStr">
        <is>
          <t>Price_BOM_VL_VLS_Insert_717</t>
        </is>
      </c>
      <c r="D722">
        <f>IF(B722="Y",C722,"")</f>
        <v/>
      </c>
      <c r="E722" t="inlineStr">
        <is>
          <t>:5070-7_VL:</t>
        </is>
      </c>
      <c r="F722" t="inlineStr">
        <is>
          <t>X4</t>
        </is>
      </c>
      <c r="G722" s="123" t="inlineStr">
        <is>
          <t>Opt_InsertProvided</t>
        </is>
      </c>
      <c r="H722" t="inlineStr">
        <is>
          <t>Cast Iron, ASTM-A48, CL 30:Cast Iron, ASTM-A48, CL 35</t>
        </is>
      </c>
      <c r="I722" s="123" t="inlineStr">
        <is>
          <t>:C30:C35:</t>
        </is>
      </c>
      <c r="J722" t="inlineStr">
        <is>
          <t>Coating_Scotchkote134_interior_exterior</t>
        </is>
      </c>
      <c r="K722" t="inlineStr">
        <is>
          <t>:MechSealType1Bal:</t>
        </is>
      </c>
      <c r="L722" t="inlineStr">
        <is>
          <t>Vertical</t>
        </is>
      </c>
      <c r="M722" t="inlineStr">
        <is>
          <t>:G:K:</t>
        </is>
      </c>
      <c r="N722" t="inlineStr">
        <is>
          <t>:284JP:286JP:324JP:326JP:364JPZ:365JPZ:404JPZ:405JPZ:</t>
        </is>
      </c>
      <c r="O722" s="6" t="inlineStr">
        <is>
          <t>Cast Iron, ASTM-A48, CL 30</t>
        </is>
      </c>
      <c r="P722" s="6" t="inlineStr">
        <is>
          <t>C30</t>
        </is>
      </c>
      <c r="Q722" s="123" t="inlineStr">
        <is>
          <t>250# ANSI Flange</t>
        </is>
      </c>
      <c r="R722" s="123" t="inlineStr">
        <is>
          <t>RTF</t>
        </is>
      </c>
      <c r="S722" s="6" t="n"/>
      <c r="T722" s="123" t="inlineStr">
        <is>
          <t>A100524</t>
        </is>
      </c>
      <c r="U722" s="123" t="n"/>
      <c r="V722" s="123" t="inlineStr">
        <is>
          <t>LT027</t>
        </is>
      </c>
      <c r="W722" s="13" t="n">
        <v>0</v>
      </c>
      <c r="X722" t="n">
        <v>0</v>
      </c>
    </row>
    <row r="723" ht="12.75" customHeight="1">
      <c r="B723" s="13" t="inlineStr">
        <is>
          <t>N</t>
        </is>
      </c>
      <c r="C723" t="inlineStr">
        <is>
          <t>Price_BOM_VL_VLS_Insert_718</t>
        </is>
      </c>
      <c r="D723">
        <f>IF(B723="Y",C723,"")</f>
        <v/>
      </c>
      <c r="E723" t="inlineStr">
        <is>
          <t>:5070-7_VL:</t>
        </is>
      </c>
      <c r="F723" t="inlineStr">
        <is>
          <t>X4</t>
        </is>
      </c>
      <c r="G723" s="123" t="inlineStr">
        <is>
          <t>Opt_InsertProvided</t>
        </is>
      </c>
      <c r="H723" t="inlineStr">
        <is>
          <t>Cast Iron, ASTM-A48, CL 30:Cast Iron, ASTM-A48, CL 35</t>
        </is>
      </c>
      <c r="I723" s="123" t="inlineStr">
        <is>
          <t>:C30:C35:</t>
        </is>
      </c>
      <c r="J723" t="inlineStr">
        <is>
          <t>Coating_Scotchkote134_interior_exterior_IncludeImpeller</t>
        </is>
      </c>
      <c r="K723" t="inlineStr">
        <is>
          <t>:MechSealType1Unbal:</t>
        </is>
      </c>
      <c r="L723" t="inlineStr">
        <is>
          <t>Vertical</t>
        </is>
      </c>
      <c r="M723" t="inlineStr">
        <is>
          <t>:G:K:</t>
        </is>
      </c>
      <c r="N723" t="inlineStr">
        <is>
          <t>:213JP:215JP:254JP:256JP:</t>
        </is>
      </c>
      <c r="O723" s="6" t="inlineStr">
        <is>
          <t>Cast Iron, ASTM-A48, CL 30</t>
        </is>
      </c>
      <c r="P723" s="6" t="inlineStr">
        <is>
          <t>C30</t>
        </is>
      </c>
      <c r="Q723" s="123" t="inlineStr">
        <is>
          <t>250# ANSI Flange</t>
        </is>
      </c>
      <c r="R723" s="123" t="inlineStr">
        <is>
          <t>RTF</t>
        </is>
      </c>
      <c r="S723" s="6" t="n"/>
      <c r="T723" s="123" t="inlineStr">
        <is>
          <t>A100524</t>
        </is>
      </c>
      <c r="U723" s="123" t="n"/>
      <c r="V723" s="123" t="inlineStr">
        <is>
          <t>LT027</t>
        </is>
      </c>
      <c r="W723" s="13" t="n">
        <v>0</v>
      </c>
      <c r="X723" t="n">
        <v>0</v>
      </c>
    </row>
    <row r="724" ht="12.75" customHeight="1">
      <c r="B724" s="13" t="inlineStr">
        <is>
          <t>N</t>
        </is>
      </c>
      <c r="C724" t="inlineStr">
        <is>
          <t>Price_BOM_VL_VLS_Insert_719</t>
        </is>
      </c>
      <c r="D724">
        <f>IF(B724="Y",C724,"")</f>
        <v/>
      </c>
      <c r="E724" t="inlineStr">
        <is>
          <t>:5070-7_VL:</t>
        </is>
      </c>
      <c r="F724" t="inlineStr">
        <is>
          <t>X4</t>
        </is>
      </c>
      <c r="G724" s="123" t="inlineStr">
        <is>
          <t>Opt_InsertProvided</t>
        </is>
      </c>
      <c r="H724" t="inlineStr">
        <is>
          <t>Cast Iron, ASTM-A48, CL 30:Cast Iron, ASTM-A48, CL 35</t>
        </is>
      </c>
      <c r="I724" s="123" t="inlineStr">
        <is>
          <t>:C30:C35:</t>
        </is>
      </c>
      <c r="J724" t="inlineStr">
        <is>
          <t>Coating_Scotchkote134_interior_exterior_IncludeImpeller</t>
        </is>
      </c>
      <c r="K724" t="inlineStr">
        <is>
          <t>:MechSealType1Unbal:</t>
        </is>
      </c>
      <c r="L724" t="inlineStr">
        <is>
          <t>Vertical</t>
        </is>
      </c>
      <c r="M724" t="inlineStr">
        <is>
          <t>:G:K:</t>
        </is>
      </c>
      <c r="N724" t="inlineStr">
        <is>
          <t>:284JP:286JP:324JP:326JP:364JPZ:365JPZ:404JPZ:405JPZ:</t>
        </is>
      </c>
      <c r="O724" s="6" t="inlineStr">
        <is>
          <t>Cast Iron, ASTM-A48, CL 30</t>
        </is>
      </c>
      <c r="P724" s="6" t="inlineStr">
        <is>
          <t>C30</t>
        </is>
      </c>
      <c r="Q724" s="123" t="inlineStr">
        <is>
          <t>250# ANSI Flange</t>
        </is>
      </c>
      <c r="R724" s="123" t="inlineStr">
        <is>
          <t>RTF</t>
        </is>
      </c>
      <c r="S724" s="6" t="n"/>
      <c r="T724" s="123" t="inlineStr">
        <is>
          <t>A100524</t>
        </is>
      </c>
      <c r="U724" s="123" t="n"/>
      <c r="V724" s="123" t="inlineStr">
        <is>
          <t>LT027</t>
        </is>
      </c>
      <c r="W724" s="13" t="n">
        <v>0</v>
      </c>
      <c r="X724" t="n">
        <v>0</v>
      </c>
    </row>
    <row r="725" ht="12.75" customHeight="1">
      <c r="B725" s="13" t="inlineStr">
        <is>
          <t>N</t>
        </is>
      </c>
      <c r="C725" t="inlineStr">
        <is>
          <t>Price_BOM_VL_VLS_Insert_720</t>
        </is>
      </c>
      <c r="D725">
        <f>IF(B725="Y",C725,"")</f>
        <v/>
      </c>
      <c r="E725" t="inlineStr">
        <is>
          <t>:5070-7_VL:</t>
        </is>
      </c>
      <c r="F725" t="inlineStr">
        <is>
          <t>X4</t>
        </is>
      </c>
      <c r="G725" s="123" t="inlineStr">
        <is>
          <t>Opt_InsertProvided</t>
        </is>
      </c>
      <c r="H725" t="inlineStr">
        <is>
          <t>Cast Iron, ASTM-A48, CL 30:Cast Iron, ASTM-A48, CL 35</t>
        </is>
      </c>
      <c r="I725" s="123" t="inlineStr">
        <is>
          <t>:C30:C35:</t>
        </is>
      </c>
      <c r="J725" t="inlineStr">
        <is>
          <t>Coating_Scotchkote134_interior_exterior_IncludeImpeller</t>
        </is>
      </c>
      <c r="K725" t="inlineStr">
        <is>
          <t>:MechSealType1Bal:</t>
        </is>
      </c>
      <c r="L725" t="inlineStr">
        <is>
          <t>Vertical</t>
        </is>
      </c>
      <c r="M725" t="inlineStr">
        <is>
          <t>:G:K:</t>
        </is>
      </c>
      <c r="N725" t="inlineStr">
        <is>
          <t>:213JP:215JP:254JP:256JP:</t>
        </is>
      </c>
      <c r="O725" s="6" t="inlineStr">
        <is>
          <t>Cast Iron, ASTM-A48, CL 30</t>
        </is>
      </c>
      <c r="P725" s="6" t="inlineStr">
        <is>
          <t>C30</t>
        </is>
      </c>
      <c r="Q725" s="123" t="inlineStr">
        <is>
          <t>250# ANSI Flange</t>
        </is>
      </c>
      <c r="R725" s="123" t="inlineStr">
        <is>
          <t>RTF</t>
        </is>
      </c>
      <c r="S725" s="6" t="n"/>
      <c r="T725" s="123" t="inlineStr">
        <is>
          <t>A100524</t>
        </is>
      </c>
      <c r="U725" s="123" t="n"/>
      <c r="V725" s="123" t="inlineStr">
        <is>
          <t>LT027</t>
        </is>
      </c>
      <c r="W725" s="13" t="n">
        <v>0</v>
      </c>
      <c r="X725" t="n">
        <v>0</v>
      </c>
    </row>
    <row r="726" ht="12.75" customHeight="1">
      <c r="B726" s="13" t="inlineStr">
        <is>
          <t>N</t>
        </is>
      </c>
      <c r="C726" t="inlineStr">
        <is>
          <t>Price_BOM_VL_VLS_Insert_721</t>
        </is>
      </c>
      <c r="D726">
        <f>IF(B726="Y",C726,"")</f>
        <v/>
      </c>
      <c r="E726" t="inlineStr">
        <is>
          <t>:5070-7_VL:</t>
        </is>
      </c>
      <c r="F726" t="inlineStr">
        <is>
          <t>X4</t>
        </is>
      </c>
      <c r="G726" s="123" t="inlineStr">
        <is>
          <t>Opt_InsertProvided</t>
        </is>
      </c>
      <c r="H726" t="inlineStr">
        <is>
          <t>Cast Iron, ASTM-A48, CL 30:Cast Iron, ASTM-A48, CL 35</t>
        </is>
      </c>
      <c r="I726" s="123" t="inlineStr">
        <is>
          <t>:C30:C35:</t>
        </is>
      </c>
      <c r="J726" t="inlineStr">
        <is>
          <t>Coating_Scotchkote134_interior_exterior_IncludeImpeller</t>
        </is>
      </c>
      <c r="K726" t="inlineStr">
        <is>
          <t>:MechSealType1Bal:</t>
        </is>
      </c>
      <c r="L726" t="inlineStr">
        <is>
          <t>Vertical</t>
        </is>
      </c>
      <c r="M726" t="inlineStr">
        <is>
          <t>:G:K:</t>
        </is>
      </c>
      <c r="N726" t="inlineStr">
        <is>
          <t>:284JP:286JP:324JP:326JP:364JPZ:365JPZ:404JPZ:405JPZ:</t>
        </is>
      </c>
      <c r="O726" s="6" t="inlineStr">
        <is>
          <t>Cast Iron, ASTM-A48, CL 30</t>
        </is>
      </c>
      <c r="P726" s="6" t="inlineStr">
        <is>
          <t>C30</t>
        </is>
      </c>
      <c r="Q726" s="123" t="inlineStr">
        <is>
          <t>250# ANSI Flange</t>
        </is>
      </c>
      <c r="R726" s="123" t="inlineStr">
        <is>
          <t>RTF</t>
        </is>
      </c>
      <c r="S726" s="6" t="n"/>
      <c r="T726" s="123" t="inlineStr">
        <is>
          <t>A100524</t>
        </is>
      </c>
      <c r="U726" s="123" t="n"/>
      <c r="V726" s="123" t="inlineStr">
        <is>
          <t>LT027</t>
        </is>
      </c>
      <c r="W726" s="13" t="n">
        <v>0</v>
      </c>
      <c r="X726" t="n">
        <v>0</v>
      </c>
    </row>
    <row r="727" ht="12.75" customHeight="1">
      <c r="B727" s="13" t="inlineStr">
        <is>
          <t>N</t>
        </is>
      </c>
      <c r="C727" t="inlineStr">
        <is>
          <t>Price_BOM_VL_VLS_Insert_722</t>
        </is>
      </c>
      <c r="D727">
        <f>IF(B727="Y",C727,"")</f>
        <v/>
      </c>
      <c r="E727" t="inlineStr">
        <is>
          <t>:5070-7_VL:</t>
        </is>
      </c>
      <c r="F727" t="inlineStr">
        <is>
          <t>X4</t>
        </is>
      </c>
      <c r="G727" s="123" t="inlineStr">
        <is>
          <t>Opt_InsertProvided</t>
        </is>
      </c>
      <c r="H727" t="inlineStr">
        <is>
          <t>Cast Iron, ASTM-A48, CL 30:Cast Iron, ASTM-A48, CL 35</t>
        </is>
      </c>
      <c r="I727" s="123" t="inlineStr">
        <is>
          <t>:C30:C35:</t>
        </is>
      </c>
      <c r="J727" t="inlineStr">
        <is>
          <t>Coating_Scotchkote134_interior_IncludeImpeller</t>
        </is>
      </c>
      <c r="K727" t="inlineStr">
        <is>
          <t>:MechSealType1Unbal:</t>
        </is>
      </c>
      <c r="L727" t="inlineStr">
        <is>
          <t>Vertical</t>
        </is>
      </c>
      <c r="M727" t="inlineStr">
        <is>
          <t>:G:K:</t>
        </is>
      </c>
      <c r="N727" t="inlineStr">
        <is>
          <t>:213JP:215JP:254JP:256JP:</t>
        </is>
      </c>
      <c r="O727" s="6" t="inlineStr">
        <is>
          <t>Cast Iron, ASTM-A48, CL 30</t>
        </is>
      </c>
      <c r="P727" s="6" t="inlineStr">
        <is>
          <t>C30</t>
        </is>
      </c>
      <c r="Q727" s="123" t="inlineStr">
        <is>
          <t>250# ANSI Flange</t>
        </is>
      </c>
      <c r="R727" s="123" t="inlineStr">
        <is>
          <t>RTF</t>
        </is>
      </c>
      <c r="S727" s="6" t="n"/>
      <c r="T727" s="123" t="inlineStr">
        <is>
          <t>A100524</t>
        </is>
      </c>
      <c r="U727" s="123" t="n"/>
      <c r="V727" s="123" t="inlineStr">
        <is>
          <t>LT027</t>
        </is>
      </c>
      <c r="W727" s="13" t="n">
        <v>0</v>
      </c>
      <c r="X727" t="n">
        <v>0</v>
      </c>
    </row>
    <row r="728" ht="12.75" customHeight="1">
      <c r="B728" s="13" t="inlineStr">
        <is>
          <t>N</t>
        </is>
      </c>
      <c r="C728" t="inlineStr">
        <is>
          <t>Price_BOM_VL_VLS_Insert_723</t>
        </is>
      </c>
      <c r="D728">
        <f>IF(B728="Y",C728,"")</f>
        <v/>
      </c>
      <c r="E728" t="inlineStr">
        <is>
          <t>:5070-7_VL:</t>
        </is>
      </c>
      <c r="F728" t="inlineStr">
        <is>
          <t>X4</t>
        </is>
      </c>
      <c r="G728" s="123" t="inlineStr">
        <is>
          <t>Opt_InsertProvided</t>
        </is>
      </c>
      <c r="H728" t="inlineStr">
        <is>
          <t>Cast Iron, ASTM-A48, CL 30:Cast Iron, ASTM-A48, CL 35</t>
        </is>
      </c>
      <c r="I728" s="123" t="inlineStr">
        <is>
          <t>:C30:C35:</t>
        </is>
      </c>
      <c r="J728" t="inlineStr">
        <is>
          <t>Coating_Scotchkote134_interior_IncludeImpeller</t>
        </is>
      </c>
      <c r="K728" t="inlineStr">
        <is>
          <t>:MechSealType1Unbal:</t>
        </is>
      </c>
      <c r="L728" t="inlineStr">
        <is>
          <t>Vertical</t>
        </is>
      </c>
      <c r="M728" t="inlineStr">
        <is>
          <t>:G:K:</t>
        </is>
      </c>
      <c r="N728" t="inlineStr">
        <is>
          <t>:284JP:286JP:324JP:326JP:364JPZ:365JPZ:404JPZ:405JPZ:</t>
        </is>
      </c>
      <c r="O728" s="6" t="inlineStr">
        <is>
          <t>Cast Iron, ASTM-A48, CL 30</t>
        </is>
      </c>
      <c r="P728" s="6" t="inlineStr">
        <is>
          <t>C30</t>
        </is>
      </c>
      <c r="Q728" s="123" t="inlineStr">
        <is>
          <t>250# ANSI Flange</t>
        </is>
      </c>
      <c r="R728" s="123" t="inlineStr">
        <is>
          <t>RTF</t>
        </is>
      </c>
      <c r="S728" s="6" t="n"/>
      <c r="T728" s="123" t="inlineStr">
        <is>
          <t>A100524</t>
        </is>
      </c>
      <c r="U728" s="123" t="n"/>
      <c r="V728" s="123" t="inlineStr">
        <is>
          <t>LT027</t>
        </is>
      </c>
      <c r="W728" s="13" t="n">
        <v>0</v>
      </c>
      <c r="X728" t="n">
        <v>0</v>
      </c>
    </row>
    <row r="729" ht="12.75" customHeight="1">
      <c r="B729" s="13" t="inlineStr">
        <is>
          <t>N</t>
        </is>
      </c>
      <c r="C729" t="inlineStr">
        <is>
          <t>Price_BOM_VL_VLS_Insert_724</t>
        </is>
      </c>
      <c r="D729">
        <f>IF(B729="Y",C729,"")</f>
        <v/>
      </c>
      <c r="E729" t="inlineStr">
        <is>
          <t>:5070-7_VL:</t>
        </is>
      </c>
      <c r="F729" t="inlineStr">
        <is>
          <t>X4</t>
        </is>
      </c>
      <c r="G729" s="123" t="inlineStr">
        <is>
          <t>Opt_InsertProvided</t>
        </is>
      </c>
      <c r="H729" t="inlineStr">
        <is>
          <t>Cast Iron, ASTM-A48, CL 30:Cast Iron, ASTM-A48, CL 35</t>
        </is>
      </c>
      <c r="I729" s="123" t="inlineStr">
        <is>
          <t>:C30:C35:</t>
        </is>
      </c>
      <c r="J729" t="inlineStr">
        <is>
          <t>Coating_Scotchkote134_interior_IncludeImpeller</t>
        </is>
      </c>
      <c r="K729" t="inlineStr">
        <is>
          <t>:MechSealType1Bal:</t>
        </is>
      </c>
      <c r="L729" t="inlineStr">
        <is>
          <t>Vertical</t>
        </is>
      </c>
      <c r="M729" t="inlineStr">
        <is>
          <t>:G:K:</t>
        </is>
      </c>
      <c r="N729" t="inlineStr">
        <is>
          <t>:213JP:215JP:254JP:256JP:</t>
        </is>
      </c>
      <c r="O729" s="6" t="inlineStr">
        <is>
          <t>Cast Iron, ASTM-A48, CL 30</t>
        </is>
      </c>
      <c r="P729" s="6" t="inlineStr">
        <is>
          <t>C30</t>
        </is>
      </c>
      <c r="Q729" s="123" t="inlineStr">
        <is>
          <t>250# ANSI Flange</t>
        </is>
      </c>
      <c r="R729" s="123" t="inlineStr">
        <is>
          <t>RTF</t>
        </is>
      </c>
      <c r="S729" s="6" t="n"/>
      <c r="T729" s="123" t="inlineStr">
        <is>
          <t>A100524</t>
        </is>
      </c>
      <c r="U729" s="123" t="n"/>
      <c r="V729" s="123" t="inlineStr">
        <is>
          <t>LT027</t>
        </is>
      </c>
      <c r="W729" s="13" t="n">
        <v>0</v>
      </c>
      <c r="X729" t="n">
        <v>0</v>
      </c>
    </row>
    <row r="730" ht="12.75" customHeight="1">
      <c r="B730" s="13" t="inlineStr">
        <is>
          <t>N</t>
        </is>
      </c>
      <c r="C730" t="inlineStr">
        <is>
          <t>Price_BOM_VL_VLS_Insert_725</t>
        </is>
      </c>
      <c r="D730">
        <f>IF(B730="Y",C730,"")</f>
        <v/>
      </c>
      <c r="E730" t="inlineStr">
        <is>
          <t>:5070-7_VL:</t>
        </is>
      </c>
      <c r="F730" t="inlineStr">
        <is>
          <t>X4</t>
        </is>
      </c>
      <c r="G730" s="123" t="inlineStr">
        <is>
          <t>Opt_InsertProvided</t>
        </is>
      </c>
      <c r="H730" t="inlineStr">
        <is>
          <t>Cast Iron, ASTM-A48, CL 30:Cast Iron, ASTM-A48, CL 35</t>
        </is>
      </c>
      <c r="I730" s="123" t="inlineStr">
        <is>
          <t>:C30:C35:</t>
        </is>
      </c>
      <c r="J730" t="inlineStr">
        <is>
          <t>Coating_Scotchkote134_interior_IncludeImpeller</t>
        </is>
      </c>
      <c r="K730" t="inlineStr">
        <is>
          <t>:MechSealType1Bal:</t>
        </is>
      </c>
      <c r="L730" t="inlineStr">
        <is>
          <t>Vertical</t>
        </is>
      </c>
      <c r="M730" t="inlineStr">
        <is>
          <t>:G:K:</t>
        </is>
      </c>
      <c r="N730" t="inlineStr">
        <is>
          <t>:284JP:286JP:324JP:326JP:364JPZ:365JPZ:404JPZ:405JPZ:</t>
        </is>
      </c>
      <c r="O730" s="6" t="inlineStr">
        <is>
          <t>Cast Iron, ASTM-A48, CL 30</t>
        </is>
      </c>
      <c r="P730" s="6" t="inlineStr">
        <is>
          <t>C30</t>
        </is>
      </c>
      <c r="Q730" s="123" t="inlineStr">
        <is>
          <t>250# ANSI Flange</t>
        </is>
      </c>
      <c r="R730" s="123" t="inlineStr">
        <is>
          <t>RTF</t>
        </is>
      </c>
      <c r="S730" s="6" t="n"/>
      <c r="T730" s="123" t="inlineStr">
        <is>
          <t>A100524</t>
        </is>
      </c>
      <c r="U730" s="123" t="n"/>
      <c r="V730" s="123" t="inlineStr">
        <is>
          <t>LT027</t>
        </is>
      </c>
      <c r="W730" s="13" t="n">
        <v>0</v>
      </c>
      <c r="X730" t="n">
        <v>0</v>
      </c>
    </row>
    <row r="731" ht="12.75" customHeight="1">
      <c r="B731" s="13" t="inlineStr">
        <is>
          <t>N</t>
        </is>
      </c>
      <c r="C731" t="inlineStr">
        <is>
          <t>Price_BOM_VL_VLS_Insert_726</t>
        </is>
      </c>
      <c r="D731">
        <f>IF(B731="Y",C731,"")</f>
        <v/>
      </c>
      <c r="E731" t="inlineStr">
        <is>
          <t>:5070-7_VL:</t>
        </is>
      </c>
      <c r="F731" t="inlineStr">
        <is>
          <t>X4</t>
        </is>
      </c>
      <c r="G731" s="123" t="inlineStr">
        <is>
          <t>Opt_InsertProvided</t>
        </is>
      </c>
      <c r="H731" t="inlineStr">
        <is>
          <t>Cast Iron, ASTM-A48, CL 30:Cast Iron, ASTM-A48, CL 35</t>
        </is>
      </c>
      <c r="I731" s="123" t="inlineStr">
        <is>
          <t>:C30:C35:</t>
        </is>
      </c>
      <c r="J731" t="inlineStr">
        <is>
          <t>Coating_Special</t>
        </is>
      </c>
      <c r="K731" t="inlineStr">
        <is>
          <t>:MechSealType1Unbal:</t>
        </is>
      </c>
      <c r="L731" t="inlineStr">
        <is>
          <t>Vertical</t>
        </is>
      </c>
      <c r="M731" t="inlineStr">
        <is>
          <t>:G:K:</t>
        </is>
      </c>
      <c r="N731" t="inlineStr">
        <is>
          <t>:213JP:215JP:254JP:256JP:</t>
        </is>
      </c>
      <c r="O731" s="6" t="inlineStr">
        <is>
          <t>Cast Iron, ASTM-A48, CL 30</t>
        </is>
      </c>
      <c r="P731" s="6" t="inlineStr">
        <is>
          <t>C30</t>
        </is>
      </c>
      <c r="Q731" s="123" t="inlineStr">
        <is>
          <t>250# ANSI Flange</t>
        </is>
      </c>
      <c r="R731" s="123" t="inlineStr">
        <is>
          <t>RTF</t>
        </is>
      </c>
      <c r="S731" s="6" t="n"/>
      <c r="T731" s="123" t="inlineStr">
        <is>
          <t>A100524</t>
        </is>
      </c>
      <c r="U731" s="123" t="n"/>
      <c r="V731" s="123" t="inlineStr">
        <is>
          <t>LT027</t>
        </is>
      </c>
      <c r="W731" s="13" t="n">
        <v>0</v>
      </c>
      <c r="X731" t="n">
        <v>0</v>
      </c>
    </row>
    <row r="732" ht="12.75" customHeight="1">
      <c r="B732" s="13" t="inlineStr">
        <is>
          <t>N</t>
        </is>
      </c>
      <c r="C732" t="inlineStr">
        <is>
          <t>Price_BOM_VL_VLS_Insert_727</t>
        </is>
      </c>
      <c r="D732">
        <f>IF(B732="Y",C732,"")</f>
        <v/>
      </c>
      <c r="E732" t="inlineStr">
        <is>
          <t>:5070-7_VL:</t>
        </is>
      </c>
      <c r="F732" t="inlineStr">
        <is>
          <t>X4</t>
        </is>
      </c>
      <c r="G732" s="123" t="inlineStr">
        <is>
          <t>Opt_InsertProvided</t>
        </is>
      </c>
      <c r="H732" t="inlineStr">
        <is>
          <t>Cast Iron, ASTM-A48, CL 30:Cast Iron, ASTM-A48, CL 35</t>
        </is>
      </c>
      <c r="I732" s="123" t="inlineStr">
        <is>
          <t>:C30:C35:</t>
        </is>
      </c>
      <c r="J732" t="inlineStr">
        <is>
          <t>Coating_Special</t>
        </is>
      </c>
      <c r="K732" t="inlineStr">
        <is>
          <t>:MechSealType1Unbal:</t>
        </is>
      </c>
      <c r="L732" t="inlineStr">
        <is>
          <t>Vertical</t>
        </is>
      </c>
      <c r="M732" t="inlineStr">
        <is>
          <t>:G:K:</t>
        </is>
      </c>
      <c r="N732" t="inlineStr">
        <is>
          <t>:284JP:286JP:324JP:326JP:364JPZ:365JPZ:404JPZ:405JPZ:</t>
        </is>
      </c>
      <c r="O732" s="6" t="inlineStr">
        <is>
          <t>Cast Iron, ASTM-A48, CL 30</t>
        </is>
      </c>
      <c r="P732" s="6" t="inlineStr">
        <is>
          <t>C30</t>
        </is>
      </c>
      <c r="Q732" s="123" t="inlineStr">
        <is>
          <t>250# ANSI Flange</t>
        </is>
      </c>
      <c r="R732" s="123" t="inlineStr">
        <is>
          <t>RTF</t>
        </is>
      </c>
      <c r="S732" s="6" t="n"/>
      <c r="T732" s="123" t="inlineStr">
        <is>
          <t>A100524</t>
        </is>
      </c>
      <c r="U732" s="123" t="n"/>
      <c r="V732" s="123" t="inlineStr">
        <is>
          <t>LT027</t>
        </is>
      </c>
      <c r="W732" s="13" t="n">
        <v>0</v>
      </c>
      <c r="X732" t="n">
        <v>0</v>
      </c>
    </row>
    <row r="733" ht="12.75" customHeight="1">
      <c r="B733" s="13" t="inlineStr">
        <is>
          <t>N</t>
        </is>
      </c>
      <c r="C733" t="inlineStr">
        <is>
          <t>Price_BOM_VL_VLS_Insert_728</t>
        </is>
      </c>
      <c r="D733">
        <f>IF(B733="Y",C733,"")</f>
        <v/>
      </c>
      <c r="E733" t="inlineStr">
        <is>
          <t>:5070-7_VL:</t>
        </is>
      </c>
      <c r="F733" t="inlineStr">
        <is>
          <t>X4</t>
        </is>
      </c>
      <c r="G733" s="123" t="inlineStr">
        <is>
          <t>Opt_InsertProvided</t>
        </is>
      </c>
      <c r="H733" t="inlineStr">
        <is>
          <t>Cast Iron, ASTM-A48, CL 30:Cast Iron, ASTM-A48, CL 35</t>
        </is>
      </c>
      <c r="I733" s="123" t="inlineStr">
        <is>
          <t>:C30:C35:</t>
        </is>
      </c>
      <c r="J733" t="inlineStr">
        <is>
          <t>Coating_Special</t>
        </is>
      </c>
      <c r="K733" t="inlineStr">
        <is>
          <t>:MechSealType1Bal:</t>
        </is>
      </c>
      <c r="L733" t="inlineStr">
        <is>
          <t>Vertical</t>
        </is>
      </c>
      <c r="M733" t="inlineStr">
        <is>
          <t>:G:K:</t>
        </is>
      </c>
      <c r="N733" t="inlineStr">
        <is>
          <t>:213JP:215JP:254JP:256JP:</t>
        </is>
      </c>
      <c r="O733" s="6" t="inlineStr">
        <is>
          <t>Cast Iron, ASTM-A48, CL 30</t>
        </is>
      </c>
      <c r="P733" s="6" t="inlineStr">
        <is>
          <t>C30</t>
        </is>
      </c>
      <c r="Q733" s="123" t="inlineStr">
        <is>
          <t>250# ANSI Flange</t>
        </is>
      </c>
      <c r="R733" s="123" t="inlineStr">
        <is>
          <t>RTF</t>
        </is>
      </c>
      <c r="S733" s="6" t="n"/>
      <c r="T733" s="123" t="inlineStr">
        <is>
          <t>A100524</t>
        </is>
      </c>
      <c r="U733" s="123" t="n"/>
      <c r="V733" s="123" t="inlineStr">
        <is>
          <t>LT027</t>
        </is>
      </c>
      <c r="W733" s="13" t="n">
        <v>0</v>
      </c>
      <c r="X733" t="n">
        <v>0</v>
      </c>
    </row>
    <row r="734" ht="12.75" customHeight="1">
      <c r="B734" s="13" t="inlineStr">
        <is>
          <t>N</t>
        </is>
      </c>
      <c r="C734" t="inlineStr">
        <is>
          <t>Price_BOM_VL_VLS_Insert_729</t>
        </is>
      </c>
      <c r="D734">
        <f>IF(B734="Y",C734,"")</f>
        <v/>
      </c>
      <c r="E734" t="inlineStr">
        <is>
          <t>:5070-7_VL:</t>
        </is>
      </c>
      <c r="F734" t="inlineStr">
        <is>
          <t>X4</t>
        </is>
      </c>
      <c r="G734" s="123" t="inlineStr">
        <is>
          <t>Opt_InsertProvided</t>
        </is>
      </c>
      <c r="H734" t="inlineStr">
        <is>
          <t>Cast Iron, ASTM-A48, CL 30:Cast Iron, ASTM-A48, CL 35</t>
        </is>
      </c>
      <c r="I734" s="123" t="inlineStr">
        <is>
          <t>:C30:C35:</t>
        </is>
      </c>
      <c r="J734" t="inlineStr">
        <is>
          <t>Coating_Special</t>
        </is>
      </c>
      <c r="K734" t="inlineStr">
        <is>
          <t>:MechSealType1Bal:</t>
        </is>
      </c>
      <c r="L734" t="inlineStr">
        <is>
          <t>Vertical</t>
        </is>
      </c>
      <c r="M734" t="inlineStr">
        <is>
          <t>:G:K:</t>
        </is>
      </c>
      <c r="N734" t="inlineStr">
        <is>
          <t>:284JP:286JP:324JP:326JP:364JPZ:365JPZ:404JPZ:405JPZ:</t>
        </is>
      </c>
      <c r="O734" s="6" t="inlineStr">
        <is>
          <t>Cast Iron, ASTM-A48, CL 30</t>
        </is>
      </c>
      <c r="P734" s="6" t="inlineStr">
        <is>
          <t>C30</t>
        </is>
      </c>
      <c r="Q734" s="123" t="inlineStr">
        <is>
          <t>250# ANSI Flange</t>
        </is>
      </c>
      <c r="R734" s="123" t="inlineStr">
        <is>
          <t>RTF</t>
        </is>
      </c>
      <c r="S734" s="6" t="n"/>
      <c r="T734" s="123" t="inlineStr">
        <is>
          <t>A100524</t>
        </is>
      </c>
      <c r="U734" s="123" t="n"/>
      <c r="V734" s="123" t="inlineStr">
        <is>
          <t>LT027</t>
        </is>
      </c>
      <c r="W734" s="13" t="n">
        <v>0</v>
      </c>
      <c r="X734" t="n">
        <v>0</v>
      </c>
    </row>
    <row r="735" ht="12.75" customHeight="1">
      <c r="B735" s="13" t="inlineStr">
        <is>
          <t>N</t>
        </is>
      </c>
      <c r="C735" t="inlineStr">
        <is>
          <t>Price_BOM_VL_VLS_Insert_730</t>
        </is>
      </c>
      <c r="D735">
        <f>IF(B735="Y",C735,"")</f>
        <v/>
      </c>
      <c r="E735" t="inlineStr">
        <is>
          <t>:5070-7_VL:</t>
        </is>
      </c>
      <c r="F735" t="inlineStr">
        <is>
          <t>X4</t>
        </is>
      </c>
      <c r="G735" s="123" t="inlineStr">
        <is>
          <t>Opt_InsertProvided</t>
        </is>
      </c>
      <c r="H735" t="inlineStr">
        <is>
          <t>Cast Iron, ASTM-A48, CL 30:Cast Iron, ASTM-A48, CL 35</t>
        </is>
      </c>
      <c r="I735" s="123" t="inlineStr">
        <is>
          <t>:C30:C35:</t>
        </is>
      </c>
      <c r="J735" t="inlineStr">
        <is>
          <t>Coating_Epoxy</t>
        </is>
      </c>
      <c r="K735" t="inlineStr">
        <is>
          <t>:MechSealType1Unbal:</t>
        </is>
      </c>
      <c r="L735" t="inlineStr">
        <is>
          <t>Vertical</t>
        </is>
      </c>
      <c r="M735" t="inlineStr">
        <is>
          <t>:G:K:</t>
        </is>
      </c>
      <c r="N735" t="inlineStr">
        <is>
          <t>:213JP:215JP:254JP:256JP:</t>
        </is>
      </c>
      <c r="O735" s="6" t="inlineStr">
        <is>
          <t>Cast Iron, ASTM-A48, CL 30</t>
        </is>
      </c>
      <c r="P735" s="6" t="inlineStr">
        <is>
          <t>C30</t>
        </is>
      </c>
      <c r="Q735" s="123" t="inlineStr">
        <is>
          <t>250# ANSI Flange</t>
        </is>
      </c>
      <c r="R735" s="123" t="inlineStr">
        <is>
          <t>RTF</t>
        </is>
      </c>
      <c r="S735" s="6" t="n"/>
      <c r="T735" s="123" t="inlineStr">
        <is>
          <t>A100524</t>
        </is>
      </c>
      <c r="U735" s="123" t="n"/>
      <c r="V735" s="123" t="inlineStr">
        <is>
          <t>LT027</t>
        </is>
      </c>
      <c r="W735" s="13" t="n">
        <v>0</v>
      </c>
      <c r="X735" t="n">
        <v>0</v>
      </c>
    </row>
    <row r="736" ht="12.75" customHeight="1">
      <c r="B736" s="13" t="inlineStr">
        <is>
          <t>N</t>
        </is>
      </c>
      <c r="C736" t="inlineStr">
        <is>
          <t>Price_BOM_VL_VLS_Insert_731</t>
        </is>
      </c>
      <c r="D736">
        <f>IF(B736="Y",C736,"")</f>
        <v/>
      </c>
      <c r="E736" t="inlineStr">
        <is>
          <t>:5070-7_VL:</t>
        </is>
      </c>
      <c r="F736" t="inlineStr">
        <is>
          <t>X4</t>
        </is>
      </c>
      <c r="G736" s="123" t="inlineStr">
        <is>
          <t>Opt_InsertProvided</t>
        </is>
      </c>
      <c r="H736" t="inlineStr">
        <is>
          <t>Cast Iron, ASTM-A48, CL 30:Cast Iron, ASTM-A48, CL 35</t>
        </is>
      </c>
      <c r="I736" s="123" t="inlineStr">
        <is>
          <t>:C30:C35:</t>
        </is>
      </c>
      <c r="J736" t="inlineStr">
        <is>
          <t>Coating_Epoxy</t>
        </is>
      </c>
      <c r="K736" t="inlineStr">
        <is>
          <t>:MechSealType1Unbal:</t>
        </is>
      </c>
      <c r="L736" t="inlineStr">
        <is>
          <t>Vertical</t>
        </is>
      </c>
      <c r="M736" t="inlineStr">
        <is>
          <t>:G:K:</t>
        </is>
      </c>
      <c r="N736" t="inlineStr">
        <is>
          <t>:284JP:286JP:324JP:326JP:364JPZ:365JPZ:404JPZ:405JPZ:</t>
        </is>
      </c>
      <c r="O736" s="6" t="inlineStr">
        <is>
          <t>Cast Iron, ASTM-A48, CL 30</t>
        </is>
      </c>
      <c r="P736" s="6" t="inlineStr">
        <is>
          <t>C30</t>
        </is>
      </c>
      <c r="Q736" s="123" t="inlineStr">
        <is>
          <t>250# ANSI Flange</t>
        </is>
      </c>
      <c r="R736" s="123" t="inlineStr">
        <is>
          <t>RTF</t>
        </is>
      </c>
      <c r="S736" s="6" t="n"/>
      <c r="T736" s="123" t="inlineStr">
        <is>
          <t>A100524</t>
        </is>
      </c>
      <c r="U736" s="123" t="n"/>
      <c r="V736" s="123" t="inlineStr">
        <is>
          <t>LT027</t>
        </is>
      </c>
      <c r="W736" s="13" t="n">
        <v>0</v>
      </c>
      <c r="X736" t="n">
        <v>0</v>
      </c>
    </row>
    <row r="737" ht="12.75" customHeight="1">
      <c r="B737" s="13" t="inlineStr">
        <is>
          <t>N</t>
        </is>
      </c>
      <c r="C737" t="inlineStr">
        <is>
          <t>Price_BOM_VL_VLS_Insert_732</t>
        </is>
      </c>
      <c r="D737">
        <f>IF(B737="Y",C737,"")</f>
        <v/>
      </c>
      <c r="E737" t="inlineStr">
        <is>
          <t>:5070-7_VL:</t>
        </is>
      </c>
      <c r="F737" t="inlineStr">
        <is>
          <t>X4</t>
        </is>
      </c>
      <c r="G737" s="123" t="inlineStr">
        <is>
          <t>Opt_InsertProvided</t>
        </is>
      </c>
      <c r="H737" t="inlineStr">
        <is>
          <t>Cast Iron, ASTM-A48, CL 30:Cast Iron, ASTM-A48, CL 35</t>
        </is>
      </c>
      <c r="I737" s="123" t="inlineStr">
        <is>
          <t>:C30:C35:</t>
        </is>
      </c>
      <c r="J737" t="inlineStr">
        <is>
          <t>Coating_Epoxy</t>
        </is>
      </c>
      <c r="K737" t="inlineStr">
        <is>
          <t>:MechSealType1Bal:</t>
        </is>
      </c>
      <c r="L737" t="inlineStr">
        <is>
          <t>Vertical</t>
        </is>
      </c>
      <c r="M737" t="inlineStr">
        <is>
          <t>:G:K:</t>
        </is>
      </c>
      <c r="N737" t="inlineStr">
        <is>
          <t>:213JP:215JP:254JP:256JP:</t>
        </is>
      </c>
      <c r="O737" s="6" t="inlineStr">
        <is>
          <t>Cast Iron, ASTM-A48, CL 30</t>
        </is>
      </c>
      <c r="P737" s="6" t="inlineStr">
        <is>
          <t>C30</t>
        </is>
      </c>
      <c r="Q737" s="123" t="inlineStr">
        <is>
          <t>250# ANSI Flange</t>
        </is>
      </c>
      <c r="R737" s="123" t="inlineStr">
        <is>
          <t>RTF</t>
        </is>
      </c>
      <c r="S737" s="6" t="n"/>
      <c r="T737" s="123" t="inlineStr">
        <is>
          <t>A100524</t>
        </is>
      </c>
      <c r="U737" s="123" t="n"/>
      <c r="V737" s="123" t="inlineStr">
        <is>
          <t>LT027</t>
        </is>
      </c>
      <c r="W737" s="13" t="n">
        <v>0</v>
      </c>
      <c r="X737" t="n">
        <v>0</v>
      </c>
    </row>
    <row r="738" ht="12.75" customHeight="1">
      <c r="B738" s="13" t="inlineStr">
        <is>
          <t>N</t>
        </is>
      </c>
      <c r="C738" t="inlineStr">
        <is>
          <t>Price_BOM_VL_VLS_Insert_733</t>
        </is>
      </c>
      <c r="D738">
        <f>IF(B738="Y",C738,"")</f>
        <v/>
      </c>
      <c r="E738" t="inlineStr">
        <is>
          <t>:5070-7_VL:</t>
        </is>
      </c>
      <c r="F738" t="inlineStr">
        <is>
          <t>X4</t>
        </is>
      </c>
      <c r="G738" s="123" t="inlineStr">
        <is>
          <t>Opt_InsertProvided</t>
        </is>
      </c>
      <c r="H738" t="inlineStr">
        <is>
          <t>Cast Iron, ASTM-A48, CL 30:Cast Iron, ASTM-A48, CL 35</t>
        </is>
      </c>
      <c r="I738" s="123" t="inlineStr">
        <is>
          <t>:C30:C35:</t>
        </is>
      </c>
      <c r="J738" t="inlineStr">
        <is>
          <t>Coating_Epoxy</t>
        </is>
      </c>
      <c r="K738" t="inlineStr">
        <is>
          <t>:MechSealType1Bal:</t>
        </is>
      </c>
      <c r="L738" t="inlineStr">
        <is>
          <t>Vertical</t>
        </is>
      </c>
      <c r="M738" t="inlineStr">
        <is>
          <t>:G:K:</t>
        </is>
      </c>
      <c r="N738" t="inlineStr">
        <is>
          <t>:284JP:286JP:324JP:326JP:364JPZ:365JPZ:404JPZ:405JPZ:</t>
        </is>
      </c>
      <c r="O738" s="6" t="inlineStr">
        <is>
          <t>Cast Iron, ASTM-A48, CL 30</t>
        </is>
      </c>
      <c r="P738" s="6" t="inlineStr">
        <is>
          <t>C30</t>
        </is>
      </c>
      <c r="Q738" s="123" t="inlineStr">
        <is>
          <t>250# ANSI Flange</t>
        </is>
      </c>
      <c r="R738" s="123" t="inlineStr">
        <is>
          <t>RTF</t>
        </is>
      </c>
      <c r="S738" s="6" t="n"/>
      <c r="T738" s="123" t="inlineStr">
        <is>
          <t>A100524</t>
        </is>
      </c>
      <c r="U738" s="123" t="n"/>
      <c r="V738" s="123" t="inlineStr">
        <is>
          <t>LT027</t>
        </is>
      </c>
      <c r="W738" s="13" t="n">
        <v>0</v>
      </c>
      <c r="X738" t="n">
        <v>0</v>
      </c>
    </row>
    <row r="739" ht="12.75" customHeight="1">
      <c r="B739" s="13" t="inlineStr">
        <is>
          <t>N</t>
        </is>
      </c>
      <c r="C739" t="inlineStr">
        <is>
          <t>Price_BOM_VL_VLS_Insert_734</t>
        </is>
      </c>
      <c r="D739">
        <f>IF(B739="Y",C739,"")</f>
        <v/>
      </c>
      <c r="E739" t="inlineStr">
        <is>
          <t>:1270-7_VL:1570-9_VL:2070-5_VL:2095-A_VL:2095-1_VL:2095-5_VL:2095-9_VL:2570-9_VL:2595-3_VL:2512-1_VL:3070-7_VL:3095-7_VL:3012-5_VL:3012-3_VL:4070-7_VL:4095-9_VL:4095-7_VL:5070-7_VL:5095-A_VL:5095-7_VL:</t>
        </is>
      </c>
      <c r="F739" s="123" t="inlineStr">
        <is>
          <t>X3</t>
        </is>
      </c>
      <c r="G739" s="123" t="inlineStr">
        <is>
          <t>Opt_InsertProvided</t>
        </is>
      </c>
      <c r="H739" t="inlineStr">
        <is>
          <t>CaseMatl_Ductile_Iron_ASTM-A536-65</t>
        </is>
      </c>
      <c r="I739" s="123" t="inlineStr">
        <is>
          <t>:J:</t>
        </is>
      </c>
      <c r="J739" t="inlineStr">
        <is>
          <t>Coating_Standard</t>
        </is>
      </c>
      <c r="K739" t="inlineStr">
        <is>
          <t>:MechSealType1Unbal:</t>
        </is>
      </c>
      <c r="L739" t="inlineStr">
        <is>
          <t>Vertical</t>
        </is>
      </c>
      <c r="M739" t="inlineStr">
        <is>
          <t>:F:I:J:X:</t>
        </is>
      </c>
      <c r="N739" t="inlineStr">
        <is>
          <t>:143JP:145JP:182JP:184JP:</t>
        </is>
      </c>
      <c r="O739" s="6" t="inlineStr">
        <is>
          <t>Cast Iron, ASTM-A48, CL 30</t>
        </is>
      </c>
      <c r="P739" s="6" t="inlineStr">
        <is>
          <t>C30</t>
        </is>
      </c>
      <c r="Q739" s="123" t="inlineStr">
        <is>
          <t>250# ANSI Flange</t>
        </is>
      </c>
      <c r="R739" s="123" t="inlineStr">
        <is>
          <t>RTF-96769356</t>
        </is>
      </c>
      <c r="S739" s="6" t="inlineStr">
        <is>
          <t>INSERT,LC,X3,JP,SGL, 4.5"AK,CI</t>
        </is>
      </c>
      <c r="T739" s="123" t="inlineStr">
        <is>
          <t>A100088</t>
        </is>
      </c>
      <c r="U739" s="123" t="n"/>
      <c r="V739" s="123" t="inlineStr">
        <is>
          <t>LT031</t>
        </is>
      </c>
      <c r="W739" s="13" t="n">
        <v>14</v>
      </c>
      <c r="X739" t="n">
        <v>0</v>
      </c>
    </row>
    <row r="740" ht="12.75" customHeight="1">
      <c r="B740" s="13" t="inlineStr">
        <is>
          <t>N</t>
        </is>
      </c>
      <c r="C740" t="inlineStr">
        <is>
          <t>Price_BOM_VL_VLS_Insert_735</t>
        </is>
      </c>
      <c r="D740">
        <f>IF(B740="Y",C740,"")</f>
        <v/>
      </c>
      <c r="E740" t="inlineStr">
        <is>
          <t>:1270-7_VL:1570-9_VL:2070-5_VL:2095-A_VL:2095-1_VL:2095-5_VL:2095-9_VL:2570-9_VL:2595-3_VL:2512-1_VL:3070-7_VL:3095-7_VL:3012-5_VL:3012-3_VL:4070-7_VL:4095-9_VL:4095-7_VL:5070-7_VL:5095-A_VL:5095-7_VL:</t>
        </is>
      </c>
      <c r="F740" s="123" t="inlineStr">
        <is>
          <t>X3</t>
        </is>
      </c>
      <c r="G740" s="123" t="inlineStr">
        <is>
          <t>Opt_InsertProvided</t>
        </is>
      </c>
      <c r="H740" t="inlineStr">
        <is>
          <t>CaseMatl_Ductile_Iron_ASTM-A536-65</t>
        </is>
      </c>
      <c r="I740" s="123" t="inlineStr">
        <is>
          <t>:J:</t>
        </is>
      </c>
      <c r="J740" t="inlineStr">
        <is>
          <t>Coating_Standard</t>
        </is>
      </c>
      <c r="K740" t="inlineStr">
        <is>
          <t>:MechSealType1Unbal:</t>
        </is>
      </c>
      <c r="L740" t="inlineStr">
        <is>
          <t>Vertical</t>
        </is>
      </c>
      <c r="M740" t="inlineStr">
        <is>
          <t>:F:I:J:X:</t>
        </is>
      </c>
      <c r="N740" t="inlineStr">
        <is>
          <t>:213JPZ:215JPZ:254JPZ:256JPZ:</t>
        </is>
      </c>
      <c r="O740" s="6" t="inlineStr">
        <is>
          <t>Cast Iron, ASTM-A48, CL 30</t>
        </is>
      </c>
      <c r="P740" s="6" t="inlineStr">
        <is>
          <t>C30</t>
        </is>
      </c>
      <c r="Q740" s="123" t="inlineStr">
        <is>
          <t>250# ANSI Flange</t>
        </is>
      </c>
      <c r="R740" s="123" t="inlineStr">
        <is>
          <t>RTF-96769357</t>
        </is>
      </c>
      <c r="S740" s="6" t="inlineStr">
        <is>
          <t>INSERT,LC,X3,JP,SGL, 8.5"AK,CI</t>
        </is>
      </c>
      <c r="T740" s="123" t="inlineStr">
        <is>
          <t>A100088</t>
        </is>
      </c>
      <c r="U740" s="123" t="n"/>
      <c r="V740" s="123" t="inlineStr">
        <is>
          <t>LT031</t>
        </is>
      </c>
      <c r="W740" s="13" t="n">
        <v>14</v>
      </c>
      <c r="X740" t="n">
        <v>0</v>
      </c>
    </row>
    <row r="741" ht="12.75" customHeight="1">
      <c r="B741" s="13" t="inlineStr">
        <is>
          <t>N</t>
        </is>
      </c>
      <c r="C741" t="inlineStr">
        <is>
          <t>Price_BOM_VL_VLS_Insert_736</t>
        </is>
      </c>
      <c r="D741">
        <f>IF(B741="Y",C741,"")</f>
        <v/>
      </c>
      <c r="E741" t="inlineStr">
        <is>
          <t>:1270-7_VL:1570-9_VL:2070-5_VL:2095-A_VL:2095-1_VL:2095-5_VL:2095-9_VL:2570-9_VL:2595-3_VL:2512-1_VL:3070-7_VL:3095-7_VL:3012-5_VL:3012-3_VL:4070-7_VL:4095-9_VL:4095-7_VL:5070-7_VL:5095-A_VL:5095-7_VL:</t>
        </is>
      </c>
      <c r="F741" s="123" t="inlineStr">
        <is>
          <t>X3</t>
        </is>
      </c>
      <c r="G741" s="123" t="inlineStr">
        <is>
          <t>Opt_InsertProvided</t>
        </is>
      </c>
      <c r="H741" t="inlineStr">
        <is>
          <t>CaseMatl_Ductile_Iron_ASTM-A536-65</t>
        </is>
      </c>
      <c r="I741" s="123" t="inlineStr">
        <is>
          <t>:J:</t>
        </is>
      </c>
      <c r="J741" t="inlineStr">
        <is>
          <t>Coating_Standard</t>
        </is>
      </c>
      <c r="K741" t="inlineStr">
        <is>
          <t>:MechSealType2B:</t>
        </is>
      </c>
      <c r="L741" t="inlineStr">
        <is>
          <t>Vertical</t>
        </is>
      </c>
      <c r="M741" t="inlineStr">
        <is>
          <t>:F:I:J:X:</t>
        </is>
      </c>
      <c r="N741" t="inlineStr">
        <is>
          <t>:143JP:145JP:182JP:184JP:</t>
        </is>
      </c>
      <c r="O741" s="6" t="inlineStr">
        <is>
          <t>Cast Iron, ASTM-A48, CL 30</t>
        </is>
      </c>
      <c r="P741" s="6" t="inlineStr">
        <is>
          <t>C30</t>
        </is>
      </c>
      <c r="Q741" s="123" t="inlineStr">
        <is>
          <t>250# ANSI Flange</t>
        </is>
      </c>
      <c r="R741" s="123" t="inlineStr">
        <is>
          <t>RTF-96769358</t>
        </is>
      </c>
      <c r="S741" s="6" t="inlineStr">
        <is>
          <t>INSERT,LC,X3,JP,BAL, 4.5"AK,CI</t>
        </is>
      </c>
      <c r="T741" s="123" t="inlineStr">
        <is>
          <t>A100088</t>
        </is>
      </c>
      <c r="U741" s="123" t="n"/>
      <c r="V741" s="123" t="inlineStr">
        <is>
          <t>LT031</t>
        </is>
      </c>
      <c r="W741" s="13" t="n">
        <v>14</v>
      </c>
      <c r="X741" t="n">
        <v>0</v>
      </c>
    </row>
    <row r="742" ht="12.75" customHeight="1">
      <c r="B742" s="13" t="inlineStr">
        <is>
          <t>N</t>
        </is>
      </c>
      <c r="C742" t="inlineStr">
        <is>
          <t>Price_BOM_VL_VLS_Insert_737</t>
        </is>
      </c>
      <c r="D742">
        <f>IF(B742="Y",C742,"")</f>
        <v/>
      </c>
      <c r="E742" t="inlineStr">
        <is>
          <t>:1270-7_VL:1570-9_VL:2070-5_VL:2095-A_VL:2095-1_VL:2095-5_VL:2095-9_VL:2570-9_VL:2595-3_VL:2512-1_VL:3070-7_VL:3095-7_VL:3012-5_VL:3012-3_VL:4070-7_VL:4095-9_VL:4095-7_VL:5070-7_VL:5095-A_VL:5095-7_VL:</t>
        </is>
      </c>
      <c r="F742" s="123" t="inlineStr">
        <is>
          <t>X3</t>
        </is>
      </c>
      <c r="G742" s="123" t="inlineStr">
        <is>
          <t>Opt_InsertProvided</t>
        </is>
      </c>
      <c r="H742" t="inlineStr">
        <is>
          <t>CaseMatl_Ductile_Iron_ASTM-A536-65</t>
        </is>
      </c>
      <c r="I742" s="123" t="inlineStr">
        <is>
          <t>:J:</t>
        </is>
      </c>
      <c r="J742" t="inlineStr">
        <is>
          <t>Coating_Standard</t>
        </is>
      </c>
      <c r="K742" t="inlineStr">
        <is>
          <t>:MechSealType2B:</t>
        </is>
      </c>
      <c r="L742" t="inlineStr">
        <is>
          <t>Vertical</t>
        </is>
      </c>
      <c r="M742" t="inlineStr">
        <is>
          <t>:F:I:J:X:</t>
        </is>
      </c>
      <c r="N742" t="inlineStr">
        <is>
          <t>:213JPZ:215JPZ:254JPZ:256JPZ:</t>
        </is>
      </c>
      <c r="O742" s="6" t="inlineStr">
        <is>
          <t>Cast Iron, ASTM-A48, CL 30</t>
        </is>
      </c>
      <c r="P742" s="6" t="inlineStr">
        <is>
          <t>C30</t>
        </is>
      </c>
      <c r="Q742" s="123" t="inlineStr">
        <is>
          <t>250# ANSI Flange</t>
        </is>
      </c>
      <c r="R742" s="123" t="inlineStr">
        <is>
          <t>RTF-96769359</t>
        </is>
      </c>
      <c r="S742" s="6" t="inlineStr">
        <is>
          <t>INSERT,LC,X3,JP,BAL, 8.5"AK,CI</t>
        </is>
      </c>
      <c r="T742" s="123" t="inlineStr">
        <is>
          <t>A100088</t>
        </is>
      </c>
      <c r="U742" s="123" t="n"/>
      <c r="V742" s="123" t="inlineStr">
        <is>
          <t>LT031</t>
        </is>
      </c>
      <c r="W742" s="13" t="n">
        <v>14</v>
      </c>
      <c r="X742" t="n">
        <v>0</v>
      </c>
    </row>
    <row r="743" ht="12.75" customHeight="1">
      <c r="B743" s="13" t="inlineStr">
        <is>
          <t>N</t>
        </is>
      </c>
      <c r="C743" t="inlineStr">
        <is>
          <t>Price_BOM_VL_VLS_Insert_738</t>
        </is>
      </c>
      <c r="D743">
        <f>IF(B743="Y",C743,"")</f>
        <v/>
      </c>
      <c r="E743" t="inlineStr">
        <is>
          <t>:1270-7_VL:1570-9_VL:2070-5_VL:2095-A_VL:2095-1_VL:2095-5_VL:2095-9_VL:2570-9_VL:2595-3_VL:2512-1_VL:3070-7_VL:3095-7_VL:3012-5_VL:3012-3_VL:4070-7_VL:4095-9_VL:4095-7_VL:5070-7_VL:5095-A_VL:5095-7_VL:</t>
        </is>
      </c>
      <c r="F743" s="123" t="inlineStr">
        <is>
          <t>X3</t>
        </is>
      </c>
      <c r="G743" s="123" t="inlineStr">
        <is>
          <t>Opt_InsertProvided</t>
        </is>
      </c>
      <c r="H743" t="inlineStr">
        <is>
          <t>CaseMatl_Ductile_Iron_ASTM-A536-65</t>
        </is>
      </c>
      <c r="I743" s="123" t="inlineStr">
        <is>
          <t>:J:</t>
        </is>
      </c>
      <c r="J743" t="inlineStr">
        <is>
          <t>Coating_Scotchkote134_interior</t>
        </is>
      </c>
      <c r="K743" t="inlineStr">
        <is>
          <t>:MechSealType1Unbal:</t>
        </is>
      </c>
      <c r="L743" t="inlineStr">
        <is>
          <t>Vertical</t>
        </is>
      </c>
      <c r="M743" t="inlineStr">
        <is>
          <t>:F:I:J:X:</t>
        </is>
      </c>
      <c r="N743" t="inlineStr">
        <is>
          <t>:143JP:145JP:182JP:184JP:</t>
        </is>
      </c>
      <c r="O743" s="6" t="inlineStr">
        <is>
          <t>Cast Iron, ASTM-A48, CL 30</t>
        </is>
      </c>
      <c r="P743" s="6" t="inlineStr">
        <is>
          <t>C30</t>
        </is>
      </c>
      <c r="Q743" s="123" t="inlineStr">
        <is>
          <t>250# ANSI Flange</t>
        </is>
      </c>
      <c r="R743" s="123" t="inlineStr">
        <is>
          <t>RTF</t>
        </is>
      </c>
      <c r="S743" s="6" t="n"/>
      <c r="T743" s="123" t="inlineStr">
        <is>
          <t>A100088</t>
        </is>
      </c>
      <c r="U743" s="123" t="n"/>
      <c r="V743" s="123" t="inlineStr">
        <is>
          <t>LT031</t>
        </is>
      </c>
      <c r="W743" s="13" t="n">
        <v>14</v>
      </c>
      <c r="X743" t="n">
        <v>0</v>
      </c>
    </row>
    <row r="744" ht="12.75" customHeight="1">
      <c r="B744" s="13" t="inlineStr">
        <is>
          <t>N</t>
        </is>
      </c>
      <c r="C744" t="inlineStr">
        <is>
          <t>Price_BOM_VL_VLS_Insert_739</t>
        </is>
      </c>
      <c r="D744">
        <f>IF(B744="Y",C744,"")</f>
        <v/>
      </c>
      <c r="E744" t="inlineStr">
        <is>
          <t>:1270-7_VL:1570-9_VL:2070-5_VL:2095-A_VL:2095-1_VL:2095-5_VL:2095-9_VL:2570-9_VL:2595-3_VL:2512-1_VL:3070-7_VL:3095-7_VL:3012-5_VL:3012-3_VL:4070-7_VL:4095-9_VL:4095-7_VL:5070-7_VL:5095-A_VL:5095-7_VL:</t>
        </is>
      </c>
      <c r="F744" s="123" t="inlineStr">
        <is>
          <t>X3</t>
        </is>
      </c>
      <c r="G744" s="123" t="inlineStr">
        <is>
          <t>Opt_InsertProvided</t>
        </is>
      </c>
      <c r="H744" t="inlineStr">
        <is>
          <t>CaseMatl_Ductile_Iron_ASTM-A536-65</t>
        </is>
      </c>
      <c r="I744" s="123" t="inlineStr">
        <is>
          <t>:J:</t>
        </is>
      </c>
      <c r="J744" t="inlineStr">
        <is>
          <t>Coating_Scotchkote134_interior</t>
        </is>
      </c>
      <c r="K744" t="inlineStr">
        <is>
          <t>:MechSealType1Unbal:</t>
        </is>
      </c>
      <c r="L744" t="inlineStr">
        <is>
          <t>Vertical</t>
        </is>
      </c>
      <c r="M744" t="inlineStr">
        <is>
          <t>:F:I:J:X:</t>
        </is>
      </c>
      <c r="N744" t="inlineStr">
        <is>
          <t>:213JPZ:215JPZ:254JPZ:256JPZ:</t>
        </is>
      </c>
      <c r="O744" s="6" t="inlineStr">
        <is>
          <t>Cast Iron, ASTM-A48, CL 30</t>
        </is>
      </c>
      <c r="P744" s="6" t="inlineStr">
        <is>
          <t>C30</t>
        </is>
      </c>
      <c r="Q744" s="123" t="inlineStr">
        <is>
          <t>250# ANSI Flange</t>
        </is>
      </c>
      <c r="R744" s="123" t="inlineStr">
        <is>
          <t>RTF</t>
        </is>
      </c>
      <c r="S744" s="6" t="n"/>
      <c r="T744" s="123" t="inlineStr">
        <is>
          <t>A100088</t>
        </is>
      </c>
      <c r="U744" s="123" t="n"/>
      <c r="V744" s="123" t="inlineStr">
        <is>
          <t>LT031</t>
        </is>
      </c>
      <c r="W744" s="13" t="n">
        <v>14</v>
      </c>
      <c r="X744" t="n">
        <v>0</v>
      </c>
    </row>
    <row r="745" ht="12.75" customHeight="1">
      <c r="B745" s="13" t="inlineStr">
        <is>
          <t>N</t>
        </is>
      </c>
      <c r="C745" t="inlineStr">
        <is>
          <t>Price_BOM_VL_VLS_Insert_740</t>
        </is>
      </c>
      <c r="D745">
        <f>IF(B745="Y",C745,"")</f>
        <v/>
      </c>
      <c r="E745" t="inlineStr">
        <is>
          <t>:1270-7_VL:1570-9_VL:2070-5_VL:2095-A_VL:2095-1_VL:2095-5_VL:2095-9_VL:2570-9_VL:2595-3_VL:2512-1_VL:3070-7_VL:3095-7_VL:3012-5_VL:3012-3_VL:4070-7_VL:4095-9_VL:4095-7_VL:5070-7_VL:5095-A_VL:5095-7_VL:</t>
        </is>
      </c>
      <c r="F745" s="123" t="inlineStr">
        <is>
          <t>X3</t>
        </is>
      </c>
      <c r="G745" s="123" t="inlineStr">
        <is>
          <t>Opt_InsertProvided</t>
        </is>
      </c>
      <c r="H745" t="inlineStr">
        <is>
          <t>CaseMatl_Ductile_Iron_ASTM-A536-65</t>
        </is>
      </c>
      <c r="I745" s="123" t="inlineStr">
        <is>
          <t>:J:</t>
        </is>
      </c>
      <c r="J745" t="inlineStr">
        <is>
          <t>Coating_Scotchkote134_interior</t>
        </is>
      </c>
      <c r="K745" t="inlineStr">
        <is>
          <t>:MechSealType2B:</t>
        </is>
      </c>
      <c r="L745" t="inlineStr">
        <is>
          <t>Vertical</t>
        </is>
      </c>
      <c r="M745" t="inlineStr">
        <is>
          <t>:F:I:J:X:</t>
        </is>
      </c>
      <c r="N745" t="inlineStr">
        <is>
          <t>:143JP:145JP:182JP:184JP:</t>
        </is>
      </c>
      <c r="O745" s="6" t="inlineStr">
        <is>
          <t>Cast Iron, ASTM-A48, CL 30</t>
        </is>
      </c>
      <c r="P745" s="6" t="inlineStr">
        <is>
          <t>C30</t>
        </is>
      </c>
      <c r="Q745" s="123" t="inlineStr">
        <is>
          <t>250# ANSI Flange</t>
        </is>
      </c>
      <c r="R745" s="123" t="inlineStr">
        <is>
          <t>RTF</t>
        </is>
      </c>
      <c r="S745" s="6" t="n"/>
      <c r="T745" s="123" t="inlineStr">
        <is>
          <t>A100088</t>
        </is>
      </c>
      <c r="U745" s="123" t="n"/>
      <c r="V745" s="123" t="inlineStr">
        <is>
          <t>LT031</t>
        </is>
      </c>
      <c r="W745" s="13" t="n">
        <v>14</v>
      </c>
      <c r="X745" t="n">
        <v>0</v>
      </c>
    </row>
    <row r="746" ht="12.75" customHeight="1">
      <c r="B746" s="13" t="inlineStr">
        <is>
          <t>N</t>
        </is>
      </c>
      <c r="C746" t="inlineStr">
        <is>
          <t>Price_BOM_VL_VLS_Insert_741</t>
        </is>
      </c>
      <c r="D746">
        <f>IF(B746="Y",C746,"")</f>
        <v/>
      </c>
      <c r="E746" t="inlineStr">
        <is>
          <t>:1270-7_VL:1570-9_VL:2070-5_VL:2095-A_VL:2095-1_VL:2095-5_VL:2095-9_VL:2570-9_VL:2595-3_VL:2512-1_VL:3070-7_VL:3095-7_VL:3012-5_VL:3012-3_VL:4070-7_VL:4095-9_VL:4095-7_VL:5070-7_VL:5095-A_VL:5095-7_VL:</t>
        </is>
      </c>
      <c r="F746" s="123" t="inlineStr">
        <is>
          <t>X3</t>
        </is>
      </c>
      <c r="G746" s="123" t="inlineStr">
        <is>
          <t>Opt_InsertProvided</t>
        </is>
      </c>
      <c r="H746" t="inlineStr">
        <is>
          <t>CaseMatl_Ductile_Iron_ASTM-A536-65</t>
        </is>
      </c>
      <c r="I746" s="123" t="inlineStr">
        <is>
          <t>:J:</t>
        </is>
      </c>
      <c r="J746" t="inlineStr">
        <is>
          <t>Coating_Scotchkote134_interior</t>
        </is>
      </c>
      <c r="K746" t="inlineStr">
        <is>
          <t>:MechSealType2B:</t>
        </is>
      </c>
      <c r="L746" t="inlineStr">
        <is>
          <t>Vertical</t>
        </is>
      </c>
      <c r="M746" t="inlineStr">
        <is>
          <t>:F:I:J:X:</t>
        </is>
      </c>
      <c r="N746" t="inlineStr">
        <is>
          <t>:213JPZ:215JPZ:254JPZ:256JPZ:</t>
        </is>
      </c>
      <c r="O746" s="6" t="inlineStr">
        <is>
          <t>Cast Iron, ASTM-A48, CL 30</t>
        </is>
      </c>
      <c r="P746" s="6" t="inlineStr">
        <is>
          <t>C30</t>
        </is>
      </c>
      <c r="Q746" s="123" t="inlineStr">
        <is>
          <t>250# ANSI Flange</t>
        </is>
      </c>
      <c r="R746" s="123" t="inlineStr">
        <is>
          <t>RTF</t>
        </is>
      </c>
      <c r="S746" s="6" t="n"/>
      <c r="T746" s="123" t="inlineStr">
        <is>
          <t>A100088</t>
        </is>
      </c>
      <c r="U746" s="123" t="n"/>
      <c r="V746" s="123" t="inlineStr">
        <is>
          <t>LT031</t>
        </is>
      </c>
      <c r="W746" s="13" t="n">
        <v>14</v>
      </c>
      <c r="X746" t="n">
        <v>0</v>
      </c>
    </row>
    <row r="747" ht="12.75" customHeight="1">
      <c r="B747" s="13" t="inlineStr">
        <is>
          <t>N</t>
        </is>
      </c>
      <c r="C747" t="inlineStr">
        <is>
          <t>Price_BOM_VL_VLS_Insert_742</t>
        </is>
      </c>
      <c r="D747">
        <f>IF(B747="Y",C747,"")</f>
        <v/>
      </c>
      <c r="E747" t="inlineStr">
        <is>
          <t>:1270-7_VL:1570-9_VL:2070-5_VL:2095-A_VL:2095-1_VL:2095-5_VL:2095-9_VL:2570-9_VL:2595-3_VL:2512-1_VL:3070-7_VL:3095-7_VL:3012-5_VL:3012-3_VL:4070-7_VL:4095-9_VL:4095-7_VL:5070-7_VL:5095-A_VL:5095-7_VL:</t>
        </is>
      </c>
      <c r="F747" s="123" t="inlineStr">
        <is>
          <t>X3</t>
        </is>
      </c>
      <c r="G747" s="123" t="inlineStr">
        <is>
          <t>Opt_InsertProvided</t>
        </is>
      </c>
      <c r="H747" t="inlineStr">
        <is>
          <t>CaseMatl_Ductile_Iron_ASTM-A536-65</t>
        </is>
      </c>
      <c r="I747" s="123" t="inlineStr">
        <is>
          <t>:J:</t>
        </is>
      </c>
      <c r="J747" t="inlineStr">
        <is>
          <t>Coating_Scotchkote134_interior_exterior</t>
        </is>
      </c>
      <c r="K747" t="inlineStr">
        <is>
          <t>:MechSealType1Unbal:</t>
        </is>
      </c>
      <c r="L747" t="inlineStr">
        <is>
          <t>Vertical</t>
        </is>
      </c>
      <c r="M747" t="inlineStr">
        <is>
          <t>:F:I:J:X:</t>
        </is>
      </c>
      <c r="N747" t="inlineStr">
        <is>
          <t>:143JP:145JP:182JP:184JP:</t>
        </is>
      </c>
      <c r="O747" s="6" t="inlineStr">
        <is>
          <t>Cast Iron, ASTM-A48, CL 30</t>
        </is>
      </c>
      <c r="P747" s="6" t="inlineStr">
        <is>
          <t>C30</t>
        </is>
      </c>
      <c r="Q747" s="123" t="inlineStr">
        <is>
          <t>250# ANSI Flange</t>
        </is>
      </c>
      <c r="R747" s="123" t="inlineStr">
        <is>
          <t>RTF</t>
        </is>
      </c>
      <c r="S747" s="6" t="n"/>
      <c r="T747" s="123" t="inlineStr">
        <is>
          <t>A100088</t>
        </is>
      </c>
      <c r="U747" s="123" t="n"/>
      <c r="V747" s="123" t="inlineStr">
        <is>
          <t>LT031</t>
        </is>
      </c>
      <c r="W747" s="13" t="n">
        <v>14</v>
      </c>
      <c r="X747" t="n">
        <v>0</v>
      </c>
    </row>
    <row r="748" ht="12.75" customHeight="1">
      <c r="B748" s="13" t="inlineStr">
        <is>
          <t>N</t>
        </is>
      </c>
      <c r="C748" t="inlineStr">
        <is>
          <t>Price_BOM_VL_VLS_Insert_743</t>
        </is>
      </c>
      <c r="D748">
        <f>IF(B748="Y",C748,"")</f>
        <v/>
      </c>
      <c r="E748" t="inlineStr">
        <is>
          <t>:1270-7_VL:1570-9_VL:2070-5_VL:2095-A_VL:2095-1_VL:2095-5_VL:2095-9_VL:2570-9_VL:2595-3_VL:2512-1_VL:3070-7_VL:3095-7_VL:3012-5_VL:3012-3_VL:4070-7_VL:4095-9_VL:4095-7_VL:5070-7_VL:5095-A_VL:5095-7_VL:</t>
        </is>
      </c>
      <c r="F748" s="123" t="inlineStr">
        <is>
          <t>X3</t>
        </is>
      </c>
      <c r="G748" s="123" t="inlineStr">
        <is>
          <t>Opt_InsertProvided</t>
        </is>
      </c>
      <c r="H748" t="inlineStr">
        <is>
          <t>CaseMatl_Ductile_Iron_ASTM-A536-65</t>
        </is>
      </c>
      <c r="I748" s="123" t="inlineStr">
        <is>
          <t>:J:</t>
        </is>
      </c>
      <c r="J748" t="inlineStr">
        <is>
          <t>Coating_Scotchkote134_interior_exterior</t>
        </is>
      </c>
      <c r="K748" t="inlineStr">
        <is>
          <t>:MechSealType1Unbal:</t>
        </is>
      </c>
      <c r="L748" t="inlineStr">
        <is>
          <t>Vertical</t>
        </is>
      </c>
      <c r="M748" t="inlineStr">
        <is>
          <t>:F:I:J:X:</t>
        </is>
      </c>
      <c r="N748" t="inlineStr">
        <is>
          <t>:213JPZ:215JPZ:254JPZ:256JPZ:</t>
        </is>
      </c>
      <c r="O748" s="6" t="inlineStr">
        <is>
          <t>Cast Iron, ASTM-A48, CL 30</t>
        </is>
      </c>
      <c r="P748" s="6" t="inlineStr">
        <is>
          <t>C30</t>
        </is>
      </c>
      <c r="Q748" s="123" t="inlineStr">
        <is>
          <t>250# ANSI Flange</t>
        </is>
      </c>
      <c r="R748" s="123" t="inlineStr">
        <is>
          <t>RTF</t>
        </is>
      </c>
      <c r="S748" s="6" t="n"/>
      <c r="T748" s="123" t="inlineStr">
        <is>
          <t>A100088</t>
        </is>
      </c>
      <c r="U748" s="123" t="n"/>
      <c r="V748" s="123" t="inlineStr">
        <is>
          <t>LT031</t>
        </is>
      </c>
      <c r="W748" s="13" t="n">
        <v>14</v>
      </c>
      <c r="X748" t="n">
        <v>0</v>
      </c>
    </row>
    <row r="749" ht="12.75" customHeight="1">
      <c r="B749" s="13" t="inlineStr">
        <is>
          <t>N</t>
        </is>
      </c>
      <c r="C749" t="inlineStr">
        <is>
          <t>Price_BOM_VL_VLS_Insert_744</t>
        </is>
      </c>
      <c r="D749">
        <f>IF(B749="Y",C749,"")</f>
        <v/>
      </c>
      <c r="E749" t="inlineStr">
        <is>
          <t>:1270-7_VL:1570-9_VL:2070-5_VL:2095-A_VL:2095-1_VL:2095-5_VL:2095-9_VL:2570-9_VL:2595-3_VL:2512-1_VL:3070-7_VL:3095-7_VL:3012-5_VL:3012-3_VL:4070-7_VL:4095-9_VL:4095-7_VL:5070-7_VL:5095-A_VL:5095-7_VL:</t>
        </is>
      </c>
      <c r="F749" s="123" t="inlineStr">
        <is>
          <t>X3</t>
        </is>
      </c>
      <c r="G749" s="123" t="inlineStr">
        <is>
          <t>Opt_InsertProvided</t>
        </is>
      </c>
      <c r="H749" t="inlineStr">
        <is>
          <t>CaseMatl_Ductile_Iron_ASTM-A536-65</t>
        </is>
      </c>
      <c r="I749" s="123" t="inlineStr">
        <is>
          <t>:J:</t>
        </is>
      </c>
      <c r="J749" t="inlineStr">
        <is>
          <t>Coating_Scotchkote134_interior_exterior</t>
        </is>
      </c>
      <c r="K749" t="inlineStr">
        <is>
          <t>:MechSealType2B:</t>
        </is>
      </c>
      <c r="L749" t="inlineStr">
        <is>
          <t>Vertical</t>
        </is>
      </c>
      <c r="M749" t="inlineStr">
        <is>
          <t>:F:I:J:X:</t>
        </is>
      </c>
      <c r="N749" t="inlineStr">
        <is>
          <t>:143JP:145JP:182JP:184JP:</t>
        </is>
      </c>
      <c r="O749" s="6" t="inlineStr">
        <is>
          <t>Cast Iron, ASTM-A48, CL 30</t>
        </is>
      </c>
      <c r="P749" s="6" t="inlineStr">
        <is>
          <t>C30</t>
        </is>
      </c>
      <c r="Q749" s="123" t="inlineStr">
        <is>
          <t>250# ANSI Flange</t>
        </is>
      </c>
      <c r="R749" s="123" t="inlineStr">
        <is>
          <t>RTF</t>
        </is>
      </c>
      <c r="S749" s="6" t="n"/>
      <c r="T749" s="123" t="inlineStr">
        <is>
          <t>A100088</t>
        </is>
      </c>
      <c r="U749" s="123" t="n"/>
      <c r="V749" s="123" t="inlineStr">
        <is>
          <t>LT031</t>
        </is>
      </c>
      <c r="W749" s="13" t="n">
        <v>14</v>
      </c>
      <c r="X749" t="n">
        <v>0</v>
      </c>
    </row>
    <row r="750" ht="12.75" customHeight="1">
      <c r="B750" s="13" t="inlineStr">
        <is>
          <t>N</t>
        </is>
      </c>
      <c r="C750" t="inlineStr">
        <is>
          <t>Price_BOM_VL_VLS_Insert_745</t>
        </is>
      </c>
      <c r="D750">
        <f>IF(B750="Y",C750,"")</f>
        <v/>
      </c>
      <c r="E750" t="inlineStr">
        <is>
          <t>:1270-7_VL:1570-9_VL:2070-5_VL:2095-A_VL:2095-1_VL:2095-5_VL:2095-9_VL:2570-9_VL:2595-3_VL:2512-1_VL:3070-7_VL:3095-7_VL:3012-5_VL:3012-3_VL:4070-7_VL:4095-9_VL:4095-7_VL:5070-7_VL:5095-A_VL:5095-7_VL:</t>
        </is>
      </c>
      <c r="F750" s="123" t="inlineStr">
        <is>
          <t>X3</t>
        </is>
      </c>
      <c r="G750" s="123" t="inlineStr">
        <is>
          <t>Opt_InsertProvided</t>
        </is>
      </c>
      <c r="H750" t="inlineStr">
        <is>
          <t>CaseMatl_Ductile_Iron_ASTM-A536-65</t>
        </is>
      </c>
      <c r="I750" s="123" t="inlineStr">
        <is>
          <t>:J:</t>
        </is>
      </c>
      <c r="J750" t="inlineStr">
        <is>
          <t>Coating_Scotchkote134_interior_exterior</t>
        </is>
      </c>
      <c r="K750" t="inlineStr">
        <is>
          <t>:MechSealType2B:</t>
        </is>
      </c>
      <c r="L750" t="inlineStr">
        <is>
          <t>Vertical</t>
        </is>
      </c>
      <c r="M750" t="inlineStr">
        <is>
          <t>:F:I:J:X:</t>
        </is>
      </c>
      <c r="N750" t="inlineStr">
        <is>
          <t>:213JPZ:215JPZ:254JPZ:256JPZ:</t>
        </is>
      </c>
      <c r="O750" s="6" t="inlineStr">
        <is>
          <t>Cast Iron, ASTM-A48, CL 30</t>
        </is>
      </c>
      <c r="P750" s="6" t="inlineStr">
        <is>
          <t>C30</t>
        </is>
      </c>
      <c r="Q750" s="123" t="inlineStr">
        <is>
          <t>250# ANSI Flange</t>
        </is>
      </c>
      <c r="R750" s="123" t="inlineStr">
        <is>
          <t>RTF</t>
        </is>
      </c>
      <c r="S750" s="6" t="n"/>
      <c r="T750" s="123" t="inlineStr">
        <is>
          <t>A100088</t>
        </is>
      </c>
      <c r="U750" s="123" t="n"/>
      <c r="V750" s="123" t="inlineStr">
        <is>
          <t>LT031</t>
        </is>
      </c>
      <c r="W750" s="13" t="n">
        <v>14</v>
      </c>
      <c r="X750" t="n">
        <v>0</v>
      </c>
    </row>
    <row r="751" ht="12.75" customHeight="1">
      <c r="B751" s="13" t="inlineStr">
        <is>
          <t>N</t>
        </is>
      </c>
      <c r="C751" t="inlineStr">
        <is>
          <t>Price_BOM_VL_VLS_Insert_746</t>
        </is>
      </c>
      <c r="D751">
        <f>IF(B751="Y",C751,"")</f>
        <v/>
      </c>
      <c r="E751" t="inlineStr">
        <is>
          <t>:1270-7_VL:1570-9_VL:2070-5_VL:2095-A_VL:2095-1_VL:2095-5_VL:2095-9_VL:2570-9_VL:2595-3_VL:2512-1_VL:3070-7_VL:3095-7_VL:3012-5_VL:3012-3_VL:4070-7_VL:4095-9_VL:4095-7_VL:5070-7_VL:5095-A_VL:5095-7_VL:</t>
        </is>
      </c>
      <c r="F751" s="123" t="inlineStr">
        <is>
          <t>X3</t>
        </is>
      </c>
      <c r="G751" s="123" t="inlineStr">
        <is>
          <t>Opt_InsertProvided</t>
        </is>
      </c>
      <c r="H751" t="inlineStr">
        <is>
          <t>CaseMatl_Ductile_Iron_ASTM-A536-65</t>
        </is>
      </c>
      <c r="I751" s="123" t="inlineStr">
        <is>
          <t>:J:</t>
        </is>
      </c>
      <c r="J751" t="inlineStr">
        <is>
          <t>Coating_Scotchkote134_interior_exterior_IncludeImpeller</t>
        </is>
      </c>
      <c r="K751" t="inlineStr">
        <is>
          <t>:MechSealType1Unbal:</t>
        </is>
      </c>
      <c r="L751" t="inlineStr">
        <is>
          <t>Vertical</t>
        </is>
      </c>
      <c r="M751" t="inlineStr">
        <is>
          <t>:F:I:J:X:</t>
        </is>
      </c>
      <c r="N751" t="inlineStr">
        <is>
          <t>:143JP:145JP:182JP:184JP:</t>
        </is>
      </c>
      <c r="O751" s="6" t="inlineStr">
        <is>
          <t>Cast Iron, ASTM-A48, CL 30</t>
        </is>
      </c>
      <c r="P751" s="6" t="inlineStr">
        <is>
          <t>C30</t>
        </is>
      </c>
      <c r="Q751" s="123" t="inlineStr">
        <is>
          <t>250# ANSI Flange</t>
        </is>
      </c>
      <c r="R751" s="123" t="inlineStr">
        <is>
          <t>RTF</t>
        </is>
      </c>
      <c r="S751" s="6" t="n"/>
      <c r="T751" s="123" t="inlineStr">
        <is>
          <t>A100088</t>
        </is>
      </c>
      <c r="U751" s="123" t="n"/>
      <c r="V751" s="123" t="inlineStr">
        <is>
          <t>LT031</t>
        </is>
      </c>
      <c r="W751" s="13" t="n">
        <v>14</v>
      </c>
      <c r="X751" t="n">
        <v>0</v>
      </c>
    </row>
    <row r="752" ht="12.75" customHeight="1">
      <c r="B752" s="13" t="inlineStr">
        <is>
          <t>N</t>
        </is>
      </c>
      <c r="C752" t="inlineStr">
        <is>
          <t>Price_BOM_VL_VLS_Insert_747</t>
        </is>
      </c>
      <c r="D752">
        <f>IF(B752="Y",C752,"")</f>
        <v/>
      </c>
      <c r="E752" t="inlineStr">
        <is>
          <t>:1270-7_VL:1570-9_VL:2070-5_VL:2095-A_VL:2095-1_VL:2095-5_VL:2095-9_VL:2570-9_VL:2595-3_VL:2512-1_VL:3070-7_VL:3095-7_VL:3012-5_VL:3012-3_VL:4070-7_VL:4095-9_VL:4095-7_VL:5070-7_VL:5095-A_VL:5095-7_VL:</t>
        </is>
      </c>
      <c r="F752" s="123" t="inlineStr">
        <is>
          <t>X3</t>
        </is>
      </c>
      <c r="G752" s="123" t="inlineStr">
        <is>
          <t>Opt_InsertProvided</t>
        </is>
      </c>
      <c r="H752" t="inlineStr">
        <is>
          <t>CaseMatl_Ductile_Iron_ASTM-A536-65</t>
        </is>
      </c>
      <c r="I752" s="123" t="inlineStr">
        <is>
          <t>:J:</t>
        </is>
      </c>
      <c r="J752" t="inlineStr">
        <is>
          <t>Coating_Scotchkote134_interior_exterior_IncludeImpeller</t>
        </is>
      </c>
      <c r="K752" t="inlineStr">
        <is>
          <t>:MechSealType1Unbal:</t>
        </is>
      </c>
      <c r="L752" t="inlineStr">
        <is>
          <t>Vertical</t>
        </is>
      </c>
      <c r="M752" t="inlineStr">
        <is>
          <t>:F:I:J:X:</t>
        </is>
      </c>
      <c r="N752" t="inlineStr">
        <is>
          <t>:213JPZ:215JPZ:254JPZ:256JPZ:</t>
        </is>
      </c>
      <c r="O752" s="6" t="inlineStr">
        <is>
          <t>Cast Iron, ASTM-A48, CL 30</t>
        </is>
      </c>
      <c r="P752" s="6" t="inlineStr">
        <is>
          <t>C30</t>
        </is>
      </c>
      <c r="Q752" s="123" t="inlineStr">
        <is>
          <t>250# ANSI Flange</t>
        </is>
      </c>
      <c r="R752" s="123" t="inlineStr">
        <is>
          <t>RTF</t>
        </is>
      </c>
      <c r="S752" s="6" t="n"/>
      <c r="T752" s="123" t="inlineStr">
        <is>
          <t>A100088</t>
        </is>
      </c>
      <c r="U752" s="123" t="n"/>
      <c r="V752" s="123" t="inlineStr">
        <is>
          <t>LT031</t>
        </is>
      </c>
      <c r="W752" s="13" t="n">
        <v>14</v>
      </c>
      <c r="X752" t="n">
        <v>0</v>
      </c>
    </row>
    <row r="753" ht="12.75" customHeight="1">
      <c r="B753" s="13" t="inlineStr">
        <is>
          <t>N</t>
        </is>
      </c>
      <c r="C753" t="inlineStr">
        <is>
          <t>Price_BOM_VL_VLS_Insert_748</t>
        </is>
      </c>
      <c r="D753">
        <f>IF(B753="Y",C753,"")</f>
        <v/>
      </c>
      <c r="E753" t="inlineStr">
        <is>
          <t>:1270-7_VL:1570-9_VL:2070-5_VL:2095-A_VL:2095-1_VL:2095-5_VL:2095-9_VL:2570-9_VL:2595-3_VL:2512-1_VL:3070-7_VL:3095-7_VL:3012-5_VL:3012-3_VL:4070-7_VL:4095-9_VL:4095-7_VL:5070-7_VL:5095-A_VL:5095-7_VL:</t>
        </is>
      </c>
      <c r="F753" s="123" t="inlineStr">
        <is>
          <t>X3</t>
        </is>
      </c>
      <c r="G753" s="123" t="inlineStr">
        <is>
          <t>Opt_InsertProvided</t>
        </is>
      </c>
      <c r="H753" t="inlineStr">
        <is>
          <t>CaseMatl_Ductile_Iron_ASTM-A536-65</t>
        </is>
      </c>
      <c r="I753" s="123" t="inlineStr">
        <is>
          <t>:J:</t>
        </is>
      </c>
      <c r="J753" t="inlineStr">
        <is>
          <t>Coating_Scotchkote134_interior_exterior_IncludeImpeller</t>
        </is>
      </c>
      <c r="K753" t="inlineStr">
        <is>
          <t>:MechSealType2B:</t>
        </is>
      </c>
      <c r="L753" t="inlineStr">
        <is>
          <t>Vertical</t>
        </is>
      </c>
      <c r="M753" t="inlineStr">
        <is>
          <t>:F:I:J:X:</t>
        </is>
      </c>
      <c r="N753" t="inlineStr">
        <is>
          <t>:143JP:145JP:182JP:184JP:</t>
        </is>
      </c>
      <c r="O753" s="6" t="inlineStr">
        <is>
          <t>Cast Iron, ASTM-A48, CL 30</t>
        </is>
      </c>
      <c r="P753" s="6" t="inlineStr">
        <is>
          <t>C30</t>
        </is>
      </c>
      <c r="Q753" s="123" t="inlineStr">
        <is>
          <t>250# ANSI Flange</t>
        </is>
      </c>
      <c r="R753" s="123" t="inlineStr">
        <is>
          <t>RTF</t>
        </is>
      </c>
      <c r="S753" s="6" t="n"/>
      <c r="T753" s="123" t="inlineStr">
        <is>
          <t>A100088</t>
        </is>
      </c>
      <c r="U753" s="123" t="n"/>
      <c r="V753" s="123" t="inlineStr">
        <is>
          <t>LT031</t>
        </is>
      </c>
      <c r="W753" s="13" t="n">
        <v>14</v>
      </c>
      <c r="X753" t="n">
        <v>0</v>
      </c>
    </row>
    <row r="754" ht="12.75" customHeight="1">
      <c r="B754" s="13" t="inlineStr">
        <is>
          <t>N</t>
        </is>
      </c>
      <c r="C754" t="inlineStr">
        <is>
          <t>Price_BOM_VL_VLS_Insert_749</t>
        </is>
      </c>
      <c r="D754">
        <f>IF(B754="Y",C754,"")</f>
        <v/>
      </c>
      <c r="E754" t="inlineStr">
        <is>
          <t>:1270-7_VL:1570-9_VL:2070-5_VL:2095-A_VL:2095-1_VL:2095-5_VL:2095-9_VL:2570-9_VL:2595-3_VL:2512-1_VL:3070-7_VL:3095-7_VL:3012-5_VL:3012-3_VL:4070-7_VL:4095-9_VL:4095-7_VL:5070-7_VL:5095-A_VL:5095-7_VL:</t>
        </is>
      </c>
      <c r="F754" s="123" t="inlineStr">
        <is>
          <t>X3</t>
        </is>
      </c>
      <c r="G754" s="123" t="inlineStr">
        <is>
          <t>Opt_InsertProvided</t>
        </is>
      </c>
      <c r="H754" t="inlineStr">
        <is>
          <t>CaseMatl_Ductile_Iron_ASTM-A536-65</t>
        </is>
      </c>
      <c r="I754" s="123" t="inlineStr">
        <is>
          <t>:J:</t>
        </is>
      </c>
      <c r="J754" t="inlineStr">
        <is>
          <t>Coating_Scotchkote134_interior_exterior_IncludeImpeller</t>
        </is>
      </c>
      <c r="K754" t="inlineStr">
        <is>
          <t>:MechSealType2B:</t>
        </is>
      </c>
      <c r="L754" t="inlineStr">
        <is>
          <t>Vertical</t>
        </is>
      </c>
      <c r="M754" t="inlineStr">
        <is>
          <t>:F:I:J:X:</t>
        </is>
      </c>
      <c r="N754" t="inlineStr">
        <is>
          <t>:213JPZ:215JPZ:254JPZ:256JPZ:</t>
        </is>
      </c>
      <c r="O754" s="6" t="inlineStr">
        <is>
          <t>Cast Iron, ASTM-A48, CL 30</t>
        </is>
      </c>
      <c r="P754" s="6" t="inlineStr">
        <is>
          <t>C30</t>
        </is>
      </c>
      <c r="Q754" s="123" t="inlineStr">
        <is>
          <t>250# ANSI Flange</t>
        </is>
      </c>
      <c r="R754" s="123" t="inlineStr">
        <is>
          <t>RTF</t>
        </is>
      </c>
      <c r="S754" s="6" t="n"/>
      <c r="T754" s="123" t="inlineStr">
        <is>
          <t>A100088</t>
        </is>
      </c>
      <c r="U754" s="123" t="n"/>
      <c r="V754" s="123" t="inlineStr">
        <is>
          <t>LT031</t>
        </is>
      </c>
      <c r="W754" s="13" t="n">
        <v>14</v>
      </c>
      <c r="X754" t="n">
        <v>0</v>
      </c>
    </row>
    <row r="755" ht="12.75" customHeight="1">
      <c r="B755" s="13" t="inlineStr">
        <is>
          <t>N</t>
        </is>
      </c>
      <c r="C755" t="inlineStr">
        <is>
          <t>Price_BOM_VL_VLS_Insert_750</t>
        </is>
      </c>
      <c r="D755">
        <f>IF(B755="Y",C755,"")</f>
        <v/>
      </c>
      <c r="E755" t="inlineStr">
        <is>
          <t>:1270-7_VL:1570-9_VL:2070-5_VL:2095-A_VL:2095-1_VL:2095-5_VL:2095-9_VL:2570-9_VL:2595-3_VL:2512-1_VL:3070-7_VL:3095-7_VL:3012-5_VL:3012-3_VL:4070-7_VL:4095-9_VL:4095-7_VL:5070-7_VL:5095-A_VL:5095-7_VL:</t>
        </is>
      </c>
      <c r="F755" s="123" t="inlineStr">
        <is>
          <t>X3</t>
        </is>
      </c>
      <c r="G755" s="123" t="inlineStr">
        <is>
          <t>Opt_InsertProvided</t>
        </is>
      </c>
      <c r="H755" t="inlineStr">
        <is>
          <t>CaseMatl_Ductile_Iron_ASTM-A536-65</t>
        </is>
      </c>
      <c r="I755" s="123" t="inlineStr">
        <is>
          <t>:J:</t>
        </is>
      </c>
      <c r="J755" t="inlineStr">
        <is>
          <t>Coating_Scotchkote134_interior_IncludeImpeller</t>
        </is>
      </c>
      <c r="K755" t="inlineStr">
        <is>
          <t>:MechSealType1Unbal:</t>
        </is>
      </c>
      <c r="L755" t="inlineStr">
        <is>
          <t>Vertical</t>
        </is>
      </c>
      <c r="M755" t="inlineStr">
        <is>
          <t>:F:I:J:X:</t>
        </is>
      </c>
      <c r="N755" t="inlineStr">
        <is>
          <t>:143JP:145JP:182JP:184JP:</t>
        </is>
      </c>
      <c r="O755" s="6" t="inlineStr">
        <is>
          <t>Cast Iron, ASTM-A48, CL 30</t>
        </is>
      </c>
      <c r="P755" s="6" t="inlineStr">
        <is>
          <t>C30</t>
        </is>
      </c>
      <c r="Q755" s="123" t="inlineStr">
        <is>
          <t>250# ANSI Flange</t>
        </is>
      </c>
      <c r="R755" s="123" t="inlineStr">
        <is>
          <t>RTF</t>
        </is>
      </c>
      <c r="S755" s="6" t="n"/>
      <c r="T755" s="123" t="inlineStr">
        <is>
          <t>A100088</t>
        </is>
      </c>
      <c r="U755" s="123" t="n"/>
      <c r="V755" s="123" t="inlineStr">
        <is>
          <t>LT031</t>
        </is>
      </c>
      <c r="W755" s="13" t="n">
        <v>14</v>
      </c>
      <c r="X755" t="n">
        <v>0</v>
      </c>
    </row>
    <row r="756" ht="12.75" customHeight="1">
      <c r="B756" s="13" t="inlineStr">
        <is>
          <t>N</t>
        </is>
      </c>
      <c r="C756" t="inlineStr">
        <is>
          <t>Price_BOM_VL_VLS_Insert_751</t>
        </is>
      </c>
      <c r="D756">
        <f>IF(B756="Y",C756,"")</f>
        <v/>
      </c>
      <c r="E756" t="inlineStr">
        <is>
          <t>:1270-7_VL:1570-9_VL:2070-5_VL:2095-A_VL:2095-1_VL:2095-5_VL:2095-9_VL:2570-9_VL:2595-3_VL:2512-1_VL:3070-7_VL:3095-7_VL:3012-5_VL:3012-3_VL:4070-7_VL:4095-9_VL:4095-7_VL:5070-7_VL:5095-A_VL:5095-7_VL:</t>
        </is>
      </c>
      <c r="F756" s="123" t="inlineStr">
        <is>
          <t>X3</t>
        </is>
      </c>
      <c r="G756" s="123" t="inlineStr">
        <is>
          <t>Opt_InsertProvided</t>
        </is>
      </c>
      <c r="H756" t="inlineStr">
        <is>
          <t>CaseMatl_Ductile_Iron_ASTM-A536-65</t>
        </is>
      </c>
      <c r="I756" s="123" t="inlineStr">
        <is>
          <t>:J:</t>
        </is>
      </c>
      <c r="J756" t="inlineStr">
        <is>
          <t>Coating_Scotchkote134_interior_IncludeImpeller</t>
        </is>
      </c>
      <c r="K756" t="inlineStr">
        <is>
          <t>:MechSealType1Unbal:</t>
        </is>
      </c>
      <c r="L756" t="inlineStr">
        <is>
          <t>Vertical</t>
        </is>
      </c>
      <c r="M756" t="inlineStr">
        <is>
          <t>:F:I:J:X:</t>
        </is>
      </c>
      <c r="N756" t="inlineStr">
        <is>
          <t>:213JPZ:215JPZ:254JPZ:256JPZ:</t>
        </is>
      </c>
      <c r="O756" s="6" t="inlineStr">
        <is>
          <t>Cast Iron, ASTM-A48, CL 30</t>
        </is>
      </c>
      <c r="P756" s="6" t="inlineStr">
        <is>
          <t>C30</t>
        </is>
      </c>
      <c r="Q756" s="123" t="inlineStr">
        <is>
          <t>250# ANSI Flange</t>
        </is>
      </c>
      <c r="R756" s="123" t="inlineStr">
        <is>
          <t>RTF</t>
        </is>
      </c>
      <c r="S756" s="6" t="n"/>
      <c r="T756" s="123" t="inlineStr">
        <is>
          <t>A100088</t>
        </is>
      </c>
      <c r="U756" s="123" t="n"/>
      <c r="V756" s="123" t="inlineStr">
        <is>
          <t>LT031</t>
        </is>
      </c>
      <c r="W756" s="13" t="n">
        <v>14</v>
      </c>
      <c r="X756" t="n">
        <v>0</v>
      </c>
    </row>
    <row r="757" ht="12.75" customHeight="1">
      <c r="B757" s="13" t="inlineStr">
        <is>
          <t>N</t>
        </is>
      </c>
      <c r="C757" t="inlineStr">
        <is>
          <t>Price_BOM_VL_VLS_Insert_752</t>
        </is>
      </c>
      <c r="D757">
        <f>IF(B757="Y",C757,"")</f>
        <v/>
      </c>
      <c r="E757" t="inlineStr">
        <is>
          <t>:1270-7_VL:1570-9_VL:2070-5_VL:2095-A_VL:2095-1_VL:2095-5_VL:2095-9_VL:2570-9_VL:2595-3_VL:2512-1_VL:3070-7_VL:3095-7_VL:3012-5_VL:3012-3_VL:4070-7_VL:4095-9_VL:4095-7_VL:5070-7_VL:5095-A_VL:5095-7_VL:</t>
        </is>
      </c>
      <c r="F757" s="123" t="inlineStr">
        <is>
          <t>X3</t>
        </is>
      </c>
      <c r="G757" s="123" t="inlineStr">
        <is>
          <t>Opt_InsertProvided</t>
        </is>
      </c>
      <c r="H757" t="inlineStr">
        <is>
          <t>CaseMatl_Ductile_Iron_ASTM-A536-65</t>
        </is>
      </c>
      <c r="I757" s="123" t="inlineStr">
        <is>
          <t>:J:</t>
        </is>
      </c>
      <c r="J757" t="inlineStr">
        <is>
          <t>Coating_Scotchkote134_interior_IncludeImpeller</t>
        </is>
      </c>
      <c r="K757" t="inlineStr">
        <is>
          <t>:MechSealType2B:</t>
        </is>
      </c>
      <c r="L757" t="inlineStr">
        <is>
          <t>Vertical</t>
        </is>
      </c>
      <c r="M757" t="inlineStr">
        <is>
          <t>:F:I:J:X:</t>
        </is>
      </c>
      <c r="N757" t="inlineStr">
        <is>
          <t>:143JP:145JP:182JP:184JP:</t>
        </is>
      </c>
      <c r="O757" s="6" t="inlineStr">
        <is>
          <t>Cast Iron, ASTM-A48, CL 30</t>
        </is>
      </c>
      <c r="P757" s="6" t="inlineStr">
        <is>
          <t>C30</t>
        </is>
      </c>
      <c r="Q757" s="123" t="inlineStr">
        <is>
          <t>250# ANSI Flange</t>
        </is>
      </c>
      <c r="R757" s="123" t="inlineStr">
        <is>
          <t>RTF</t>
        </is>
      </c>
      <c r="S757" s="6" t="n"/>
      <c r="T757" s="123" t="inlineStr">
        <is>
          <t>A100088</t>
        </is>
      </c>
      <c r="U757" s="123" t="n"/>
      <c r="V757" s="123" t="inlineStr">
        <is>
          <t>LT031</t>
        </is>
      </c>
      <c r="W757" s="13" t="n">
        <v>14</v>
      </c>
      <c r="X757" t="n">
        <v>0</v>
      </c>
    </row>
    <row r="758" ht="12.75" customHeight="1">
      <c r="B758" s="13" t="inlineStr">
        <is>
          <t>N</t>
        </is>
      </c>
      <c r="C758" t="inlineStr">
        <is>
          <t>Price_BOM_VL_VLS_Insert_753</t>
        </is>
      </c>
      <c r="D758">
        <f>IF(B758="Y",C758,"")</f>
        <v/>
      </c>
      <c r="E758" t="inlineStr">
        <is>
          <t>:1270-7_VL:1570-9_VL:2070-5_VL:2095-A_VL:2095-1_VL:2095-5_VL:2095-9_VL:2570-9_VL:2595-3_VL:2512-1_VL:3070-7_VL:3095-7_VL:3012-5_VL:3012-3_VL:4070-7_VL:4095-9_VL:4095-7_VL:5070-7_VL:5095-A_VL:5095-7_VL:</t>
        </is>
      </c>
      <c r="F758" s="123" t="inlineStr">
        <is>
          <t>X3</t>
        </is>
      </c>
      <c r="G758" s="123" t="inlineStr">
        <is>
          <t>Opt_InsertProvided</t>
        </is>
      </c>
      <c r="H758" t="inlineStr">
        <is>
          <t>CaseMatl_Ductile_Iron_ASTM-A536-65</t>
        </is>
      </c>
      <c r="I758" s="123" t="inlineStr">
        <is>
          <t>:J:</t>
        </is>
      </c>
      <c r="J758" t="inlineStr">
        <is>
          <t>Coating_Scotchkote134_interior_IncludeImpeller</t>
        </is>
      </c>
      <c r="K758" t="inlineStr">
        <is>
          <t>:MechSealType2B:</t>
        </is>
      </c>
      <c r="L758" t="inlineStr">
        <is>
          <t>Vertical</t>
        </is>
      </c>
      <c r="M758" t="inlineStr">
        <is>
          <t>:F:I:J:X:</t>
        </is>
      </c>
      <c r="N758" t="inlineStr">
        <is>
          <t>:213JPZ:215JPZ:254JPZ:256JPZ:</t>
        </is>
      </c>
      <c r="O758" s="6" t="inlineStr">
        <is>
          <t>Cast Iron, ASTM-A48, CL 30</t>
        </is>
      </c>
      <c r="P758" s="6" t="inlineStr">
        <is>
          <t>C30</t>
        </is>
      </c>
      <c r="Q758" s="123" t="inlineStr">
        <is>
          <t>250# ANSI Flange</t>
        </is>
      </c>
      <c r="R758" s="123" t="inlineStr">
        <is>
          <t>RTF</t>
        </is>
      </c>
      <c r="S758" s="6" t="n"/>
      <c r="T758" s="123" t="inlineStr">
        <is>
          <t>A100088</t>
        </is>
      </c>
      <c r="U758" s="123" t="n"/>
      <c r="V758" s="123" t="inlineStr">
        <is>
          <t>LT031</t>
        </is>
      </c>
      <c r="W758" s="13" t="n">
        <v>14</v>
      </c>
      <c r="X758" t="n">
        <v>0</v>
      </c>
    </row>
    <row r="759" ht="12.75" customHeight="1">
      <c r="B759" s="13" t="inlineStr">
        <is>
          <t>N</t>
        </is>
      </c>
      <c r="C759" t="inlineStr">
        <is>
          <t>Price_BOM_VL_VLS_Insert_754</t>
        </is>
      </c>
      <c r="D759">
        <f>IF(B759="Y",C759,"")</f>
        <v/>
      </c>
      <c r="E759" t="inlineStr">
        <is>
          <t>:1270-7_VL:1570-9_VL:2070-5_VL:2095-A_VL:2095-1_VL:2095-5_VL:2095-9_VL:2570-9_VL:2595-3_VL:2512-1_VL:3070-7_VL:3095-7_VL:3012-5_VL:3012-3_VL:4070-7_VL:4095-9_VL:4095-7_VL:5070-7_VL:5095-A_VL:5095-7_VL:</t>
        </is>
      </c>
      <c r="F759" s="123" t="inlineStr">
        <is>
          <t>X3</t>
        </is>
      </c>
      <c r="G759" s="123" t="inlineStr">
        <is>
          <t>Opt_InsertProvided</t>
        </is>
      </c>
      <c r="H759" t="inlineStr">
        <is>
          <t>CaseMatl_Ductile_Iron_ASTM-A536-65</t>
        </is>
      </c>
      <c r="I759" s="123" t="inlineStr">
        <is>
          <t>:J:</t>
        </is>
      </c>
      <c r="J759" t="inlineStr">
        <is>
          <t>Coating_Special</t>
        </is>
      </c>
      <c r="K759" t="inlineStr">
        <is>
          <t>:MechSealType1Unbal:</t>
        </is>
      </c>
      <c r="L759" t="inlineStr">
        <is>
          <t>Vertical</t>
        </is>
      </c>
      <c r="M759" t="inlineStr">
        <is>
          <t>:F:I:J:X:</t>
        </is>
      </c>
      <c r="N759" t="inlineStr">
        <is>
          <t>:143JP:145JP:182JP:184JP:</t>
        </is>
      </c>
      <c r="O759" s="6" t="inlineStr">
        <is>
          <t>Cast Iron, ASTM-A48, CL 30</t>
        </is>
      </c>
      <c r="P759" s="6" t="inlineStr">
        <is>
          <t>C30</t>
        </is>
      </c>
      <c r="Q759" s="123" t="inlineStr">
        <is>
          <t>250# ANSI Flange</t>
        </is>
      </c>
      <c r="R759" s="123" t="inlineStr">
        <is>
          <t>RTF</t>
        </is>
      </c>
      <c r="S759" s="6" t="n"/>
      <c r="T759" s="123" t="inlineStr">
        <is>
          <t>A100088</t>
        </is>
      </c>
      <c r="U759" s="123" t="n"/>
      <c r="V759" s="123" t="inlineStr">
        <is>
          <t>LT031</t>
        </is>
      </c>
      <c r="W759" s="13" t="n">
        <v>14</v>
      </c>
      <c r="X759" t="n">
        <v>0</v>
      </c>
    </row>
    <row r="760" ht="12.75" customHeight="1">
      <c r="B760" s="13" t="inlineStr">
        <is>
          <t>N</t>
        </is>
      </c>
      <c r="C760" t="inlineStr">
        <is>
          <t>Price_BOM_VL_VLS_Insert_755</t>
        </is>
      </c>
      <c r="D760">
        <f>IF(B760="Y",C760,"")</f>
        <v/>
      </c>
      <c r="E760" t="inlineStr">
        <is>
          <t>:1270-7_VL:1570-9_VL:2070-5_VL:2095-A_VL:2095-1_VL:2095-5_VL:2095-9_VL:2570-9_VL:2595-3_VL:2512-1_VL:3070-7_VL:3095-7_VL:3012-5_VL:3012-3_VL:4070-7_VL:4095-9_VL:4095-7_VL:5070-7_VL:5095-A_VL:5095-7_VL:</t>
        </is>
      </c>
      <c r="F760" s="123" t="inlineStr">
        <is>
          <t>X3</t>
        </is>
      </c>
      <c r="G760" s="123" t="inlineStr">
        <is>
          <t>Opt_InsertProvided</t>
        </is>
      </c>
      <c r="H760" t="inlineStr">
        <is>
          <t>CaseMatl_Ductile_Iron_ASTM-A536-65</t>
        </is>
      </c>
      <c r="I760" s="123" t="inlineStr">
        <is>
          <t>:J:</t>
        </is>
      </c>
      <c r="J760" t="inlineStr">
        <is>
          <t>Coating_Special</t>
        </is>
      </c>
      <c r="K760" t="inlineStr">
        <is>
          <t>:MechSealType1Unbal:</t>
        </is>
      </c>
      <c r="L760" t="inlineStr">
        <is>
          <t>Vertical</t>
        </is>
      </c>
      <c r="M760" t="inlineStr">
        <is>
          <t>:F:I:J:X:</t>
        </is>
      </c>
      <c r="N760" t="inlineStr">
        <is>
          <t>:213JPZ:215JPZ:254JPZ:256JPZ:</t>
        </is>
      </c>
      <c r="O760" s="6" t="inlineStr">
        <is>
          <t>Cast Iron, ASTM-A48, CL 30</t>
        </is>
      </c>
      <c r="P760" s="6" t="inlineStr">
        <is>
          <t>C30</t>
        </is>
      </c>
      <c r="Q760" s="123" t="inlineStr">
        <is>
          <t>250# ANSI Flange</t>
        </is>
      </c>
      <c r="R760" s="123" t="inlineStr">
        <is>
          <t>RTF</t>
        </is>
      </c>
      <c r="S760" s="6" t="n"/>
      <c r="T760" s="123" t="inlineStr">
        <is>
          <t>A100088</t>
        </is>
      </c>
      <c r="U760" s="123" t="n"/>
      <c r="V760" s="123" t="inlineStr">
        <is>
          <t>LT031</t>
        </is>
      </c>
      <c r="W760" s="13" t="n">
        <v>14</v>
      </c>
      <c r="X760" t="n">
        <v>0</v>
      </c>
    </row>
    <row r="761" ht="12.75" customHeight="1">
      <c r="B761" s="13" t="inlineStr">
        <is>
          <t>N</t>
        </is>
      </c>
      <c r="C761" t="inlineStr">
        <is>
          <t>Price_BOM_VL_VLS_Insert_756</t>
        </is>
      </c>
      <c r="D761">
        <f>IF(B761="Y",C761,"")</f>
        <v/>
      </c>
      <c r="E761" t="inlineStr">
        <is>
          <t>:1270-7_VL:1570-9_VL:2070-5_VL:2095-A_VL:2095-1_VL:2095-5_VL:2095-9_VL:2570-9_VL:2595-3_VL:2512-1_VL:3070-7_VL:3095-7_VL:3012-5_VL:3012-3_VL:4070-7_VL:4095-9_VL:4095-7_VL:5070-7_VL:5095-A_VL:5095-7_VL:</t>
        </is>
      </c>
      <c r="F761" s="123" t="inlineStr">
        <is>
          <t>X3</t>
        </is>
      </c>
      <c r="G761" s="123" t="inlineStr">
        <is>
          <t>Opt_InsertProvided</t>
        </is>
      </c>
      <c r="H761" t="inlineStr">
        <is>
          <t>CaseMatl_Ductile_Iron_ASTM-A536-65</t>
        </is>
      </c>
      <c r="I761" s="123" t="inlineStr">
        <is>
          <t>:J:</t>
        </is>
      </c>
      <c r="J761" t="inlineStr">
        <is>
          <t>Coating_Special</t>
        </is>
      </c>
      <c r="K761" t="inlineStr">
        <is>
          <t>:MechSealType2B:</t>
        </is>
      </c>
      <c r="L761" t="inlineStr">
        <is>
          <t>Vertical</t>
        </is>
      </c>
      <c r="M761" t="inlineStr">
        <is>
          <t>:F:I:J:X:</t>
        </is>
      </c>
      <c r="N761" t="inlineStr">
        <is>
          <t>:143JP:145JP:182JP:184JP:</t>
        </is>
      </c>
      <c r="O761" s="6" t="inlineStr">
        <is>
          <t>Cast Iron, ASTM-A48, CL 30</t>
        </is>
      </c>
      <c r="P761" s="6" t="inlineStr">
        <is>
          <t>C30</t>
        </is>
      </c>
      <c r="Q761" s="123" t="inlineStr">
        <is>
          <t>250# ANSI Flange</t>
        </is>
      </c>
      <c r="R761" s="123" t="inlineStr">
        <is>
          <t>RTF</t>
        </is>
      </c>
      <c r="S761" s="6" t="n"/>
      <c r="T761" s="123" t="inlineStr">
        <is>
          <t>A100088</t>
        </is>
      </c>
      <c r="U761" s="123" t="n"/>
      <c r="V761" s="123" t="inlineStr">
        <is>
          <t>LT031</t>
        </is>
      </c>
      <c r="W761" s="13" t="n">
        <v>14</v>
      </c>
      <c r="X761" t="n">
        <v>0</v>
      </c>
    </row>
    <row r="762" ht="12.75" customHeight="1">
      <c r="B762" s="13" t="inlineStr">
        <is>
          <t>N</t>
        </is>
      </c>
      <c r="C762" t="inlineStr">
        <is>
          <t>Price_BOM_VL_VLS_Insert_757</t>
        </is>
      </c>
      <c r="D762">
        <f>IF(B762="Y",C762,"")</f>
        <v/>
      </c>
      <c r="E762" t="inlineStr">
        <is>
          <t>:1270-7_VL:1570-9_VL:2070-5_VL:2095-A_VL:2095-1_VL:2095-5_VL:2095-9_VL:2570-9_VL:2595-3_VL:2512-1_VL:3070-7_VL:3095-7_VL:3012-5_VL:3012-3_VL:4070-7_VL:4095-9_VL:4095-7_VL:5070-7_VL:5095-A_VL:5095-7_VL:</t>
        </is>
      </c>
      <c r="F762" s="123" t="inlineStr">
        <is>
          <t>X3</t>
        </is>
      </c>
      <c r="G762" s="123" t="inlineStr">
        <is>
          <t>Opt_InsertProvided</t>
        </is>
      </c>
      <c r="H762" t="inlineStr">
        <is>
          <t>CaseMatl_Ductile_Iron_ASTM-A536-65</t>
        </is>
      </c>
      <c r="I762" s="123" t="inlineStr">
        <is>
          <t>:J:</t>
        </is>
      </c>
      <c r="J762" t="inlineStr">
        <is>
          <t>Coating_Special</t>
        </is>
      </c>
      <c r="K762" t="inlineStr">
        <is>
          <t>:MechSealType2B:</t>
        </is>
      </c>
      <c r="L762" t="inlineStr">
        <is>
          <t>Vertical</t>
        </is>
      </c>
      <c r="M762" t="inlineStr">
        <is>
          <t>:F:I:J:X:</t>
        </is>
      </c>
      <c r="N762" t="inlineStr">
        <is>
          <t>:213JPZ:215JPZ:254JPZ:256JPZ:</t>
        </is>
      </c>
      <c r="O762" s="6" t="inlineStr">
        <is>
          <t>Cast Iron, ASTM-A48, CL 30</t>
        </is>
      </c>
      <c r="P762" s="6" t="inlineStr">
        <is>
          <t>C30</t>
        </is>
      </c>
      <c r="Q762" s="123" t="inlineStr">
        <is>
          <t>250# ANSI Flange</t>
        </is>
      </c>
      <c r="R762" s="123" t="inlineStr">
        <is>
          <t>RTF</t>
        </is>
      </c>
      <c r="S762" s="6" t="n"/>
      <c r="T762" s="123" t="inlineStr">
        <is>
          <t>A100088</t>
        </is>
      </c>
      <c r="U762" s="123" t="n"/>
      <c r="V762" s="123" t="inlineStr">
        <is>
          <t>LT031</t>
        </is>
      </c>
      <c r="W762" s="13" t="n">
        <v>14</v>
      </c>
      <c r="X762" t="n">
        <v>0</v>
      </c>
    </row>
    <row r="763" ht="12.75" customHeight="1">
      <c r="B763" s="13" t="inlineStr">
        <is>
          <t>N</t>
        </is>
      </c>
      <c r="C763" t="inlineStr">
        <is>
          <t>Price_BOM_VL_VLS_Insert_758</t>
        </is>
      </c>
      <c r="D763">
        <f>IF(B763="Y",C763,"")</f>
        <v/>
      </c>
      <c r="E763" t="inlineStr">
        <is>
          <t>:1270-7_VL:1570-9_VL:2070-5_VL:2095-A_VL:2095-1_VL:2095-5_VL:2095-9_VL:2570-9_VL:2595-3_VL:2512-1_VL:3070-7_VL:3095-7_VL:3012-5_VL:3012-3_VL:4070-7_VL:4095-9_VL:4095-7_VL:5070-7_VL:5095-A_VL:5095-7_VL:</t>
        </is>
      </c>
      <c r="F763" s="123" t="inlineStr">
        <is>
          <t>X3</t>
        </is>
      </c>
      <c r="G763" s="123" t="inlineStr">
        <is>
          <t>Opt_InsertProvided</t>
        </is>
      </c>
      <c r="H763" t="inlineStr">
        <is>
          <t>CaseMatl_Ductile_Iron_ASTM-A536-65</t>
        </is>
      </c>
      <c r="I763" s="123" t="inlineStr">
        <is>
          <t>:J:</t>
        </is>
      </c>
      <c r="J763" t="inlineStr">
        <is>
          <t>Coating_Epoxy</t>
        </is>
      </c>
      <c r="K763" t="inlineStr">
        <is>
          <t>:MechSealType1Unbal:</t>
        </is>
      </c>
      <c r="L763" t="inlineStr">
        <is>
          <t>Vertical</t>
        </is>
      </c>
      <c r="M763" t="inlineStr">
        <is>
          <t>:F:I:J:X:</t>
        </is>
      </c>
      <c r="N763" t="inlineStr">
        <is>
          <t>:143JP:145JP:182JP:184JP:</t>
        </is>
      </c>
      <c r="O763" s="6" t="inlineStr">
        <is>
          <t>Cast Iron, ASTM-A48, CL 30</t>
        </is>
      </c>
      <c r="P763" s="6" t="inlineStr">
        <is>
          <t>C30</t>
        </is>
      </c>
      <c r="Q763" s="123" t="inlineStr">
        <is>
          <t>250# ANSI Flange</t>
        </is>
      </c>
      <c r="R763" s="123" t="inlineStr">
        <is>
          <t>RTF</t>
        </is>
      </c>
      <c r="S763" s="6" t="n"/>
      <c r="T763" s="123" t="inlineStr">
        <is>
          <t>A100088</t>
        </is>
      </c>
      <c r="U763" s="123" t="n"/>
      <c r="V763" s="123" t="inlineStr">
        <is>
          <t>LT031</t>
        </is>
      </c>
      <c r="W763" s="13" t="n">
        <v>14</v>
      </c>
      <c r="X763" t="n">
        <v>0</v>
      </c>
    </row>
    <row r="764" ht="12.75" customHeight="1">
      <c r="B764" s="13" t="inlineStr">
        <is>
          <t>N</t>
        </is>
      </c>
      <c r="C764" t="inlineStr">
        <is>
          <t>Price_BOM_VL_VLS_Insert_759</t>
        </is>
      </c>
      <c r="D764">
        <f>IF(B764="Y",C764,"")</f>
        <v/>
      </c>
      <c r="E764" t="inlineStr">
        <is>
          <t>:1270-7_VL:1570-9_VL:2070-5_VL:2095-A_VL:2095-1_VL:2095-5_VL:2095-9_VL:2570-9_VL:2595-3_VL:2512-1_VL:3070-7_VL:3095-7_VL:3012-5_VL:3012-3_VL:4070-7_VL:4095-9_VL:4095-7_VL:5070-7_VL:5095-A_VL:5095-7_VL:</t>
        </is>
      </c>
      <c r="F764" s="123" t="inlineStr">
        <is>
          <t>X3</t>
        </is>
      </c>
      <c r="G764" s="123" t="inlineStr">
        <is>
          <t>Opt_InsertProvided</t>
        </is>
      </c>
      <c r="H764" t="inlineStr">
        <is>
          <t>CaseMatl_Ductile_Iron_ASTM-A536-65</t>
        </is>
      </c>
      <c r="I764" s="123" t="inlineStr">
        <is>
          <t>:J:</t>
        </is>
      </c>
      <c r="J764" t="inlineStr">
        <is>
          <t>Coating_Epoxy</t>
        </is>
      </c>
      <c r="K764" t="inlineStr">
        <is>
          <t>:MechSealType1Unbal:</t>
        </is>
      </c>
      <c r="L764" t="inlineStr">
        <is>
          <t>Vertical</t>
        </is>
      </c>
      <c r="M764" t="inlineStr">
        <is>
          <t>:F:I:J:X:</t>
        </is>
      </c>
      <c r="N764" t="inlineStr">
        <is>
          <t>:213JPZ:215JPZ:254JPZ:256JPZ:</t>
        </is>
      </c>
      <c r="O764" s="6" t="inlineStr">
        <is>
          <t>Cast Iron, ASTM-A48, CL 30</t>
        </is>
      </c>
      <c r="P764" s="6" t="inlineStr">
        <is>
          <t>C30</t>
        </is>
      </c>
      <c r="Q764" s="123" t="inlineStr">
        <is>
          <t>250# ANSI Flange</t>
        </is>
      </c>
      <c r="R764" s="123" t="inlineStr">
        <is>
          <t>RTF</t>
        </is>
      </c>
      <c r="S764" s="6" t="n"/>
      <c r="T764" s="123" t="inlineStr">
        <is>
          <t>A100088</t>
        </is>
      </c>
      <c r="U764" s="123" t="n"/>
      <c r="V764" s="123" t="inlineStr">
        <is>
          <t>LT031</t>
        </is>
      </c>
      <c r="W764" s="13" t="n">
        <v>14</v>
      </c>
      <c r="X764" t="n">
        <v>0</v>
      </c>
    </row>
    <row r="765" ht="12.75" customHeight="1">
      <c r="B765" s="13" t="inlineStr">
        <is>
          <t>N</t>
        </is>
      </c>
      <c r="C765" t="inlineStr">
        <is>
          <t>Price_BOM_VL_VLS_Insert_760</t>
        </is>
      </c>
      <c r="D765">
        <f>IF(B765="Y",C765,"")</f>
        <v/>
      </c>
      <c r="E765" t="inlineStr">
        <is>
          <t>:1270-7_VL:1570-9_VL:2070-5_VL:2095-A_VL:2095-1_VL:2095-5_VL:2095-9_VL:2570-9_VL:2595-3_VL:2512-1_VL:3070-7_VL:3095-7_VL:3012-5_VL:3012-3_VL:4070-7_VL:4095-9_VL:4095-7_VL:5070-7_VL:5095-A_VL:5095-7_VL:</t>
        </is>
      </c>
      <c r="F765" s="123" t="inlineStr">
        <is>
          <t>X3</t>
        </is>
      </c>
      <c r="G765" s="123" t="inlineStr">
        <is>
          <t>Opt_InsertProvided</t>
        </is>
      </c>
      <c r="H765" t="inlineStr">
        <is>
          <t>CaseMatl_Ductile_Iron_ASTM-A536-65</t>
        </is>
      </c>
      <c r="I765" s="123" t="inlineStr">
        <is>
          <t>:J:</t>
        </is>
      </c>
      <c r="J765" t="inlineStr">
        <is>
          <t>Coating_Epoxy</t>
        </is>
      </c>
      <c r="K765" t="inlineStr">
        <is>
          <t>:MechSealType2B:</t>
        </is>
      </c>
      <c r="L765" t="inlineStr">
        <is>
          <t>Vertical</t>
        </is>
      </c>
      <c r="M765" t="inlineStr">
        <is>
          <t>:F:I:J:X:</t>
        </is>
      </c>
      <c r="N765" t="inlineStr">
        <is>
          <t>:143JP:145JP:182JP:184JP:</t>
        </is>
      </c>
      <c r="O765" s="6" t="inlineStr">
        <is>
          <t>Cast Iron, ASTM-A48, CL 30</t>
        </is>
      </c>
      <c r="P765" s="6" t="inlineStr">
        <is>
          <t>C30</t>
        </is>
      </c>
      <c r="Q765" s="123" t="inlineStr">
        <is>
          <t>250# ANSI Flange</t>
        </is>
      </c>
      <c r="R765" s="123" t="inlineStr">
        <is>
          <t>RTF</t>
        </is>
      </c>
      <c r="S765" s="6" t="n"/>
      <c r="T765" s="123" t="inlineStr">
        <is>
          <t>A100088</t>
        </is>
      </c>
      <c r="U765" s="123" t="n"/>
      <c r="V765" s="123" t="inlineStr">
        <is>
          <t>LT031</t>
        </is>
      </c>
      <c r="W765" s="13" t="n">
        <v>14</v>
      </c>
      <c r="X765" t="n">
        <v>0</v>
      </c>
    </row>
    <row r="766" ht="12.75" customHeight="1">
      <c r="B766" s="13" t="inlineStr">
        <is>
          <t>N</t>
        </is>
      </c>
      <c r="C766" t="inlineStr">
        <is>
          <t>Price_BOM_VL_VLS_Insert_761</t>
        </is>
      </c>
      <c r="D766">
        <f>IF(B766="Y",C766,"")</f>
        <v/>
      </c>
      <c r="E766" t="inlineStr">
        <is>
          <t>:1270-7_VL:1570-9_VL:2070-5_VL:2095-A_VL:2095-1_VL:2095-5_VL:2095-9_VL:2570-9_VL:2595-3_VL:2512-1_VL:3070-7_VL:3095-7_VL:3012-5_VL:3012-3_VL:4070-7_VL:4095-9_VL:4095-7_VL:5070-7_VL:5095-A_VL:5095-7_VL:</t>
        </is>
      </c>
      <c r="F766" s="123" t="inlineStr">
        <is>
          <t>X3</t>
        </is>
      </c>
      <c r="G766" s="123" t="inlineStr">
        <is>
          <t>Opt_InsertProvided</t>
        </is>
      </c>
      <c r="H766" t="inlineStr">
        <is>
          <t>CaseMatl_Ductile_Iron_ASTM-A536-65</t>
        </is>
      </c>
      <c r="I766" s="123" t="inlineStr">
        <is>
          <t>:J:</t>
        </is>
      </c>
      <c r="J766" t="inlineStr">
        <is>
          <t>Coating_Epoxy</t>
        </is>
      </c>
      <c r="K766" t="inlineStr">
        <is>
          <t>:MechSealType2B:</t>
        </is>
      </c>
      <c r="L766" t="inlineStr">
        <is>
          <t>Vertical</t>
        </is>
      </c>
      <c r="M766" t="inlineStr">
        <is>
          <t>:F:I:J:X:</t>
        </is>
      </c>
      <c r="N766" t="inlineStr">
        <is>
          <t>:213JPZ:215JPZ:254JPZ:256JPZ:</t>
        </is>
      </c>
      <c r="O766" s="6" t="inlineStr">
        <is>
          <t>Cast Iron, ASTM-A48, CL 30</t>
        </is>
      </c>
      <c r="P766" s="6" t="inlineStr">
        <is>
          <t>C30</t>
        </is>
      </c>
      <c r="Q766" s="123" t="inlineStr">
        <is>
          <t>250# ANSI Flange</t>
        </is>
      </c>
      <c r="R766" s="123" t="inlineStr">
        <is>
          <t>RTF</t>
        </is>
      </c>
      <c r="S766" s="6" t="n"/>
      <c r="T766" s="123" t="inlineStr">
        <is>
          <t>A100088</t>
        </is>
      </c>
      <c r="U766" s="123" t="n"/>
      <c r="V766" s="123" t="inlineStr">
        <is>
          <t>LT031</t>
        </is>
      </c>
      <c r="W766" s="13" t="n">
        <v>14</v>
      </c>
      <c r="X766" t="n">
        <v>0</v>
      </c>
    </row>
    <row r="767" ht="12.75" customHeight="1">
      <c r="B767" s="13" t="inlineStr">
        <is>
          <t>N</t>
        </is>
      </c>
      <c r="C767" t="inlineStr">
        <is>
          <t>Price_BOM_VL_VLS_Insert_762</t>
        </is>
      </c>
      <c r="D767">
        <f>IF(B767="Y",C767,"")</f>
        <v/>
      </c>
      <c r="E767" t="inlineStr">
        <is>
          <t>:2095-A_VL:2095-1_VL:2095-5_VL:2095-9_VL:2570-9_VL:2595-3_VL:3070-7_VL:3095-7_VL:4070-7_VL:5095-A_VL:5095-7_VL:6095-7_VL:</t>
        </is>
      </c>
      <c r="F767" t="inlineStr">
        <is>
          <t>X4</t>
        </is>
      </c>
      <c r="G767" s="123" t="inlineStr">
        <is>
          <t>Opt_InsertProvided</t>
        </is>
      </c>
      <c r="H767" t="inlineStr">
        <is>
          <t>CaseMatl_Ductile_Iron_ASTM-A536-65</t>
        </is>
      </c>
      <c r="I767" s="123" t="inlineStr">
        <is>
          <t>:J:</t>
        </is>
      </c>
      <c r="J767" t="inlineStr">
        <is>
          <t>Coating_Standard</t>
        </is>
      </c>
      <c r="K767" t="inlineStr">
        <is>
          <t>:MechSealType1Unbal:</t>
        </is>
      </c>
      <c r="L767" t="inlineStr">
        <is>
          <t>Vertical</t>
        </is>
      </c>
      <c r="M767" t="inlineStr">
        <is>
          <t>:G:K:</t>
        </is>
      </c>
      <c r="N767" t="inlineStr">
        <is>
          <t>:213JP:215JP:254JP:256JP:</t>
        </is>
      </c>
      <c r="O767" s="6" t="inlineStr">
        <is>
          <t>Cast Iron, ASTM-A48, CL 30</t>
        </is>
      </c>
      <c r="P767" s="6" t="inlineStr">
        <is>
          <t>C30</t>
        </is>
      </c>
      <c r="Q767" s="123" t="inlineStr">
        <is>
          <t>250# ANSI Flange</t>
        </is>
      </c>
      <c r="R767" s="123" t="inlineStr">
        <is>
          <t>RTF-96769373</t>
        </is>
      </c>
      <c r="S767" s="6" t="inlineStr">
        <is>
          <t>INSERT,LC,X4,JP,SGL, 8.5"AK,CI</t>
        </is>
      </c>
      <c r="T767" s="123" t="inlineStr">
        <is>
          <t>A100088</t>
        </is>
      </c>
      <c r="U767" s="123" t="n"/>
      <c r="V767" s="123" t="inlineStr">
        <is>
          <t>LT031</t>
        </is>
      </c>
      <c r="W767" s="13" t="n">
        <v>14</v>
      </c>
      <c r="X767" t="n">
        <v>0</v>
      </c>
    </row>
    <row r="768" ht="12.75" customHeight="1">
      <c r="B768" s="13" t="inlineStr">
        <is>
          <t>N</t>
        </is>
      </c>
      <c r="C768" t="inlineStr">
        <is>
          <t>Price_BOM_VL_VLS_Insert_763</t>
        </is>
      </c>
      <c r="D768">
        <f>IF(B768="Y",C768,"")</f>
        <v/>
      </c>
      <c r="E768" t="inlineStr">
        <is>
          <t>:2095-A_VL:2095-1_VL:2095-5_VL:2095-9_VL:2570-9_VL:2595-3_VL:3070-7_VL:3095-7_VL:4070-7_VL:5095-A_VL:5095-7_VL:6095-7_VL:</t>
        </is>
      </c>
      <c r="F768" t="inlineStr">
        <is>
          <t>X4</t>
        </is>
      </c>
      <c r="G768" s="123" t="inlineStr">
        <is>
          <t>Opt_InsertProvided</t>
        </is>
      </c>
      <c r="H768" t="inlineStr">
        <is>
          <t>CaseMatl_Ductile_Iron_ASTM-A536-65</t>
        </is>
      </c>
      <c r="I768" s="123" t="inlineStr">
        <is>
          <t>:J:</t>
        </is>
      </c>
      <c r="J768" t="inlineStr">
        <is>
          <t>Coating_Standard</t>
        </is>
      </c>
      <c r="K768" t="inlineStr">
        <is>
          <t>:MechSealType1Unbal:</t>
        </is>
      </c>
      <c r="L768" t="inlineStr">
        <is>
          <t>Vertical</t>
        </is>
      </c>
      <c r="M768" t="inlineStr">
        <is>
          <t>:G:K:</t>
        </is>
      </c>
      <c r="N768" t="inlineStr">
        <is>
          <t>:284JP:286JP:324JP:326JP:364JPZ:365JPZ:404JPZ:405JPZ:</t>
        </is>
      </c>
      <c r="O768" s="6" t="inlineStr">
        <is>
          <t>Cast Iron, ASTM-A48, CL 30</t>
        </is>
      </c>
      <c r="P768" s="6" t="inlineStr">
        <is>
          <t>C30</t>
        </is>
      </c>
      <c r="Q768" s="123" t="inlineStr">
        <is>
          <t>250# ANSI Flange</t>
        </is>
      </c>
      <c r="R768" s="123" t="inlineStr">
        <is>
          <t>RTF-96769374</t>
        </is>
      </c>
      <c r="S768" s="6" t="inlineStr">
        <is>
          <t>INSERT,LC,X4,JP,SGL,12.5"AK,CI</t>
        </is>
      </c>
      <c r="T768" s="123" t="inlineStr">
        <is>
          <t>A100088</t>
        </is>
      </c>
      <c r="U768" s="123" t="n"/>
      <c r="V768" s="123" t="inlineStr">
        <is>
          <t>LT031</t>
        </is>
      </c>
      <c r="W768" s="13" t="n">
        <v>14</v>
      </c>
      <c r="X768" t="n">
        <v>0</v>
      </c>
    </row>
    <row r="769" ht="12.75" customHeight="1">
      <c r="B769" s="13" t="inlineStr">
        <is>
          <t>N</t>
        </is>
      </c>
      <c r="C769" t="inlineStr">
        <is>
          <t>Price_BOM_VL_VLS_Insert_764</t>
        </is>
      </c>
      <c r="D769">
        <f>IF(B769="Y",C769,"")</f>
        <v/>
      </c>
      <c r="E769" t="inlineStr">
        <is>
          <t>:2095-A_VL:2095-1_VL:2095-5_VL:2095-9_VL:2570-9_VL:2595-3_VL:3070-7_VL:3095-7_VL:4070-7_VL:5095-A_VL:5095-7_VL:6095-7_VL:</t>
        </is>
      </c>
      <c r="F769" t="inlineStr">
        <is>
          <t>X4</t>
        </is>
      </c>
      <c r="G769" s="123" t="inlineStr">
        <is>
          <t>Opt_InsertProvided</t>
        </is>
      </c>
      <c r="H769" t="inlineStr">
        <is>
          <t>CaseMatl_Ductile_Iron_ASTM-A536-65</t>
        </is>
      </c>
      <c r="I769" s="123" t="inlineStr">
        <is>
          <t>:J:</t>
        </is>
      </c>
      <c r="J769" t="inlineStr">
        <is>
          <t>Coating_Standard</t>
        </is>
      </c>
      <c r="K769" t="inlineStr">
        <is>
          <t>:MechSealType1Bal:</t>
        </is>
      </c>
      <c r="L769" t="inlineStr">
        <is>
          <t>Vertical</t>
        </is>
      </c>
      <c r="M769" t="inlineStr">
        <is>
          <t>:G:K:</t>
        </is>
      </c>
      <c r="N769" t="inlineStr">
        <is>
          <t>:213JP:215JP:254JP:256JP:</t>
        </is>
      </c>
      <c r="O769" s="6" t="inlineStr">
        <is>
          <t>Cast Iron, ASTM-A48, CL 30</t>
        </is>
      </c>
      <c r="P769" s="6" t="inlineStr">
        <is>
          <t>C30</t>
        </is>
      </c>
      <c r="Q769" s="123" t="inlineStr">
        <is>
          <t>250# ANSI Flange</t>
        </is>
      </c>
      <c r="R769" s="123" t="inlineStr">
        <is>
          <t>RTF-96769381</t>
        </is>
      </c>
      <c r="S769" s="6" t="inlineStr">
        <is>
          <t>INSERT,LC,X4,JP,BAL, 8.5"AK,CI</t>
        </is>
      </c>
      <c r="T769" s="123" t="inlineStr">
        <is>
          <t>A100088</t>
        </is>
      </c>
      <c r="U769" s="123" t="n"/>
      <c r="V769" s="123" t="inlineStr">
        <is>
          <t>LT031</t>
        </is>
      </c>
      <c r="W769" s="13" t="n">
        <v>14</v>
      </c>
      <c r="X769" t="n">
        <v>0</v>
      </c>
    </row>
    <row r="770" ht="12.75" customHeight="1">
      <c r="B770" s="13" t="inlineStr">
        <is>
          <t>N</t>
        </is>
      </c>
      <c r="C770" t="inlineStr">
        <is>
          <t>Price_BOM_VL_VLS_Insert_765</t>
        </is>
      </c>
      <c r="D770">
        <f>IF(B770="Y",C770,"")</f>
        <v/>
      </c>
      <c r="E770" t="inlineStr">
        <is>
          <t>:2095-A_VL:2095-1_VL:2095-5_VL:2095-9_VL:2570-9_VL:2595-3_VL:3070-7_VL:3095-7_VL:4070-7_VL:5095-A_VL:5095-7_VL:6095-7_VL:</t>
        </is>
      </c>
      <c r="F770" t="inlineStr">
        <is>
          <t>X4</t>
        </is>
      </c>
      <c r="G770" s="123" t="inlineStr">
        <is>
          <t>Opt_InsertProvided</t>
        </is>
      </c>
      <c r="H770" t="inlineStr">
        <is>
          <t>CaseMatl_Ductile_Iron_ASTM-A536-65</t>
        </is>
      </c>
      <c r="I770" s="123" t="inlineStr">
        <is>
          <t>:J:</t>
        </is>
      </c>
      <c r="J770" t="inlineStr">
        <is>
          <t>Coating_Standard</t>
        </is>
      </c>
      <c r="K770" t="inlineStr">
        <is>
          <t>:MechSealType1Bal:</t>
        </is>
      </c>
      <c r="L770" t="inlineStr">
        <is>
          <t>Vertical</t>
        </is>
      </c>
      <c r="M770" t="inlineStr">
        <is>
          <t>:G:K:</t>
        </is>
      </c>
      <c r="N770" t="inlineStr">
        <is>
          <t>:284JP:286JP:324JP:326JP:364JPZ:365JPZ:404JPZ:405JPZ:</t>
        </is>
      </c>
      <c r="O770" s="6" t="inlineStr">
        <is>
          <t>Cast Iron, ASTM-A48, CL 30</t>
        </is>
      </c>
      <c r="P770" s="6" t="inlineStr">
        <is>
          <t>C30</t>
        </is>
      </c>
      <c r="Q770" s="123" t="inlineStr">
        <is>
          <t>250# ANSI Flange</t>
        </is>
      </c>
      <c r="R770" s="123" t="inlineStr">
        <is>
          <t>RTF-96769382</t>
        </is>
      </c>
      <c r="S770" s="6" t="inlineStr">
        <is>
          <t>INSERT,LC,X4,JP,BAL,12.5"AK,CI</t>
        </is>
      </c>
      <c r="T770" s="123" t="inlineStr">
        <is>
          <t>A100088</t>
        </is>
      </c>
      <c r="U770" s="123" t="n"/>
      <c r="V770" s="123" t="inlineStr">
        <is>
          <t>LT031</t>
        </is>
      </c>
      <c r="W770" s="13" t="n">
        <v>14</v>
      </c>
      <c r="X770" t="n">
        <v>0</v>
      </c>
    </row>
    <row r="771" ht="12.75" customHeight="1">
      <c r="B771" s="13" t="inlineStr">
        <is>
          <t>N</t>
        </is>
      </c>
      <c r="C771" t="inlineStr">
        <is>
          <t>Price_BOM_VL_VLS_Insert_766</t>
        </is>
      </c>
      <c r="D771">
        <f>IF(B771="Y",C771,"")</f>
        <v/>
      </c>
      <c r="E771" t="inlineStr">
        <is>
          <t>:2095-A_VL:2095-1_VL:2095-5_VL:2095-9_VL:2570-9_VL:2595-3_VL:3070-7_VL:3095-7_VL:4070-7_VL:5095-A_VL:5095-7_VL:6095-7_VL:</t>
        </is>
      </c>
      <c r="F771" t="inlineStr">
        <is>
          <t>X4</t>
        </is>
      </c>
      <c r="G771" s="123" t="inlineStr">
        <is>
          <t>Opt_InsertProvided</t>
        </is>
      </c>
      <c r="H771" t="inlineStr">
        <is>
          <t>CaseMatl_Ductile_Iron_ASTM-A536-65</t>
        </is>
      </c>
      <c r="I771" s="123" t="inlineStr">
        <is>
          <t>:J:</t>
        </is>
      </c>
      <c r="J771" t="inlineStr">
        <is>
          <t>Coating_Scotchkote134_interior</t>
        </is>
      </c>
      <c r="K771" t="inlineStr">
        <is>
          <t>:MechSealType1Unbal:</t>
        </is>
      </c>
      <c r="L771" t="inlineStr">
        <is>
          <t>Vertical</t>
        </is>
      </c>
      <c r="M771" t="inlineStr">
        <is>
          <t>:G:K:</t>
        </is>
      </c>
      <c r="N771" t="inlineStr">
        <is>
          <t>:213JP:215JP:254JP:256JP:</t>
        </is>
      </c>
      <c r="O771" s="6" t="inlineStr">
        <is>
          <t>Cast Iron, ASTM-A48, CL 30</t>
        </is>
      </c>
      <c r="P771" s="6" t="inlineStr">
        <is>
          <t>C30</t>
        </is>
      </c>
      <c r="Q771" s="123" t="inlineStr">
        <is>
          <t>250# ANSI Flange</t>
        </is>
      </c>
      <c r="R771" s="123" t="inlineStr">
        <is>
          <t>RTF</t>
        </is>
      </c>
      <c r="S771" s="6" t="n"/>
      <c r="T771" s="123" t="inlineStr">
        <is>
          <t>A100088</t>
        </is>
      </c>
      <c r="U771" s="123" t="n"/>
      <c r="V771" s="123" t="inlineStr">
        <is>
          <t>LT031</t>
        </is>
      </c>
      <c r="W771" s="13" t="n">
        <v>14</v>
      </c>
      <c r="X771" t="n">
        <v>0</v>
      </c>
    </row>
    <row r="772" ht="12.75" customHeight="1">
      <c r="B772" s="13" t="inlineStr">
        <is>
          <t>N</t>
        </is>
      </c>
      <c r="C772" t="inlineStr">
        <is>
          <t>Price_BOM_VL_VLS_Insert_767</t>
        </is>
      </c>
      <c r="D772">
        <f>IF(B772="Y",C772,"")</f>
        <v/>
      </c>
      <c r="E772" t="inlineStr">
        <is>
          <t>:2095-A_VL:2095-1_VL:2095-5_VL:2095-9_VL:2570-9_VL:2595-3_VL:3070-7_VL:3095-7_VL:4070-7_VL:5095-A_VL:5095-7_VL:6095-7_VL:</t>
        </is>
      </c>
      <c r="F772" t="inlineStr">
        <is>
          <t>X4</t>
        </is>
      </c>
      <c r="G772" s="123" t="inlineStr">
        <is>
          <t>Opt_InsertProvided</t>
        </is>
      </c>
      <c r="H772" t="inlineStr">
        <is>
          <t>CaseMatl_Ductile_Iron_ASTM-A536-65</t>
        </is>
      </c>
      <c r="I772" s="123" t="inlineStr">
        <is>
          <t>:J:</t>
        </is>
      </c>
      <c r="J772" t="inlineStr">
        <is>
          <t>Coating_Scotchkote134_interior</t>
        </is>
      </c>
      <c r="K772" t="inlineStr">
        <is>
          <t>:MechSealType1Unbal:</t>
        </is>
      </c>
      <c r="L772" t="inlineStr">
        <is>
          <t>Vertical</t>
        </is>
      </c>
      <c r="M772" t="inlineStr">
        <is>
          <t>:G:K:</t>
        </is>
      </c>
      <c r="N772" t="inlineStr">
        <is>
          <t>:284JP:286JP:324JP:326JP:364JPZ:365JPZ:404JPZ:405JPZ:</t>
        </is>
      </c>
      <c r="O772" s="6" t="inlineStr">
        <is>
          <t>Cast Iron, ASTM-A48, CL 30</t>
        </is>
      </c>
      <c r="P772" s="6" t="inlineStr">
        <is>
          <t>C30</t>
        </is>
      </c>
      <c r="Q772" s="123" t="inlineStr">
        <is>
          <t>250# ANSI Flange</t>
        </is>
      </c>
      <c r="R772" s="123" t="inlineStr">
        <is>
          <t>RTF</t>
        </is>
      </c>
      <c r="S772" s="6" t="n"/>
      <c r="T772" s="123" t="inlineStr">
        <is>
          <t>A100088</t>
        </is>
      </c>
      <c r="U772" s="123" t="n"/>
      <c r="V772" s="123" t="inlineStr">
        <is>
          <t>LT031</t>
        </is>
      </c>
      <c r="W772" s="13" t="n">
        <v>14</v>
      </c>
      <c r="X772" t="n">
        <v>0</v>
      </c>
    </row>
    <row r="773" ht="12.75" customHeight="1">
      <c r="B773" s="13" t="inlineStr">
        <is>
          <t>N</t>
        </is>
      </c>
      <c r="C773" t="inlineStr">
        <is>
          <t>Price_BOM_VL_VLS_Insert_768</t>
        </is>
      </c>
      <c r="D773">
        <f>IF(B773="Y",C773,"")</f>
        <v/>
      </c>
      <c r="E773" t="inlineStr">
        <is>
          <t>:2095-A_VL:2095-1_VL:2095-5_VL:2095-9_VL:2570-9_VL:2595-3_VL:3070-7_VL:3095-7_VL:4070-7_VL:5095-A_VL:5095-7_VL:6095-7_VL:</t>
        </is>
      </c>
      <c r="F773" t="inlineStr">
        <is>
          <t>X4</t>
        </is>
      </c>
      <c r="G773" s="123" t="inlineStr">
        <is>
          <t>Opt_InsertProvided</t>
        </is>
      </c>
      <c r="H773" t="inlineStr">
        <is>
          <t>CaseMatl_Ductile_Iron_ASTM-A536-65</t>
        </is>
      </c>
      <c r="I773" s="123" t="inlineStr">
        <is>
          <t>:J:</t>
        </is>
      </c>
      <c r="J773" t="inlineStr">
        <is>
          <t>Coating_Scotchkote134_interior</t>
        </is>
      </c>
      <c r="K773" t="inlineStr">
        <is>
          <t>:MechSealType1Bal:</t>
        </is>
      </c>
      <c r="L773" t="inlineStr">
        <is>
          <t>Vertical</t>
        </is>
      </c>
      <c r="M773" t="inlineStr">
        <is>
          <t>:G:K:</t>
        </is>
      </c>
      <c r="N773" t="inlineStr">
        <is>
          <t>:213JP:215JP:254JP:256JP:</t>
        </is>
      </c>
      <c r="O773" s="6" t="inlineStr">
        <is>
          <t>Cast Iron, ASTM-A48, CL 30</t>
        </is>
      </c>
      <c r="P773" s="6" t="inlineStr">
        <is>
          <t>C30</t>
        </is>
      </c>
      <c r="Q773" s="123" t="inlineStr">
        <is>
          <t>250# ANSI Flange</t>
        </is>
      </c>
      <c r="R773" s="123" t="inlineStr">
        <is>
          <t>RTF</t>
        </is>
      </c>
      <c r="S773" s="6" t="n"/>
      <c r="T773" s="123" t="inlineStr">
        <is>
          <t>A100088</t>
        </is>
      </c>
      <c r="U773" s="123" t="n"/>
      <c r="V773" s="123" t="inlineStr">
        <is>
          <t>LT031</t>
        </is>
      </c>
      <c r="W773" s="13" t="n">
        <v>14</v>
      </c>
      <c r="X773" t="n">
        <v>0</v>
      </c>
    </row>
    <row r="774" ht="12.75" customHeight="1">
      <c r="B774" s="13" t="inlineStr">
        <is>
          <t>N</t>
        </is>
      </c>
      <c r="C774" t="inlineStr">
        <is>
          <t>Price_BOM_VL_VLS_Insert_769</t>
        </is>
      </c>
      <c r="D774">
        <f>IF(B774="Y",C774,"")</f>
        <v/>
      </c>
      <c r="E774" t="inlineStr">
        <is>
          <t>:2095-A_VL:2095-1_VL:2095-5_VL:2095-9_VL:2570-9_VL:2595-3_VL:3070-7_VL:3095-7_VL:4070-7_VL:5095-A_VL:5095-7_VL:6095-7_VL:</t>
        </is>
      </c>
      <c r="F774" t="inlineStr">
        <is>
          <t>X4</t>
        </is>
      </c>
      <c r="G774" s="123" t="inlineStr">
        <is>
          <t>Opt_InsertProvided</t>
        </is>
      </c>
      <c r="H774" t="inlineStr">
        <is>
          <t>CaseMatl_Ductile_Iron_ASTM-A536-65</t>
        </is>
      </c>
      <c r="I774" s="123" t="inlineStr">
        <is>
          <t>:J:</t>
        </is>
      </c>
      <c r="J774" t="inlineStr">
        <is>
          <t>Coating_Scotchkote134_interior</t>
        </is>
      </c>
      <c r="K774" t="inlineStr">
        <is>
          <t>:MechSealType1Bal:</t>
        </is>
      </c>
      <c r="L774" t="inlineStr">
        <is>
          <t>Vertical</t>
        </is>
      </c>
      <c r="M774" t="inlineStr">
        <is>
          <t>:G:K:</t>
        </is>
      </c>
      <c r="N774" t="inlineStr">
        <is>
          <t>:284JP:286JP:324JP:326JP:364JPZ:365JPZ:404JPZ:405JPZ:</t>
        </is>
      </c>
      <c r="O774" s="6" t="inlineStr">
        <is>
          <t>Cast Iron, ASTM-A48, CL 30</t>
        </is>
      </c>
      <c r="P774" s="6" t="inlineStr">
        <is>
          <t>C30</t>
        </is>
      </c>
      <c r="Q774" s="123" t="inlineStr">
        <is>
          <t>250# ANSI Flange</t>
        </is>
      </c>
      <c r="R774" s="123" t="inlineStr">
        <is>
          <t>RTF</t>
        </is>
      </c>
      <c r="S774" s="6" t="n"/>
      <c r="T774" s="123" t="inlineStr">
        <is>
          <t>A100088</t>
        </is>
      </c>
      <c r="U774" s="123" t="n"/>
      <c r="V774" s="123" t="inlineStr">
        <is>
          <t>LT031</t>
        </is>
      </c>
      <c r="W774" s="13" t="n">
        <v>14</v>
      </c>
      <c r="X774" t="n">
        <v>0</v>
      </c>
    </row>
    <row r="775" ht="12.75" customHeight="1">
      <c r="B775" s="13" t="inlineStr">
        <is>
          <t>N</t>
        </is>
      </c>
      <c r="C775" t="inlineStr">
        <is>
          <t>Price_BOM_VL_VLS_Insert_770</t>
        </is>
      </c>
      <c r="D775">
        <f>IF(B775="Y",C775,"")</f>
        <v/>
      </c>
      <c r="E775" t="inlineStr">
        <is>
          <t>:2095-A_VL:2095-1_VL:2095-5_VL:2095-9_VL:2570-9_VL:2595-3_VL:3070-7_VL:3095-7_VL:4070-7_VL:5095-A_VL:5095-7_VL:6095-7_VL:</t>
        </is>
      </c>
      <c r="F775" t="inlineStr">
        <is>
          <t>X4</t>
        </is>
      </c>
      <c r="G775" s="123" t="inlineStr">
        <is>
          <t>Opt_InsertProvided</t>
        </is>
      </c>
      <c r="H775" t="inlineStr">
        <is>
          <t>CaseMatl_Ductile_Iron_ASTM-A536-65</t>
        </is>
      </c>
      <c r="I775" s="123" t="inlineStr">
        <is>
          <t>:J:</t>
        </is>
      </c>
      <c r="J775" t="inlineStr">
        <is>
          <t>Coating_Scotchkote134_interior_exterior</t>
        </is>
      </c>
      <c r="K775" t="inlineStr">
        <is>
          <t>:MechSealType1Unbal:</t>
        </is>
      </c>
      <c r="L775" t="inlineStr">
        <is>
          <t>Vertical</t>
        </is>
      </c>
      <c r="M775" t="inlineStr">
        <is>
          <t>:G:K:</t>
        </is>
      </c>
      <c r="N775" t="inlineStr">
        <is>
          <t>:213JP:215JP:254JP:256JP:</t>
        </is>
      </c>
      <c r="O775" s="6" t="inlineStr">
        <is>
          <t>Cast Iron, ASTM-A48, CL 30</t>
        </is>
      </c>
      <c r="P775" s="6" t="inlineStr">
        <is>
          <t>C30</t>
        </is>
      </c>
      <c r="Q775" s="123" t="inlineStr">
        <is>
          <t>250# ANSI Flange</t>
        </is>
      </c>
      <c r="R775" s="123" t="inlineStr">
        <is>
          <t>RTF</t>
        </is>
      </c>
      <c r="S775" s="6" t="n"/>
      <c r="T775" s="123" t="inlineStr">
        <is>
          <t>A100088</t>
        </is>
      </c>
      <c r="U775" s="123" t="n"/>
      <c r="V775" s="123" t="inlineStr">
        <is>
          <t>LT031</t>
        </is>
      </c>
      <c r="W775" s="13" t="n">
        <v>14</v>
      </c>
      <c r="X775" t="n">
        <v>0</v>
      </c>
    </row>
    <row r="776" ht="12.75" customHeight="1">
      <c r="B776" s="13" t="inlineStr">
        <is>
          <t>N</t>
        </is>
      </c>
      <c r="C776" t="inlineStr">
        <is>
          <t>Price_BOM_VL_VLS_Insert_771</t>
        </is>
      </c>
      <c r="D776">
        <f>IF(B776="Y",C776,"")</f>
        <v/>
      </c>
      <c r="E776" t="inlineStr">
        <is>
          <t>:2095-A_VL:2095-1_VL:2095-5_VL:2095-9_VL:2570-9_VL:2595-3_VL:3070-7_VL:3095-7_VL:4070-7_VL:5095-A_VL:5095-7_VL:6095-7_VL:</t>
        </is>
      </c>
      <c r="F776" t="inlineStr">
        <is>
          <t>X4</t>
        </is>
      </c>
      <c r="G776" s="123" t="inlineStr">
        <is>
          <t>Opt_InsertProvided</t>
        </is>
      </c>
      <c r="H776" t="inlineStr">
        <is>
          <t>CaseMatl_Ductile_Iron_ASTM-A536-65</t>
        </is>
      </c>
      <c r="I776" s="123" t="inlineStr">
        <is>
          <t>:J:</t>
        </is>
      </c>
      <c r="J776" t="inlineStr">
        <is>
          <t>Coating_Scotchkote134_interior_exterior</t>
        </is>
      </c>
      <c r="K776" t="inlineStr">
        <is>
          <t>:MechSealType1Unbal:</t>
        </is>
      </c>
      <c r="L776" t="inlineStr">
        <is>
          <t>Vertical</t>
        </is>
      </c>
      <c r="M776" t="inlineStr">
        <is>
          <t>:G:K:</t>
        </is>
      </c>
      <c r="N776" t="inlineStr">
        <is>
          <t>:284JP:286JP:324JP:326JP:364JPZ:365JPZ:404JPZ:405JPZ:</t>
        </is>
      </c>
      <c r="O776" s="6" t="inlineStr">
        <is>
          <t>Cast Iron, ASTM-A48, CL 30</t>
        </is>
      </c>
      <c r="P776" s="6" t="inlineStr">
        <is>
          <t>C30</t>
        </is>
      </c>
      <c r="Q776" s="123" t="inlineStr">
        <is>
          <t>250# ANSI Flange</t>
        </is>
      </c>
      <c r="R776" s="123" t="inlineStr">
        <is>
          <t>RTF</t>
        </is>
      </c>
      <c r="S776" s="6" t="n"/>
      <c r="T776" s="123" t="inlineStr">
        <is>
          <t>A100088</t>
        </is>
      </c>
      <c r="U776" s="123" t="n"/>
      <c r="V776" s="123" t="inlineStr">
        <is>
          <t>LT031</t>
        </is>
      </c>
      <c r="W776" s="13" t="n">
        <v>14</v>
      </c>
      <c r="X776" t="n">
        <v>0</v>
      </c>
    </row>
    <row r="777" ht="12.75" customHeight="1">
      <c r="B777" s="13" t="inlineStr">
        <is>
          <t>N</t>
        </is>
      </c>
      <c r="C777" t="inlineStr">
        <is>
          <t>Price_BOM_VL_VLS_Insert_772</t>
        </is>
      </c>
      <c r="D777">
        <f>IF(B777="Y",C777,"")</f>
        <v/>
      </c>
      <c r="E777" t="inlineStr">
        <is>
          <t>:2095-A_VL:2095-1_VL:2095-5_VL:2095-9_VL:2570-9_VL:2595-3_VL:3070-7_VL:3095-7_VL:4070-7_VL:5095-A_VL:5095-7_VL:6095-7_VL:</t>
        </is>
      </c>
      <c r="F777" t="inlineStr">
        <is>
          <t>X4</t>
        </is>
      </c>
      <c r="G777" s="123" t="inlineStr">
        <is>
          <t>Opt_InsertProvided</t>
        </is>
      </c>
      <c r="H777" t="inlineStr">
        <is>
          <t>CaseMatl_Ductile_Iron_ASTM-A536-65</t>
        </is>
      </c>
      <c r="I777" s="123" t="inlineStr">
        <is>
          <t>:J:</t>
        </is>
      </c>
      <c r="J777" t="inlineStr">
        <is>
          <t>Coating_Scotchkote134_interior_exterior</t>
        </is>
      </c>
      <c r="K777" t="inlineStr">
        <is>
          <t>:MechSealType1Bal:</t>
        </is>
      </c>
      <c r="L777" t="inlineStr">
        <is>
          <t>Vertical</t>
        </is>
      </c>
      <c r="M777" t="inlineStr">
        <is>
          <t>:G:K:</t>
        </is>
      </c>
      <c r="N777" t="inlineStr">
        <is>
          <t>:213JP:215JP:254JP:256JP:</t>
        </is>
      </c>
      <c r="O777" s="6" t="inlineStr">
        <is>
          <t>Cast Iron, ASTM-A48, CL 30</t>
        </is>
      </c>
      <c r="P777" s="6" t="inlineStr">
        <is>
          <t>C30</t>
        </is>
      </c>
      <c r="Q777" s="123" t="inlineStr">
        <is>
          <t>250# ANSI Flange</t>
        </is>
      </c>
      <c r="R777" s="123" t="inlineStr">
        <is>
          <t>RTF</t>
        </is>
      </c>
      <c r="S777" s="6" t="n"/>
      <c r="T777" s="123" t="inlineStr">
        <is>
          <t>A100088</t>
        </is>
      </c>
      <c r="U777" s="123" t="n"/>
      <c r="V777" s="123" t="inlineStr">
        <is>
          <t>LT031</t>
        </is>
      </c>
      <c r="W777" s="13" t="n">
        <v>14</v>
      </c>
      <c r="X777" t="n">
        <v>0</v>
      </c>
    </row>
    <row r="778" ht="12.75" customHeight="1">
      <c r="B778" s="13" t="inlineStr">
        <is>
          <t>N</t>
        </is>
      </c>
      <c r="C778" t="inlineStr">
        <is>
          <t>Price_BOM_VL_VLS_Insert_773</t>
        </is>
      </c>
      <c r="D778">
        <f>IF(B778="Y",C778,"")</f>
        <v/>
      </c>
      <c r="E778" t="inlineStr">
        <is>
          <t>:2095-A_VL:2095-1_VL:2095-5_VL:2095-9_VL:2570-9_VL:2595-3_VL:3070-7_VL:3095-7_VL:4070-7_VL:5095-A_VL:5095-7_VL:6095-7_VL:</t>
        </is>
      </c>
      <c r="F778" t="inlineStr">
        <is>
          <t>X4</t>
        </is>
      </c>
      <c r="G778" s="123" t="inlineStr">
        <is>
          <t>Opt_InsertProvided</t>
        </is>
      </c>
      <c r="H778" t="inlineStr">
        <is>
          <t>CaseMatl_Ductile_Iron_ASTM-A536-65</t>
        </is>
      </c>
      <c r="I778" s="123" t="inlineStr">
        <is>
          <t>:J:</t>
        </is>
      </c>
      <c r="J778" t="inlineStr">
        <is>
          <t>Coating_Scotchkote134_interior_exterior</t>
        </is>
      </c>
      <c r="K778" t="inlineStr">
        <is>
          <t>:MechSealType1Bal:</t>
        </is>
      </c>
      <c r="L778" t="inlineStr">
        <is>
          <t>Vertical</t>
        </is>
      </c>
      <c r="M778" t="inlineStr">
        <is>
          <t>:G:K:</t>
        </is>
      </c>
      <c r="N778" t="inlineStr">
        <is>
          <t>:284JP:286JP:324JP:326JP:364JPZ:365JPZ:404JPZ:405JPZ:</t>
        </is>
      </c>
      <c r="O778" s="6" t="inlineStr">
        <is>
          <t>Cast Iron, ASTM-A48, CL 30</t>
        </is>
      </c>
      <c r="P778" s="6" t="inlineStr">
        <is>
          <t>C30</t>
        </is>
      </c>
      <c r="Q778" s="123" t="inlineStr">
        <is>
          <t>250# ANSI Flange</t>
        </is>
      </c>
      <c r="R778" s="123" t="inlineStr">
        <is>
          <t>RTF</t>
        </is>
      </c>
      <c r="S778" s="6" t="n"/>
      <c r="T778" s="123" t="inlineStr">
        <is>
          <t>A100088</t>
        </is>
      </c>
      <c r="U778" s="123" t="n"/>
      <c r="V778" s="123" t="inlineStr">
        <is>
          <t>LT031</t>
        </is>
      </c>
      <c r="W778" s="13" t="n">
        <v>14</v>
      </c>
      <c r="X778" t="n">
        <v>0</v>
      </c>
    </row>
    <row r="779" ht="12.75" customHeight="1">
      <c r="B779" s="13" t="inlineStr">
        <is>
          <t>N</t>
        </is>
      </c>
      <c r="C779" t="inlineStr">
        <is>
          <t>Price_BOM_VL_VLS_Insert_774</t>
        </is>
      </c>
      <c r="D779">
        <f>IF(B779="Y",C779,"")</f>
        <v/>
      </c>
      <c r="E779" t="inlineStr">
        <is>
          <t>:2095-A_VL:2095-1_VL:2095-5_VL:2095-9_VL:2570-9_VL:2595-3_VL:3070-7_VL:3095-7_VL:4070-7_VL:5095-A_VL:5095-7_VL:6095-7_VL:</t>
        </is>
      </c>
      <c r="F779" t="inlineStr">
        <is>
          <t>X4</t>
        </is>
      </c>
      <c r="G779" s="123" t="inlineStr">
        <is>
          <t>Opt_InsertProvided</t>
        </is>
      </c>
      <c r="H779" t="inlineStr">
        <is>
          <t>CaseMatl_Ductile_Iron_ASTM-A536-65</t>
        </is>
      </c>
      <c r="I779" s="123" t="inlineStr">
        <is>
          <t>:J:</t>
        </is>
      </c>
      <c r="J779" t="inlineStr">
        <is>
          <t>Coating_Scotchkote134_interior_exterior_IncludeImpeller</t>
        </is>
      </c>
      <c r="K779" t="inlineStr">
        <is>
          <t>:MechSealType1Unbal:</t>
        </is>
      </c>
      <c r="L779" t="inlineStr">
        <is>
          <t>Vertical</t>
        </is>
      </c>
      <c r="M779" t="inlineStr">
        <is>
          <t>:G:K:</t>
        </is>
      </c>
      <c r="N779" t="inlineStr">
        <is>
          <t>:213JP:215JP:254JP:256JP:</t>
        </is>
      </c>
      <c r="O779" s="6" t="inlineStr">
        <is>
          <t>Cast Iron, ASTM-A48, CL 30</t>
        </is>
      </c>
      <c r="P779" s="6" t="inlineStr">
        <is>
          <t>C30</t>
        </is>
      </c>
      <c r="Q779" s="123" t="inlineStr">
        <is>
          <t>250# ANSI Flange</t>
        </is>
      </c>
      <c r="R779" s="123" t="inlineStr">
        <is>
          <t>RTF</t>
        </is>
      </c>
      <c r="S779" s="6" t="n"/>
      <c r="T779" s="123" t="inlineStr">
        <is>
          <t>A100088</t>
        </is>
      </c>
      <c r="U779" s="123" t="n"/>
      <c r="V779" s="123" t="inlineStr">
        <is>
          <t>LT031</t>
        </is>
      </c>
      <c r="W779" s="13" t="n">
        <v>14</v>
      </c>
      <c r="X779" t="n">
        <v>0</v>
      </c>
    </row>
    <row r="780" ht="12.75" customHeight="1">
      <c r="B780" s="13" t="inlineStr">
        <is>
          <t>N</t>
        </is>
      </c>
      <c r="C780" t="inlineStr">
        <is>
          <t>Price_BOM_VL_VLS_Insert_775</t>
        </is>
      </c>
      <c r="D780">
        <f>IF(B780="Y",C780,"")</f>
        <v/>
      </c>
      <c r="E780" t="inlineStr">
        <is>
          <t>:2095-A_VL:2095-1_VL:2095-5_VL:2095-9_VL:2570-9_VL:2595-3_VL:3070-7_VL:3095-7_VL:4070-7_VL:5095-A_VL:5095-7_VL:6095-7_VL:</t>
        </is>
      </c>
      <c r="F780" t="inlineStr">
        <is>
          <t>X4</t>
        </is>
      </c>
      <c r="G780" s="123" t="inlineStr">
        <is>
          <t>Opt_InsertProvided</t>
        </is>
      </c>
      <c r="H780" t="inlineStr">
        <is>
          <t>CaseMatl_Ductile_Iron_ASTM-A536-65</t>
        </is>
      </c>
      <c r="I780" s="123" t="inlineStr">
        <is>
          <t>:J:</t>
        </is>
      </c>
      <c r="J780" t="inlineStr">
        <is>
          <t>Coating_Scotchkote134_interior_exterior_IncludeImpeller</t>
        </is>
      </c>
      <c r="K780" t="inlineStr">
        <is>
          <t>:MechSealType1Unbal:</t>
        </is>
      </c>
      <c r="L780" t="inlineStr">
        <is>
          <t>Vertical</t>
        </is>
      </c>
      <c r="M780" t="inlineStr">
        <is>
          <t>:G:K:</t>
        </is>
      </c>
      <c r="N780" t="inlineStr">
        <is>
          <t>:284JP:286JP:324JP:326JP:364JPZ:365JPZ:404JPZ:405JPZ:</t>
        </is>
      </c>
      <c r="O780" s="6" t="inlineStr">
        <is>
          <t>Cast Iron, ASTM-A48, CL 30</t>
        </is>
      </c>
      <c r="P780" s="6" t="inlineStr">
        <is>
          <t>C30</t>
        </is>
      </c>
      <c r="Q780" s="123" t="inlineStr">
        <is>
          <t>250# ANSI Flange</t>
        </is>
      </c>
      <c r="R780" s="123" t="inlineStr">
        <is>
          <t>RTF</t>
        </is>
      </c>
      <c r="S780" s="6" t="n"/>
      <c r="T780" s="123" t="inlineStr">
        <is>
          <t>A100088</t>
        </is>
      </c>
      <c r="U780" s="123" t="n"/>
      <c r="V780" s="123" t="inlineStr">
        <is>
          <t>LT031</t>
        </is>
      </c>
      <c r="W780" s="13" t="n">
        <v>14</v>
      </c>
      <c r="X780" t="n">
        <v>0</v>
      </c>
    </row>
    <row r="781" ht="12.75" customHeight="1">
      <c r="B781" s="13" t="inlineStr">
        <is>
          <t>N</t>
        </is>
      </c>
      <c r="C781" t="inlineStr">
        <is>
          <t>Price_BOM_VL_VLS_Insert_776</t>
        </is>
      </c>
      <c r="D781">
        <f>IF(B781="Y",C781,"")</f>
        <v/>
      </c>
      <c r="E781" t="inlineStr">
        <is>
          <t>:2095-A_VL:2095-1_VL:2095-5_VL:2095-9_VL:2570-9_VL:2595-3_VL:3070-7_VL:3095-7_VL:4070-7_VL:5095-A_VL:5095-7_VL:6095-7_VL:</t>
        </is>
      </c>
      <c r="F781" t="inlineStr">
        <is>
          <t>X4</t>
        </is>
      </c>
      <c r="G781" s="123" t="inlineStr">
        <is>
          <t>Opt_InsertProvided</t>
        </is>
      </c>
      <c r="H781" t="inlineStr">
        <is>
          <t>CaseMatl_Ductile_Iron_ASTM-A536-65</t>
        </is>
      </c>
      <c r="I781" s="123" t="inlineStr">
        <is>
          <t>:J:</t>
        </is>
      </c>
      <c r="J781" t="inlineStr">
        <is>
          <t>Coating_Scotchkote134_interior_exterior_IncludeImpeller</t>
        </is>
      </c>
      <c r="K781" t="inlineStr">
        <is>
          <t>:MechSealType1Bal:</t>
        </is>
      </c>
      <c r="L781" t="inlineStr">
        <is>
          <t>Vertical</t>
        </is>
      </c>
      <c r="M781" t="inlineStr">
        <is>
          <t>:G:K:</t>
        </is>
      </c>
      <c r="N781" t="inlineStr">
        <is>
          <t>:213JP:215JP:254JP:256JP:</t>
        </is>
      </c>
      <c r="O781" s="6" t="inlineStr">
        <is>
          <t>Cast Iron, ASTM-A48, CL 30</t>
        </is>
      </c>
      <c r="P781" s="6" t="inlineStr">
        <is>
          <t>C30</t>
        </is>
      </c>
      <c r="Q781" s="123" t="inlineStr">
        <is>
          <t>250# ANSI Flange</t>
        </is>
      </c>
      <c r="R781" s="123" t="inlineStr">
        <is>
          <t>RTF</t>
        </is>
      </c>
      <c r="S781" s="6" t="n"/>
      <c r="T781" s="123" t="inlineStr">
        <is>
          <t>A100088</t>
        </is>
      </c>
      <c r="U781" s="123" t="n"/>
      <c r="V781" s="123" t="inlineStr">
        <is>
          <t>LT031</t>
        </is>
      </c>
      <c r="W781" s="13" t="n">
        <v>14</v>
      </c>
      <c r="X781" t="n">
        <v>0</v>
      </c>
    </row>
    <row r="782" ht="12.75" customHeight="1">
      <c r="B782" s="13" t="inlineStr">
        <is>
          <t>N</t>
        </is>
      </c>
      <c r="C782" t="inlineStr">
        <is>
          <t>Price_BOM_VL_VLS_Insert_777</t>
        </is>
      </c>
      <c r="D782">
        <f>IF(B782="Y",C782,"")</f>
        <v/>
      </c>
      <c r="E782" t="inlineStr">
        <is>
          <t>:2095-A_VL:2095-1_VL:2095-5_VL:2095-9_VL:2570-9_VL:2595-3_VL:3070-7_VL:3095-7_VL:4070-7_VL:5095-A_VL:5095-7_VL:6095-7_VL:</t>
        </is>
      </c>
      <c r="F782" t="inlineStr">
        <is>
          <t>X4</t>
        </is>
      </c>
      <c r="G782" s="123" t="inlineStr">
        <is>
          <t>Opt_InsertProvided</t>
        </is>
      </c>
      <c r="H782" t="inlineStr">
        <is>
          <t>CaseMatl_Ductile_Iron_ASTM-A536-65</t>
        </is>
      </c>
      <c r="I782" s="123" t="inlineStr">
        <is>
          <t>:J:</t>
        </is>
      </c>
      <c r="J782" t="inlineStr">
        <is>
          <t>Coating_Scotchkote134_interior_exterior_IncludeImpeller</t>
        </is>
      </c>
      <c r="K782" t="inlineStr">
        <is>
          <t>:MechSealType1Bal:</t>
        </is>
      </c>
      <c r="L782" t="inlineStr">
        <is>
          <t>Vertical</t>
        </is>
      </c>
      <c r="M782" t="inlineStr">
        <is>
          <t>:G:K:</t>
        </is>
      </c>
      <c r="N782" t="inlineStr">
        <is>
          <t>:284JP:286JP:324JP:326JP:364JPZ:365JPZ:404JPZ:405JPZ:</t>
        </is>
      </c>
      <c r="O782" s="6" t="inlineStr">
        <is>
          <t>Cast Iron, ASTM-A48, CL 30</t>
        </is>
      </c>
      <c r="P782" s="6" t="inlineStr">
        <is>
          <t>C30</t>
        </is>
      </c>
      <c r="Q782" s="123" t="inlineStr">
        <is>
          <t>250# ANSI Flange</t>
        </is>
      </c>
      <c r="R782" s="123" t="inlineStr">
        <is>
          <t>RTF</t>
        </is>
      </c>
      <c r="S782" s="6" t="n"/>
      <c r="T782" s="123" t="inlineStr">
        <is>
          <t>A100088</t>
        </is>
      </c>
      <c r="U782" s="123" t="n"/>
      <c r="V782" s="123" t="inlineStr">
        <is>
          <t>LT031</t>
        </is>
      </c>
      <c r="W782" s="13" t="n">
        <v>14</v>
      </c>
      <c r="X782" t="n">
        <v>0</v>
      </c>
    </row>
    <row r="783" ht="12.75" customHeight="1">
      <c r="B783" s="13" t="inlineStr">
        <is>
          <t>N</t>
        </is>
      </c>
      <c r="C783" t="inlineStr">
        <is>
          <t>Price_BOM_VL_VLS_Insert_778</t>
        </is>
      </c>
      <c r="D783">
        <f>IF(B783="Y",C783,"")</f>
        <v/>
      </c>
      <c r="E783" t="inlineStr">
        <is>
          <t>:2095-A_VL:2095-1_VL:2095-5_VL:2095-9_VL:2570-9_VL:2595-3_VL:3070-7_VL:3095-7_VL:4070-7_VL:5095-A_VL:5095-7_VL:6095-7_VL:</t>
        </is>
      </c>
      <c r="F783" t="inlineStr">
        <is>
          <t>X4</t>
        </is>
      </c>
      <c r="G783" s="123" t="inlineStr">
        <is>
          <t>Opt_InsertProvided</t>
        </is>
      </c>
      <c r="H783" t="inlineStr">
        <is>
          <t>CaseMatl_Ductile_Iron_ASTM-A536-65</t>
        </is>
      </c>
      <c r="I783" s="123" t="inlineStr">
        <is>
          <t>:J:</t>
        </is>
      </c>
      <c r="J783" t="inlineStr">
        <is>
          <t>Coating_Scotchkote134_interior_IncludeImpeller</t>
        </is>
      </c>
      <c r="K783" t="inlineStr">
        <is>
          <t>:MechSealType1Unbal:</t>
        </is>
      </c>
      <c r="L783" t="inlineStr">
        <is>
          <t>Vertical</t>
        </is>
      </c>
      <c r="M783" t="inlineStr">
        <is>
          <t>:G:K:</t>
        </is>
      </c>
      <c r="N783" t="inlineStr">
        <is>
          <t>:213JP:215JP:254JP:256JP:</t>
        </is>
      </c>
      <c r="O783" s="6" t="inlineStr">
        <is>
          <t>Cast Iron, ASTM-A48, CL 30</t>
        </is>
      </c>
      <c r="P783" s="6" t="inlineStr">
        <is>
          <t>C30</t>
        </is>
      </c>
      <c r="Q783" s="123" t="inlineStr">
        <is>
          <t>250# ANSI Flange</t>
        </is>
      </c>
      <c r="R783" s="123" t="inlineStr">
        <is>
          <t>RTF</t>
        </is>
      </c>
      <c r="S783" s="6" t="n"/>
      <c r="T783" s="123" t="inlineStr">
        <is>
          <t>A100088</t>
        </is>
      </c>
      <c r="U783" s="123" t="n"/>
      <c r="V783" s="123" t="inlineStr">
        <is>
          <t>LT031</t>
        </is>
      </c>
      <c r="W783" s="13" t="n">
        <v>14</v>
      </c>
      <c r="X783" t="n">
        <v>0</v>
      </c>
    </row>
    <row r="784" ht="12.75" customHeight="1">
      <c r="B784" s="13" t="inlineStr">
        <is>
          <t>N</t>
        </is>
      </c>
      <c r="C784" t="inlineStr">
        <is>
          <t>Price_BOM_VL_VLS_Insert_779</t>
        </is>
      </c>
      <c r="D784">
        <f>IF(B784="Y",C784,"")</f>
        <v/>
      </c>
      <c r="E784" t="inlineStr">
        <is>
          <t>:2095-A_VL:2095-1_VL:2095-5_VL:2095-9_VL:2570-9_VL:2595-3_VL:3070-7_VL:3095-7_VL:4070-7_VL:5095-A_VL:5095-7_VL:6095-7_VL:</t>
        </is>
      </c>
      <c r="F784" t="inlineStr">
        <is>
          <t>X4</t>
        </is>
      </c>
      <c r="G784" s="123" t="inlineStr">
        <is>
          <t>Opt_InsertProvided</t>
        </is>
      </c>
      <c r="H784" t="inlineStr">
        <is>
          <t>CaseMatl_Ductile_Iron_ASTM-A536-65</t>
        </is>
      </c>
      <c r="I784" s="123" t="inlineStr">
        <is>
          <t>:J:</t>
        </is>
      </c>
      <c r="J784" t="inlineStr">
        <is>
          <t>Coating_Scotchkote134_interior_IncludeImpeller</t>
        </is>
      </c>
      <c r="K784" t="inlineStr">
        <is>
          <t>:MechSealType1Unbal:</t>
        </is>
      </c>
      <c r="L784" t="inlineStr">
        <is>
          <t>Vertical</t>
        </is>
      </c>
      <c r="M784" t="inlineStr">
        <is>
          <t>:G:K:</t>
        </is>
      </c>
      <c r="N784" t="inlineStr">
        <is>
          <t>:284JP:286JP:324JP:326JP:364JPZ:365JPZ:404JPZ:405JPZ:</t>
        </is>
      </c>
      <c r="O784" s="6" t="inlineStr">
        <is>
          <t>Cast Iron, ASTM-A48, CL 30</t>
        </is>
      </c>
      <c r="P784" s="6" t="inlineStr">
        <is>
          <t>C30</t>
        </is>
      </c>
      <c r="Q784" s="123" t="inlineStr">
        <is>
          <t>250# ANSI Flange</t>
        </is>
      </c>
      <c r="R784" s="123" t="inlineStr">
        <is>
          <t>RTF</t>
        </is>
      </c>
      <c r="S784" s="6" t="n"/>
      <c r="T784" s="123" t="inlineStr">
        <is>
          <t>A100088</t>
        </is>
      </c>
      <c r="U784" s="123" t="n"/>
      <c r="V784" s="123" t="inlineStr">
        <is>
          <t>LT031</t>
        </is>
      </c>
      <c r="W784" s="13" t="n">
        <v>14</v>
      </c>
      <c r="X784" t="n">
        <v>0</v>
      </c>
    </row>
    <row r="785" ht="12.75" customHeight="1">
      <c r="B785" s="13" t="inlineStr">
        <is>
          <t>N</t>
        </is>
      </c>
      <c r="C785" t="inlineStr">
        <is>
          <t>Price_BOM_VL_VLS_Insert_780</t>
        </is>
      </c>
      <c r="D785">
        <f>IF(B785="Y",C785,"")</f>
        <v/>
      </c>
      <c r="E785" t="inlineStr">
        <is>
          <t>:2095-A_VL:2095-1_VL:2095-5_VL:2095-9_VL:2570-9_VL:2595-3_VL:3070-7_VL:3095-7_VL:4070-7_VL:5095-A_VL:5095-7_VL:6095-7_VL:</t>
        </is>
      </c>
      <c r="F785" t="inlineStr">
        <is>
          <t>X4</t>
        </is>
      </c>
      <c r="G785" s="123" t="inlineStr">
        <is>
          <t>Opt_InsertProvided</t>
        </is>
      </c>
      <c r="H785" t="inlineStr">
        <is>
          <t>CaseMatl_Ductile_Iron_ASTM-A536-65</t>
        </is>
      </c>
      <c r="I785" s="123" t="inlineStr">
        <is>
          <t>:J:</t>
        </is>
      </c>
      <c r="J785" t="inlineStr">
        <is>
          <t>Coating_Scotchkote134_interior_IncludeImpeller</t>
        </is>
      </c>
      <c r="K785" t="inlineStr">
        <is>
          <t>:MechSealType1Bal:</t>
        </is>
      </c>
      <c r="L785" t="inlineStr">
        <is>
          <t>Vertical</t>
        </is>
      </c>
      <c r="M785" t="inlineStr">
        <is>
          <t>:G:K:</t>
        </is>
      </c>
      <c r="N785" t="inlineStr">
        <is>
          <t>:213JP:215JP:254JP:256JP:</t>
        </is>
      </c>
      <c r="O785" s="6" t="inlineStr">
        <is>
          <t>Cast Iron, ASTM-A48, CL 30</t>
        </is>
      </c>
      <c r="P785" s="6" t="inlineStr">
        <is>
          <t>C30</t>
        </is>
      </c>
      <c r="Q785" s="123" t="inlineStr">
        <is>
          <t>250# ANSI Flange</t>
        </is>
      </c>
      <c r="R785" s="123" t="inlineStr">
        <is>
          <t>RTF</t>
        </is>
      </c>
      <c r="S785" s="6" t="n"/>
      <c r="T785" s="123" t="inlineStr">
        <is>
          <t>A100088</t>
        </is>
      </c>
      <c r="U785" s="123" t="n"/>
      <c r="V785" s="123" t="inlineStr">
        <is>
          <t>LT031</t>
        </is>
      </c>
      <c r="W785" s="13" t="n">
        <v>14</v>
      </c>
      <c r="X785" t="n">
        <v>0</v>
      </c>
    </row>
    <row r="786" ht="12.75" customHeight="1">
      <c r="B786" s="13" t="inlineStr">
        <is>
          <t>N</t>
        </is>
      </c>
      <c r="C786" t="inlineStr">
        <is>
          <t>Price_BOM_VL_VLS_Insert_781</t>
        </is>
      </c>
      <c r="D786">
        <f>IF(B786="Y",C786,"")</f>
        <v/>
      </c>
      <c r="E786" t="inlineStr">
        <is>
          <t>:2095-A_VL:2095-1_VL:2095-5_VL:2095-9_VL:2570-9_VL:2595-3_VL:3070-7_VL:3095-7_VL:4070-7_VL:5095-A_VL:5095-7_VL:6095-7_VL:</t>
        </is>
      </c>
      <c r="F786" t="inlineStr">
        <is>
          <t>X4</t>
        </is>
      </c>
      <c r="G786" s="123" t="inlineStr">
        <is>
          <t>Opt_InsertProvided</t>
        </is>
      </c>
      <c r="H786" t="inlineStr">
        <is>
          <t>CaseMatl_Ductile_Iron_ASTM-A536-65</t>
        </is>
      </c>
      <c r="I786" s="123" t="inlineStr">
        <is>
          <t>:J:</t>
        </is>
      </c>
      <c r="J786" t="inlineStr">
        <is>
          <t>Coating_Scotchkote134_interior_IncludeImpeller</t>
        </is>
      </c>
      <c r="K786" t="inlineStr">
        <is>
          <t>:MechSealType1Bal:</t>
        </is>
      </c>
      <c r="L786" t="inlineStr">
        <is>
          <t>Vertical</t>
        </is>
      </c>
      <c r="M786" t="inlineStr">
        <is>
          <t>:G:K:</t>
        </is>
      </c>
      <c r="N786" t="inlineStr">
        <is>
          <t>:284JP:286JP:324JP:326JP:364JPZ:365JPZ:404JPZ:405JPZ:</t>
        </is>
      </c>
      <c r="O786" s="6" t="inlineStr">
        <is>
          <t>Cast Iron, ASTM-A48, CL 30</t>
        </is>
      </c>
      <c r="P786" s="6" t="inlineStr">
        <is>
          <t>C30</t>
        </is>
      </c>
      <c r="Q786" s="123" t="inlineStr">
        <is>
          <t>250# ANSI Flange</t>
        </is>
      </c>
      <c r="R786" s="123" t="inlineStr">
        <is>
          <t>RTF</t>
        </is>
      </c>
      <c r="S786" s="6" t="n"/>
      <c r="T786" s="123" t="inlineStr">
        <is>
          <t>A100088</t>
        </is>
      </c>
      <c r="U786" s="123" t="n"/>
      <c r="V786" s="123" t="inlineStr">
        <is>
          <t>LT031</t>
        </is>
      </c>
      <c r="W786" s="13" t="n">
        <v>14</v>
      </c>
      <c r="X786" t="n">
        <v>0</v>
      </c>
    </row>
    <row r="787" ht="12.75" customHeight="1">
      <c r="B787" s="13" t="inlineStr">
        <is>
          <t>N</t>
        </is>
      </c>
      <c r="C787" t="inlineStr">
        <is>
          <t>Price_BOM_VL_VLS_Insert_782</t>
        </is>
      </c>
      <c r="D787">
        <f>IF(B787="Y",C787,"")</f>
        <v/>
      </c>
      <c r="E787" t="inlineStr">
        <is>
          <t>:2095-A_VL:2095-1_VL:2095-5_VL:2095-9_VL:2570-9_VL:2595-3_VL:3070-7_VL:3095-7_VL:4070-7_VL:5095-A_VL:5095-7_VL:6095-7_VL:</t>
        </is>
      </c>
      <c r="F787" t="inlineStr">
        <is>
          <t>X4</t>
        </is>
      </c>
      <c r="G787" s="123" t="inlineStr">
        <is>
          <t>Opt_InsertProvided</t>
        </is>
      </c>
      <c r="H787" t="inlineStr">
        <is>
          <t>CaseMatl_Ductile_Iron_ASTM-A536-65</t>
        </is>
      </c>
      <c r="I787" s="123" t="inlineStr">
        <is>
          <t>:J:</t>
        </is>
      </c>
      <c r="J787" t="inlineStr">
        <is>
          <t>Coating_Special</t>
        </is>
      </c>
      <c r="K787" t="inlineStr">
        <is>
          <t>:MechSealType1Unbal:</t>
        </is>
      </c>
      <c r="L787" t="inlineStr">
        <is>
          <t>Vertical</t>
        </is>
      </c>
      <c r="M787" t="inlineStr">
        <is>
          <t>:G:K:</t>
        </is>
      </c>
      <c r="N787" t="inlineStr">
        <is>
          <t>:213JP:215JP:254JP:256JP:</t>
        </is>
      </c>
      <c r="O787" s="6" t="inlineStr">
        <is>
          <t>Cast Iron, ASTM-A48, CL 30</t>
        </is>
      </c>
      <c r="P787" s="6" t="inlineStr">
        <is>
          <t>C30</t>
        </is>
      </c>
      <c r="Q787" s="123" t="inlineStr">
        <is>
          <t>250# ANSI Flange</t>
        </is>
      </c>
      <c r="R787" s="123" t="inlineStr">
        <is>
          <t>RTF</t>
        </is>
      </c>
      <c r="S787" s="6" t="n"/>
      <c r="T787" s="123" t="inlineStr">
        <is>
          <t>A100088</t>
        </is>
      </c>
      <c r="U787" s="123" t="n"/>
      <c r="V787" s="123" t="inlineStr">
        <is>
          <t>LT031</t>
        </is>
      </c>
      <c r="W787" s="13" t="n">
        <v>14</v>
      </c>
      <c r="X787" t="n">
        <v>0</v>
      </c>
    </row>
    <row r="788" ht="12.75" customHeight="1">
      <c r="B788" s="13" t="inlineStr">
        <is>
          <t>N</t>
        </is>
      </c>
      <c r="C788" t="inlineStr">
        <is>
          <t>Price_BOM_VL_VLS_Insert_783</t>
        </is>
      </c>
      <c r="D788">
        <f>IF(B788="Y",C788,"")</f>
        <v/>
      </c>
      <c r="E788" t="inlineStr">
        <is>
          <t>:2095-A_VL:2095-1_VL:2095-5_VL:2095-9_VL:2570-9_VL:2595-3_VL:3070-7_VL:3095-7_VL:4070-7_VL:5095-A_VL:5095-7_VL:6095-7_VL:</t>
        </is>
      </c>
      <c r="F788" t="inlineStr">
        <is>
          <t>X4</t>
        </is>
      </c>
      <c r="G788" s="123" t="inlineStr">
        <is>
          <t>Opt_InsertProvided</t>
        </is>
      </c>
      <c r="H788" t="inlineStr">
        <is>
          <t>CaseMatl_Ductile_Iron_ASTM-A536-65</t>
        </is>
      </c>
      <c r="I788" s="123" t="inlineStr">
        <is>
          <t>:J:</t>
        </is>
      </c>
      <c r="J788" t="inlineStr">
        <is>
          <t>Coating_Special</t>
        </is>
      </c>
      <c r="K788" t="inlineStr">
        <is>
          <t>:MechSealType1Unbal:</t>
        </is>
      </c>
      <c r="L788" t="inlineStr">
        <is>
          <t>Vertical</t>
        </is>
      </c>
      <c r="M788" t="inlineStr">
        <is>
          <t>:G:K:</t>
        </is>
      </c>
      <c r="N788" t="inlineStr">
        <is>
          <t>:284JP:286JP:324JP:326JP:364JPZ:365JPZ:404JPZ:405JPZ:</t>
        </is>
      </c>
      <c r="O788" s="6" t="inlineStr">
        <is>
          <t>Cast Iron, ASTM-A48, CL 30</t>
        </is>
      </c>
      <c r="P788" s="6" t="inlineStr">
        <is>
          <t>C30</t>
        </is>
      </c>
      <c r="Q788" s="123" t="inlineStr">
        <is>
          <t>250# ANSI Flange</t>
        </is>
      </c>
      <c r="R788" s="123" t="inlineStr">
        <is>
          <t>RTF</t>
        </is>
      </c>
      <c r="S788" s="6" t="n"/>
      <c r="T788" s="123" t="inlineStr">
        <is>
          <t>A100088</t>
        </is>
      </c>
      <c r="U788" s="123" t="n"/>
      <c r="V788" s="123" t="inlineStr">
        <is>
          <t>LT031</t>
        </is>
      </c>
      <c r="W788" s="13" t="n">
        <v>14</v>
      </c>
      <c r="X788" t="n">
        <v>0</v>
      </c>
    </row>
    <row r="789" ht="12.75" customHeight="1">
      <c r="B789" s="13" t="inlineStr">
        <is>
          <t>N</t>
        </is>
      </c>
      <c r="C789" t="inlineStr">
        <is>
          <t>Price_BOM_VL_VLS_Insert_784</t>
        </is>
      </c>
      <c r="D789">
        <f>IF(B789="Y",C789,"")</f>
        <v/>
      </c>
      <c r="E789" t="inlineStr">
        <is>
          <t>:2095-A_VL:2095-1_VL:2095-5_VL:2095-9_VL:2570-9_VL:2595-3_VL:3070-7_VL:3095-7_VL:4070-7_VL:5095-A_VL:5095-7_VL:6095-7_VL:</t>
        </is>
      </c>
      <c r="F789" t="inlineStr">
        <is>
          <t>X4</t>
        </is>
      </c>
      <c r="G789" s="123" t="inlineStr">
        <is>
          <t>Opt_InsertProvided</t>
        </is>
      </c>
      <c r="H789" t="inlineStr">
        <is>
          <t>CaseMatl_Ductile_Iron_ASTM-A536-65</t>
        </is>
      </c>
      <c r="I789" s="123" t="inlineStr">
        <is>
          <t>:J:</t>
        </is>
      </c>
      <c r="J789" t="inlineStr">
        <is>
          <t>Coating_Special</t>
        </is>
      </c>
      <c r="K789" t="inlineStr">
        <is>
          <t>:MechSealType1Bal:</t>
        </is>
      </c>
      <c r="L789" t="inlineStr">
        <is>
          <t>Vertical</t>
        </is>
      </c>
      <c r="M789" t="inlineStr">
        <is>
          <t>:G:K:</t>
        </is>
      </c>
      <c r="N789" t="inlineStr">
        <is>
          <t>:213JP:215JP:254JP:256JP:</t>
        </is>
      </c>
      <c r="O789" s="6" t="inlineStr">
        <is>
          <t>Cast Iron, ASTM-A48, CL 30</t>
        </is>
      </c>
      <c r="P789" s="6" t="inlineStr">
        <is>
          <t>C30</t>
        </is>
      </c>
      <c r="Q789" s="123" t="inlineStr">
        <is>
          <t>250# ANSI Flange</t>
        </is>
      </c>
      <c r="R789" s="123" t="inlineStr">
        <is>
          <t>RTF</t>
        </is>
      </c>
      <c r="S789" s="6" t="n"/>
      <c r="T789" s="123" t="inlineStr">
        <is>
          <t>A100088</t>
        </is>
      </c>
      <c r="U789" s="123" t="n"/>
      <c r="V789" s="123" t="inlineStr">
        <is>
          <t>LT031</t>
        </is>
      </c>
      <c r="W789" s="13" t="n">
        <v>14</v>
      </c>
      <c r="X789" t="n">
        <v>0</v>
      </c>
    </row>
    <row r="790" ht="12.75" customHeight="1">
      <c r="B790" s="13" t="inlineStr">
        <is>
          <t>N</t>
        </is>
      </c>
      <c r="C790" t="inlineStr">
        <is>
          <t>Price_BOM_VL_VLS_Insert_785</t>
        </is>
      </c>
      <c r="D790">
        <f>IF(B790="Y",C790,"")</f>
        <v/>
      </c>
      <c r="E790" t="inlineStr">
        <is>
          <t>:2095-A_VL:2095-1_VL:2095-5_VL:2095-9_VL:2570-9_VL:2595-3_VL:3070-7_VL:3095-7_VL:4070-7_VL:5095-A_VL:5095-7_VL:6095-7_VL:</t>
        </is>
      </c>
      <c r="F790" t="inlineStr">
        <is>
          <t>X4</t>
        </is>
      </c>
      <c r="G790" s="123" t="inlineStr">
        <is>
          <t>Opt_InsertProvided</t>
        </is>
      </c>
      <c r="H790" t="inlineStr">
        <is>
          <t>CaseMatl_Ductile_Iron_ASTM-A536-65</t>
        </is>
      </c>
      <c r="I790" s="123" t="inlineStr">
        <is>
          <t>:J:</t>
        </is>
      </c>
      <c r="J790" t="inlineStr">
        <is>
          <t>Coating_Special</t>
        </is>
      </c>
      <c r="K790" t="inlineStr">
        <is>
          <t>:MechSealType1Bal:</t>
        </is>
      </c>
      <c r="L790" t="inlineStr">
        <is>
          <t>Vertical</t>
        </is>
      </c>
      <c r="M790" t="inlineStr">
        <is>
          <t>:G:K:</t>
        </is>
      </c>
      <c r="N790" t="inlineStr">
        <is>
          <t>:284JP:286JP:324JP:326JP:364JPZ:365JPZ:404JPZ:405JPZ:</t>
        </is>
      </c>
      <c r="O790" s="6" t="inlineStr">
        <is>
          <t>Cast Iron, ASTM-A48, CL 30</t>
        </is>
      </c>
      <c r="P790" s="6" t="inlineStr">
        <is>
          <t>C30</t>
        </is>
      </c>
      <c r="Q790" s="123" t="inlineStr">
        <is>
          <t>250# ANSI Flange</t>
        </is>
      </c>
      <c r="R790" s="123" t="inlineStr">
        <is>
          <t>RTF</t>
        </is>
      </c>
      <c r="S790" s="6" t="n"/>
      <c r="T790" s="123" t="inlineStr">
        <is>
          <t>A100088</t>
        </is>
      </c>
      <c r="U790" s="123" t="n"/>
      <c r="V790" s="123" t="inlineStr">
        <is>
          <t>LT031</t>
        </is>
      </c>
      <c r="W790" s="13" t="n">
        <v>14</v>
      </c>
      <c r="X790" t="n">
        <v>0</v>
      </c>
    </row>
    <row r="791" ht="12.75" customHeight="1">
      <c r="B791" s="13" t="inlineStr">
        <is>
          <t>N</t>
        </is>
      </c>
      <c r="C791" t="inlineStr">
        <is>
          <t>Price_BOM_VL_VLS_Insert_786</t>
        </is>
      </c>
      <c r="D791">
        <f>IF(B791="Y",C791,"")</f>
        <v/>
      </c>
      <c r="E791" t="inlineStr">
        <is>
          <t>:2095-A_VL:2095-1_VL:2095-5_VL:2095-9_VL:2570-9_VL:2595-3_VL:3070-7_VL:3095-7_VL:4070-7_VL:5095-A_VL:5095-7_VL:6095-7_VL:</t>
        </is>
      </c>
      <c r="F791" t="inlineStr">
        <is>
          <t>X4</t>
        </is>
      </c>
      <c r="G791" s="123" t="inlineStr">
        <is>
          <t>Opt_InsertProvided</t>
        </is>
      </c>
      <c r="H791" t="inlineStr">
        <is>
          <t>CaseMatl_Ductile_Iron_ASTM-A536-65</t>
        </is>
      </c>
      <c r="I791" s="123" t="inlineStr">
        <is>
          <t>:J:</t>
        </is>
      </c>
      <c r="J791" t="inlineStr">
        <is>
          <t>Coating_Epoxy</t>
        </is>
      </c>
      <c r="K791" t="inlineStr">
        <is>
          <t>:MechSealType1Unbal:</t>
        </is>
      </c>
      <c r="L791" t="inlineStr">
        <is>
          <t>Vertical</t>
        </is>
      </c>
      <c r="M791" t="inlineStr">
        <is>
          <t>:G:K:</t>
        </is>
      </c>
      <c r="N791" t="inlineStr">
        <is>
          <t>:213JP:215JP:254JP:256JP:</t>
        </is>
      </c>
      <c r="O791" s="6" t="inlineStr">
        <is>
          <t>Cast Iron, ASTM-A48, CL 30</t>
        </is>
      </c>
      <c r="P791" s="6" t="inlineStr">
        <is>
          <t>C30</t>
        </is>
      </c>
      <c r="Q791" s="123" t="inlineStr">
        <is>
          <t>250# ANSI Flange</t>
        </is>
      </c>
      <c r="R791" s="123" t="inlineStr">
        <is>
          <t>RTF</t>
        </is>
      </c>
      <c r="S791" s="6" t="n"/>
      <c r="T791" s="123" t="inlineStr">
        <is>
          <t>A100088</t>
        </is>
      </c>
      <c r="U791" s="123" t="n"/>
      <c r="V791" s="123" t="inlineStr">
        <is>
          <t>LT031</t>
        </is>
      </c>
      <c r="W791" s="13" t="n">
        <v>14</v>
      </c>
      <c r="X791" t="n">
        <v>0</v>
      </c>
    </row>
    <row r="792" ht="12.75" customHeight="1">
      <c r="B792" s="13" t="inlineStr">
        <is>
          <t>N</t>
        </is>
      </c>
      <c r="C792" t="inlineStr">
        <is>
          <t>Price_BOM_VL_VLS_Insert_787</t>
        </is>
      </c>
      <c r="D792">
        <f>IF(B792="Y",C792,"")</f>
        <v/>
      </c>
      <c r="E792" t="inlineStr">
        <is>
          <t>:2095-A_VL:2095-1_VL:2095-5_VL:2095-9_VL:2570-9_VL:2595-3_VL:3070-7_VL:3095-7_VL:4070-7_VL:5095-A_VL:5095-7_VL:6095-7_VL:</t>
        </is>
      </c>
      <c r="F792" t="inlineStr">
        <is>
          <t>X4</t>
        </is>
      </c>
      <c r="G792" s="123" t="inlineStr">
        <is>
          <t>Opt_InsertProvided</t>
        </is>
      </c>
      <c r="H792" t="inlineStr">
        <is>
          <t>CaseMatl_Ductile_Iron_ASTM-A536-65</t>
        </is>
      </c>
      <c r="I792" s="123" t="inlineStr">
        <is>
          <t>:J:</t>
        </is>
      </c>
      <c r="J792" t="inlineStr">
        <is>
          <t>Coating_Epoxy</t>
        </is>
      </c>
      <c r="K792" t="inlineStr">
        <is>
          <t>:MechSealType1Unbal:</t>
        </is>
      </c>
      <c r="L792" t="inlineStr">
        <is>
          <t>Vertical</t>
        </is>
      </c>
      <c r="M792" t="inlineStr">
        <is>
          <t>:G:K:</t>
        </is>
      </c>
      <c r="N792" t="inlineStr">
        <is>
          <t>:284JP:286JP:324JP:326JP:364JPZ:365JPZ:404JPZ:405JPZ:</t>
        </is>
      </c>
      <c r="O792" s="6" t="inlineStr">
        <is>
          <t>Cast Iron, ASTM-A48, CL 30</t>
        </is>
      </c>
      <c r="P792" s="6" t="inlineStr">
        <is>
          <t>C30</t>
        </is>
      </c>
      <c r="Q792" s="123" t="inlineStr">
        <is>
          <t>250# ANSI Flange</t>
        </is>
      </c>
      <c r="R792" s="123" t="inlineStr">
        <is>
          <t>RTF</t>
        </is>
      </c>
      <c r="S792" s="6" t="n"/>
      <c r="T792" s="123" t="inlineStr">
        <is>
          <t>A100088</t>
        </is>
      </c>
      <c r="U792" s="123" t="n"/>
      <c r="V792" s="123" t="inlineStr">
        <is>
          <t>LT031</t>
        </is>
      </c>
      <c r="W792" s="13" t="n">
        <v>14</v>
      </c>
      <c r="X792" t="n">
        <v>0</v>
      </c>
    </row>
    <row r="793" ht="12.75" customHeight="1">
      <c r="B793" s="13" t="inlineStr">
        <is>
          <t>N</t>
        </is>
      </c>
      <c r="C793" t="inlineStr">
        <is>
          <t>Price_BOM_VL_VLS_Insert_788</t>
        </is>
      </c>
      <c r="D793">
        <f>IF(B793="Y",C793,"")</f>
        <v/>
      </c>
      <c r="E793" t="inlineStr">
        <is>
          <t>:2095-A_VL:2095-1_VL:2095-5_VL:2095-9_VL:2570-9_VL:2595-3_VL:3070-7_VL:3095-7_VL:4070-7_VL:5095-A_VL:5095-7_VL:6095-7_VL:</t>
        </is>
      </c>
      <c r="F793" t="inlineStr">
        <is>
          <t>X4</t>
        </is>
      </c>
      <c r="G793" s="123" t="inlineStr">
        <is>
          <t>Opt_InsertProvided</t>
        </is>
      </c>
      <c r="H793" t="inlineStr">
        <is>
          <t>CaseMatl_Ductile_Iron_ASTM-A536-65</t>
        </is>
      </c>
      <c r="I793" s="123" t="inlineStr">
        <is>
          <t>:J:</t>
        </is>
      </c>
      <c r="J793" t="inlineStr">
        <is>
          <t>Coating_Epoxy</t>
        </is>
      </c>
      <c r="K793" t="inlineStr">
        <is>
          <t>:MechSealType1Bal:</t>
        </is>
      </c>
      <c r="L793" t="inlineStr">
        <is>
          <t>Vertical</t>
        </is>
      </c>
      <c r="M793" t="inlineStr">
        <is>
          <t>:G:K:</t>
        </is>
      </c>
      <c r="N793" t="inlineStr">
        <is>
          <t>:213JP:215JP:254JP:256JP:</t>
        </is>
      </c>
      <c r="O793" s="6" t="inlineStr">
        <is>
          <t>Cast Iron, ASTM-A48, CL 30</t>
        </is>
      </c>
      <c r="P793" s="6" t="inlineStr">
        <is>
          <t>C30</t>
        </is>
      </c>
      <c r="Q793" s="123" t="inlineStr">
        <is>
          <t>250# ANSI Flange</t>
        </is>
      </c>
      <c r="R793" s="123" t="inlineStr">
        <is>
          <t>RTF</t>
        </is>
      </c>
      <c r="S793" s="6" t="n"/>
      <c r="T793" s="123" t="inlineStr">
        <is>
          <t>A100088</t>
        </is>
      </c>
      <c r="U793" s="123" t="n"/>
      <c r="V793" s="123" t="inlineStr">
        <is>
          <t>LT031</t>
        </is>
      </c>
      <c r="W793" s="13" t="n">
        <v>14</v>
      </c>
      <c r="X793" t="n">
        <v>0</v>
      </c>
    </row>
    <row r="794" ht="12.75" customHeight="1">
      <c r="B794" s="13" t="inlineStr">
        <is>
          <t>N</t>
        </is>
      </c>
      <c r="C794" t="inlineStr">
        <is>
          <t>Price_BOM_VL_VLS_Insert_789</t>
        </is>
      </c>
      <c r="D794">
        <f>IF(B794="Y",C794,"")</f>
        <v/>
      </c>
      <c r="E794" t="inlineStr">
        <is>
          <t>:2095-A_VL:2095-1_VL:2095-5_VL:2095-9_VL:2570-9_VL:2595-3_VL:3070-7_VL:3095-7_VL:4070-7_VL:5095-A_VL:5095-7_VL:6095-7_VL:</t>
        </is>
      </c>
      <c r="F794" t="inlineStr">
        <is>
          <t>X4</t>
        </is>
      </c>
      <c r="G794" s="123" t="inlineStr">
        <is>
          <t>Opt_InsertProvided</t>
        </is>
      </c>
      <c r="H794" t="inlineStr">
        <is>
          <t>CaseMatl_Ductile_Iron_ASTM-A536-65</t>
        </is>
      </c>
      <c r="I794" s="123" t="inlineStr">
        <is>
          <t>:J:</t>
        </is>
      </c>
      <c r="J794" t="inlineStr">
        <is>
          <t>Coating_Epoxy</t>
        </is>
      </c>
      <c r="K794" t="inlineStr">
        <is>
          <t>:MechSealType1Bal:</t>
        </is>
      </c>
      <c r="L794" t="inlineStr">
        <is>
          <t>Vertical</t>
        </is>
      </c>
      <c r="M794" t="inlineStr">
        <is>
          <t>:G:K:</t>
        </is>
      </c>
      <c r="N794" t="inlineStr">
        <is>
          <t>:284JP:286JP:324JP:326JP:364JPZ:365JPZ:404JPZ:405JPZ:</t>
        </is>
      </c>
      <c r="O794" s="6" t="inlineStr">
        <is>
          <t>Cast Iron, ASTM-A48, CL 30</t>
        </is>
      </c>
      <c r="P794" s="6" t="inlineStr">
        <is>
          <t>C30</t>
        </is>
      </c>
      <c r="Q794" s="123" t="inlineStr">
        <is>
          <t>250# ANSI Flange</t>
        </is>
      </c>
      <c r="R794" s="123" t="inlineStr">
        <is>
          <t>RTF</t>
        </is>
      </c>
      <c r="S794" s="6" t="n"/>
      <c r="T794" s="123" t="inlineStr">
        <is>
          <t>A100088</t>
        </is>
      </c>
      <c r="U794" s="123" t="n"/>
      <c r="V794" s="123" t="inlineStr">
        <is>
          <t>LT031</t>
        </is>
      </c>
      <c r="W794" s="13" t="n">
        <v>14</v>
      </c>
      <c r="X794" t="n">
        <v>0</v>
      </c>
    </row>
    <row r="795" ht="12.75" customHeight="1">
      <c r="B795" s="13" t="inlineStr">
        <is>
          <t>N</t>
        </is>
      </c>
      <c r="C795" t="inlineStr">
        <is>
          <t>Price_BOM_VL_VLS_Insert_790</t>
        </is>
      </c>
      <c r="D795">
        <f>IF(B795="Y",C795,"")</f>
        <v/>
      </c>
      <c r="E795" t="inlineStr">
        <is>
          <t>:2512-1_VL:3012-5_VL:3012-3_VL:4095-9_VL:4095-7_VL:4012-1_VL:4012-9_VL:4012-7_VL:5095-9_VL:5012-9_VL:5012-C_VL:5012-A_VL:6012-5_VL:8095-1_VL:8012-3_VL:</t>
        </is>
      </c>
      <c r="F795" s="123" t="inlineStr">
        <is>
          <t>XA</t>
        </is>
      </c>
      <c r="G795" s="123" t="inlineStr">
        <is>
          <t>Opt_InsertProvided</t>
        </is>
      </c>
      <c r="H795" t="inlineStr">
        <is>
          <t>CaseMatl_Ductile_Iron_ASTM-A536-65</t>
        </is>
      </c>
      <c r="I795" s="123" t="inlineStr">
        <is>
          <t>:J:</t>
        </is>
      </c>
      <c r="J795" t="inlineStr">
        <is>
          <t>Coating_Standard</t>
        </is>
      </c>
      <c r="K795" t="inlineStr">
        <is>
          <t>:MechSealType1Unbal:</t>
        </is>
      </c>
      <c r="L795" t="inlineStr">
        <is>
          <t>Vertical</t>
        </is>
      </c>
      <c r="M795" t="inlineStr">
        <is>
          <t>:G:K:</t>
        </is>
      </c>
      <c r="N795" t="inlineStr">
        <is>
          <t>:213JP:215JP:254JP:256JP:</t>
        </is>
      </c>
      <c r="O795" s="6" t="inlineStr">
        <is>
          <t>Cast Iron, ASTM-A48, CL 30</t>
        </is>
      </c>
      <c r="P795" s="6" t="inlineStr">
        <is>
          <t>C30</t>
        </is>
      </c>
      <c r="Q795" s="123" t="inlineStr">
        <is>
          <t>250# ANSI Flange</t>
        </is>
      </c>
      <c r="R795" s="123" t="inlineStr">
        <is>
          <t>RTF-96769411</t>
        </is>
      </c>
      <c r="S795" s="6" t="inlineStr">
        <is>
          <t>INSERT,LC,XA,JP,SGL, 8.5"AK,CI</t>
        </is>
      </c>
      <c r="T795" s="123" t="inlineStr">
        <is>
          <t>A100088</t>
        </is>
      </c>
      <c r="U795" s="123" t="n"/>
      <c r="V795" s="123" t="inlineStr">
        <is>
          <t>LT031</t>
        </is>
      </c>
      <c r="W795" s="13" t="n">
        <v>14</v>
      </c>
      <c r="X795" t="n">
        <v>0</v>
      </c>
    </row>
    <row r="796" ht="12.75" customHeight="1">
      <c r="B796" s="13" t="inlineStr">
        <is>
          <t>N</t>
        </is>
      </c>
      <c r="C796" t="inlineStr">
        <is>
          <t>Price_BOM_VL_VLS_Insert_791</t>
        </is>
      </c>
      <c r="D796">
        <f>IF(B796="Y",C796,"")</f>
        <v/>
      </c>
      <c r="E796" t="inlineStr">
        <is>
          <t>:2512-1_VL:3012-5_VL:3012-3_VL:4095-9_VL:4095-7_VL:4012-1_VL:4012-9_VL:4012-7_VL:5095-9_VL:5012-9_VL:5012-C_VL:5012-A_VL:6012-5_VL:8095-1_VL:8012-3_VL:</t>
        </is>
      </c>
      <c r="F796" s="123" t="inlineStr">
        <is>
          <t>XA</t>
        </is>
      </c>
      <c r="G796" s="123" t="inlineStr">
        <is>
          <t>Opt_InsertProvided</t>
        </is>
      </c>
      <c r="H796" t="inlineStr">
        <is>
          <t>CaseMatl_Ductile_Iron_ASTM-A536-65</t>
        </is>
      </c>
      <c r="I796" s="123" t="inlineStr">
        <is>
          <t>:J:</t>
        </is>
      </c>
      <c r="J796" t="inlineStr">
        <is>
          <t>Coating_Standard</t>
        </is>
      </c>
      <c r="K796" t="inlineStr">
        <is>
          <t>:MechSealType1Unbal:</t>
        </is>
      </c>
      <c r="L796" t="inlineStr">
        <is>
          <t>Vertical</t>
        </is>
      </c>
      <c r="M796" t="inlineStr">
        <is>
          <t>:G:K:</t>
        </is>
      </c>
      <c r="N796" t="inlineStr">
        <is>
          <t>:284JP:286JP:324JP:326JP:364JPZ:365JPZ:404JPZ:405JPZ:</t>
        </is>
      </c>
      <c r="O796" s="6" t="inlineStr">
        <is>
          <t>Cast Iron, ASTM-A48, CL 30</t>
        </is>
      </c>
      <c r="P796" s="6" t="inlineStr">
        <is>
          <t>C30</t>
        </is>
      </c>
      <c r="Q796" s="123" t="inlineStr">
        <is>
          <t>250# ANSI Flange</t>
        </is>
      </c>
      <c r="R796" s="123" t="inlineStr">
        <is>
          <t>RTF-96769412</t>
        </is>
      </c>
      <c r="S796" s="6" t="inlineStr">
        <is>
          <t>INSERT,LC,XA,JP,SGL,12.5"AK,CI</t>
        </is>
      </c>
      <c r="T796" s="123" t="inlineStr">
        <is>
          <t>A100088</t>
        </is>
      </c>
      <c r="U796" s="123" t="n"/>
      <c r="V796" s="123" t="inlineStr">
        <is>
          <t>LT031</t>
        </is>
      </c>
      <c r="W796" s="13" t="n">
        <v>14</v>
      </c>
      <c r="X796" t="n">
        <v>0</v>
      </c>
    </row>
    <row r="797" ht="12.75" customHeight="1">
      <c r="B797" s="13" t="inlineStr">
        <is>
          <t>N</t>
        </is>
      </c>
      <c r="C797" t="inlineStr">
        <is>
          <t>Price_BOM_VL_VLS_Insert_792</t>
        </is>
      </c>
      <c r="D797">
        <f>IF(B797="Y",C797,"")</f>
        <v/>
      </c>
      <c r="E797" t="inlineStr">
        <is>
          <t>:2512-1_VL:3012-5_VL:3012-3_VL:4095-9_VL:4095-7_VL:4012-1_VL:4012-9_VL:4012-7_VL:5095-9_VL:5012-9_VL:5012-C_VL:5012-A_VL:6012-5_VL:8095-1_VL:8012-3_VL:</t>
        </is>
      </c>
      <c r="F797" s="123" t="inlineStr">
        <is>
          <t>XA</t>
        </is>
      </c>
      <c r="G797" s="123" t="inlineStr">
        <is>
          <t>Opt_InsertProvided</t>
        </is>
      </c>
      <c r="H797" t="inlineStr">
        <is>
          <t>CaseMatl_Ductile_Iron_ASTM-A536-65</t>
        </is>
      </c>
      <c r="I797" s="123" t="inlineStr">
        <is>
          <t>:J:</t>
        </is>
      </c>
      <c r="J797" t="inlineStr">
        <is>
          <t>Coating_Standard</t>
        </is>
      </c>
      <c r="K797" t="inlineStr">
        <is>
          <t>:MechSealType2B:</t>
        </is>
      </c>
      <c r="L797" t="inlineStr">
        <is>
          <t>Vertical</t>
        </is>
      </c>
      <c r="M797" t="inlineStr">
        <is>
          <t>:G:K:</t>
        </is>
      </c>
      <c r="N797" t="inlineStr">
        <is>
          <t>:213JP:215JP:254JP:256JP:</t>
        </is>
      </c>
      <c r="O797" s="6" t="inlineStr">
        <is>
          <t>Cast Iron, ASTM-A48, CL 30</t>
        </is>
      </c>
      <c r="P797" s="6" t="inlineStr">
        <is>
          <t>C30</t>
        </is>
      </c>
      <c r="Q797" s="123" t="inlineStr">
        <is>
          <t>250# ANSI Flange</t>
        </is>
      </c>
      <c r="R797" s="123" t="inlineStr">
        <is>
          <t>RTF-96769417</t>
        </is>
      </c>
      <c r="S797" s="6" t="inlineStr">
        <is>
          <t>INSERT,LC,XA,JP,BAL, 8.5"AK,CI</t>
        </is>
      </c>
      <c r="T797" s="123" t="inlineStr">
        <is>
          <t>A100088</t>
        </is>
      </c>
      <c r="U797" s="123" t="n"/>
      <c r="V797" s="123" t="inlineStr">
        <is>
          <t>LT031</t>
        </is>
      </c>
      <c r="W797" s="13" t="n">
        <v>14</v>
      </c>
      <c r="X797" t="n">
        <v>0</v>
      </c>
    </row>
    <row r="798" ht="12.75" customHeight="1">
      <c r="B798" s="13" t="inlineStr">
        <is>
          <t>N</t>
        </is>
      </c>
      <c r="C798" t="inlineStr">
        <is>
          <t>Price_BOM_VL_VLS_Insert_793</t>
        </is>
      </c>
      <c r="D798">
        <f>IF(B798="Y",C798,"")</f>
        <v/>
      </c>
      <c r="E798" t="inlineStr">
        <is>
          <t>:2512-1_VL:3012-5_VL:3012-3_VL:4095-9_VL:4095-7_VL:4012-1_VL:4012-9_VL:4012-7_VL:5095-9_VL:5012-9_VL:5012-C_VL:5012-A_VL:6012-5_VL:8095-1_VL:8012-3_VL:</t>
        </is>
      </c>
      <c r="F798" s="123" t="inlineStr">
        <is>
          <t>XA</t>
        </is>
      </c>
      <c r="G798" s="123" t="inlineStr">
        <is>
          <t>Opt_InsertProvided</t>
        </is>
      </c>
      <c r="H798" t="inlineStr">
        <is>
          <t>CaseMatl_Ductile_Iron_ASTM-A536-65</t>
        </is>
      </c>
      <c r="I798" s="123" t="inlineStr">
        <is>
          <t>:J:</t>
        </is>
      </c>
      <c r="J798" t="inlineStr">
        <is>
          <t>Coating_Standard</t>
        </is>
      </c>
      <c r="K798" t="inlineStr">
        <is>
          <t>:MechSealType2B:</t>
        </is>
      </c>
      <c r="L798" t="inlineStr">
        <is>
          <t>Vertical</t>
        </is>
      </c>
      <c r="M798" t="inlineStr">
        <is>
          <t>:G:K:</t>
        </is>
      </c>
      <c r="N798" t="inlineStr">
        <is>
          <t>:284JP:286JP:324JP:326JP:364JPZ:365JPZ:404JPZ:405JPZ:</t>
        </is>
      </c>
      <c r="O798" s="6" t="inlineStr">
        <is>
          <t>Cast Iron, ASTM-A48, CL 30</t>
        </is>
      </c>
      <c r="P798" s="6" t="inlineStr">
        <is>
          <t>C30</t>
        </is>
      </c>
      <c r="Q798" s="123" t="inlineStr">
        <is>
          <t>250# ANSI Flange</t>
        </is>
      </c>
      <c r="R798" s="123" t="inlineStr">
        <is>
          <t>RTF-96769418</t>
        </is>
      </c>
      <c r="S798" s="6" t="inlineStr">
        <is>
          <t>INSERT,LC,XA,JP,BAL,12.5"AK,CI</t>
        </is>
      </c>
      <c r="T798" s="123" t="inlineStr">
        <is>
          <t>A100088</t>
        </is>
      </c>
      <c r="U798" s="123" t="n"/>
      <c r="V798" s="123" t="inlineStr">
        <is>
          <t>LT031</t>
        </is>
      </c>
      <c r="W798" s="13" t="n">
        <v>14</v>
      </c>
      <c r="X798" t="n">
        <v>0</v>
      </c>
    </row>
    <row r="799" ht="12.75" customHeight="1">
      <c r="B799" s="13" t="inlineStr">
        <is>
          <t>N</t>
        </is>
      </c>
      <c r="C799" t="inlineStr">
        <is>
          <t>Price_BOM_VL_VLS_Insert_794</t>
        </is>
      </c>
      <c r="D799">
        <f>IF(B799="Y",C799,"")</f>
        <v/>
      </c>
      <c r="E799" t="inlineStr">
        <is>
          <t>:2512-1_VL:3012-5_VL:3012-3_VL:4095-9_VL:4095-7_VL:4012-1_VL:4012-9_VL:4012-7_VL:5095-9_VL:5012-9_VL:5012-C_VL:5012-A_VL:6012-5_VL:8095-1_VL:8012-3_VL:</t>
        </is>
      </c>
      <c r="F799" s="123" t="inlineStr">
        <is>
          <t>XA</t>
        </is>
      </c>
      <c r="G799" s="123" t="inlineStr">
        <is>
          <t>Opt_InsertProvided</t>
        </is>
      </c>
      <c r="H799" t="inlineStr">
        <is>
          <t>CaseMatl_Ductile_Iron_ASTM-A536-65</t>
        </is>
      </c>
      <c r="I799" s="123" t="inlineStr">
        <is>
          <t>:J:</t>
        </is>
      </c>
      <c r="J799" t="inlineStr">
        <is>
          <t>Coating_Scotchkote134_interior</t>
        </is>
      </c>
      <c r="K799" t="inlineStr">
        <is>
          <t>:MechSealType1Unbal:</t>
        </is>
      </c>
      <c r="L799" t="inlineStr">
        <is>
          <t>Vertical</t>
        </is>
      </c>
      <c r="M799" t="inlineStr">
        <is>
          <t>:G:K:</t>
        </is>
      </c>
      <c r="N799" t="inlineStr">
        <is>
          <t>:213JP:215JP:254JP:256JP:</t>
        </is>
      </c>
      <c r="O799" s="6" t="inlineStr">
        <is>
          <t>Cast Iron, ASTM-A48, CL 30</t>
        </is>
      </c>
      <c r="P799" s="6" t="inlineStr">
        <is>
          <t>C30</t>
        </is>
      </c>
      <c r="Q799" s="123" t="inlineStr">
        <is>
          <t>250# ANSI Flange</t>
        </is>
      </c>
      <c r="R799" s="123" t="inlineStr">
        <is>
          <t>RTF</t>
        </is>
      </c>
      <c r="S799" s="6" t="n"/>
      <c r="T799" s="123" t="inlineStr">
        <is>
          <t>A100088</t>
        </is>
      </c>
      <c r="U799" s="123" t="n"/>
      <c r="V799" s="123" t="inlineStr">
        <is>
          <t>LT031</t>
        </is>
      </c>
      <c r="W799" s="13" t="n">
        <v>14</v>
      </c>
      <c r="X799" t="n">
        <v>0</v>
      </c>
    </row>
    <row r="800" ht="12.75" customHeight="1">
      <c r="B800" s="13" t="inlineStr">
        <is>
          <t>N</t>
        </is>
      </c>
      <c r="C800" t="inlineStr">
        <is>
          <t>Price_BOM_VL_VLS_Insert_795</t>
        </is>
      </c>
      <c r="D800">
        <f>IF(B800="Y",C800,"")</f>
        <v/>
      </c>
      <c r="E800" t="inlineStr">
        <is>
          <t>:2512-1_VL:3012-5_VL:3012-3_VL:4095-9_VL:4095-7_VL:4012-1_VL:4012-9_VL:4012-7_VL:5095-9_VL:5012-9_VL:5012-C_VL:5012-A_VL:6012-5_VL:8095-1_VL:8012-3_VL:</t>
        </is>
      </c>
      <c r="F800" s="123" t="inlineStr">
        <is>
          <t>XA</t>
        </is>
      </c>
      <c r="G800" s="123" t="inlineStr">
        <is>
          <t>Opt_InsertProvided</t>
        </is>
      </c>
      <c r="H800" t="inlineStr">
        <is>
          <t>CaseMatl_Ductile_Iron_ASTM-A536-65</t>
        </is>
      </c>
      <c r="I800" s="123" t="inlineStr">
        <is>
          <t>:J:</t>
        </is>
      </c>
      <c r="J800" t="inlineStr">
        <is>
          <t>Coating_Scotchkote134_interior</t>
        </is>
      </c>
      <c r="K800" t="inlineStr">
        <is>
          <t>:MechSealType1Unbal:</t>
        </is>
      </c>
      <c r="L800" t="inlineStr">
        <is>
          <t>Vertical</t>
        </is>
      </c>
      <c r="M800" t="inlineStr">
        <is>
          <t>:G:K:</t>
        </is>
      </c>
      <c r="N800" t="inlineStr">
        <is>
          <t>:284JP:286JP:324JP:326JP:364JPZ:365JPZ:404JPZ:405JPZ:</t>
        </is>
      </c>
      <c r="O800" s="6" t="inlineStr">
        <is>
          <t>Cast Iron, ASTM-A48, CL 30</t>
        </is>
      </c>
      <c r="P800" s="6" t="inlineStr">
        <is>
          <t>C30</t>
        </is>
      </c>
      <c r="Q800" s="123" t="inlineStr">
        <is>
          <t>250# ANSI Flange</t>
        </is>
      </c>
      <c r="R800" s="123" t="inlineStr">
        <is>
          <t>RTF</t>
        </is>
      </c>
      <c r="S800" s="6" t="n"/>
      <c r="T800" s="123" t="inlineStr">
        <is>
          <t>A100088</t>
        </is>
      </c>
      <c r="U800" s="123" t="n"/>
      <c r="V800" s="123" t="inlineStr">
        <is>
          <t>LT031</t>
        </is>
      </c>
      <c r="W800" s="13" t="n">
        <v>14</v>
      </c>
      <c r="X800" t="n">
        <v>0</v>
      </c>
    </row>
    <row r="801" ht="12.75" customHeight="1">
      <c r="B801" s="13" t="inlineStr">
        <is>
          <t>N</t>
        </is>
      </c>
      <c r="C801" t="inlineStr">
        <is>
          <t>Price_BOM_VL_VLS_Insert_796</t>
        </is>
      </c>
      <c r="D801">
        <f>IF(B801="Y",C801,"")</f>
        <v/>
      </c>
      <c r="E801" t="inlineStr">
        <is>
          <t>:2512-1_VL:3012-5_VL:3012-3_VL:4095-9_VL:4095-7_VL:4012-1_VL:4012-9_VL:4012-7_VL:5095-9_VL:5012-9_VL:5012-C_VL:5012-A_VL:6012-5_VL:8095-1_VL:8012-3_VL:</t>
        </is>
      </c>
      <c r="F801" s="123" t="inlineStr">
        <is>
          <t>XA</t>
        </is>
      </c>
      <c r="G801" s="123" t="inlineStr">
        <is>
          <t>Opt_InsertProvided</t>
        </is>
      </c>
      <c r="H801" t="inlineStr">
        <is>
          <t>CaseMatl_Ductile_Iron_ASTM-A536-65</t>
        </is>
      </c>
      <c r="I801" s="123" t="inlineStr">
        <is>
          <t>:J:</t>
        </is>
      </c>
      <c r="J801" t="inlineStr">
        <is>
          <t>Coating_Scotchkote134_interior</t>
        </is>
      </c>
      <c r="K801" t="inlineStr">
        <is>
          <t>:MechSealType2B:</t>
        </is>
      </c>
      <c r="L801" t="inlineStr">
        <is>
          <t>Vertical</t>
        </is>
      </c>
      <c r="M801" t="inlineStr">
        <is>
          <t>:G:K:</t>
        </is>
      </c>
      <c r="N801" t="inlineStr">
        <is>
          <t>:213JP:215JP:254JP:256JP:</t>
        </is>
      </c>
      <c r="O801" s="6" t="inlineStr">
        <is>
          <t>Cast Iron, ASTM-A48, CL 30</t>
        </is>
      </c>
      <c r="P801" s="6" t="inlineStr">
        <is>
          <t>C30</t>
        </is>
      </c>
      <c r="Q801" s="123" t="inlineStr">
        <is>
          <t>250# ANSI Flange</t>
        </is>
      </c>
      <c r="R801" s="123" t="inlineStr">
        <is>
          <t>RTF</t>
        </is>
      </c>
      <c r="S801" s="6" t="n"/>
      <c r="T801" s="123" t="inlineStr">
        <is>
          <t>A100088</t>
        </is>
      </c>
      <c r="U801" s="123" t="n"/>
      <c r="V801" s="123" t="inlineStr">
        <is>
          <t>LT031</t>
        </is>
      </c>
      <c r="W801" s="13" t="n">
        <v>14</v>
      </c>
      <c r="X801" t="n">
        <v>0</v>
      </c>
    </row>
    <row r="802" ht="12.75" customHeight="1">
      <c r="B802" s="13" t="inlineStr">
        <is>
          <t>N</t>
        </is>
      </c>
      <c r="C802" t="inlineStr">
        <is>
          <t>Price_BOM_VL_VLS_Insert_797</t>
        </is>
      </c>
      <c r="D802">
        <f>IF(B802="Y",C802,"")</f>
        <v/>
      </c>
      <c r="E802" t="inlineStr">
        <is>
          <t>:2512-1_VL:3012-5_VL:3012-3_VL:4095-9_VL:4095-7_VL:4012-1_VL:4012-9_VL:4012-7_VL:5095-9_VL:5012-9_VL:5012-C_VL:5012-A_VL:6012-5_VL:8095-1_VL:8012-3_VL:</t>
        </is>
      </c>
      <c r="F802" s="123" t="inlineStr">
        <is>
          <t>XA</t>
        </is>
      </c>
      <c r="G802" s="123" t="inlineStr">
        <is>
          <t>Opt_InsertProvided</t>
        </is>
      </c>
      <c r="H802" t="inlineStr">
        <is>
          <t>CaseMatl_Ductile_Iron_ASTM-A536-65</t>
        </is>
      </c>
      <c r="I802" s="123" t="inlineStr">
        <is>
          <t>:J:</t>
        </is>
      </c>
      <c r="J802" t="inlineStr">
        <is>
          <t>Coating_Scotchkote134_interior</t>
        </is>
      </c>
      <c r="K802" t="inlineStr">
        <is>
          <t>:MechSealType2B:</t>
        </is>
      </c>
      <c r="L802" t="inlineStr">
        <is>
          <t>Vertical</t>
        </is>
      </c>
      <c r="M802" t="inlineStr">
        <is>
          <t>:G:K:</t>
        </is>
      </c>
      <c r="N802" t="inlineStr">
        <is>
          <t>:284JP:286JP:324JP:326JP:364JPZ:365JPZ:404JPZ:405JPZ:</t>
        </is>
      </c>
      <c r="O802" s="6" t="inlineStr">
        <is>
          <t>Cast Iron, ASTM-A48, CL 30</t>
        </is>
      </c>
      <c r="P802" s="6" t="inlineStr">
        <is>
          <t>C30</t>
        </is>
      </c>
      <c r="Q802" s="123" t="inlineStr">
        <is>
          <t>250# ANSI Flange</t>
        </is>
      </c>
      <c r="R802" s="123" t="inlineStr">
        <is>
          <t>RTF</t>
        </is>
      </c>
      <c r="S802" s="6" t="n"/>
      <c r="T802" s="123" t="inlineStr">
        <is>
          <t>A100088</t>
        </is>
      </c>
      <c r="U802" s="123" t="n"/>
      <c r="V802" s="123" t="inlineStr">
        <is>
          <t>LT031</t>
        </is>
      </c>
      <c r="W802" s="13" t="n">
        <v>14</v>
      </c>
      <c r="X802" t="n">
        <v>0</v>
      </c>
    </row>
    <row r="803" ht="12.75" customHeight="1">
      <c r="B803" s="13" t="inlineStr">
        <is>
          <t>N</t>
        </is>
      </c>
      <c r="C803" t="inlineStr">
        <is>
          <t>Price_BOM_VL_VLS_Insert_798</t>
        </is>
      </c>
      <c r="D803">
        <f>IF(B803="Y",C803,"")</f>
        <v/>
      </c>
      <c r="E803" t="inlineStr">
        <is>
          <t>:2512-1_VL:3012-5_VL:3012-3_VL:4095-9_VL:4095-7_VL:4012-1_VL:4012-9_VL:4012-7_VL:5095-9_VL:5012-9_VL:5012-C_VL:5012-A_VL:6012-5_VL:8095-1_VL:8012-3_VL:</t>
        </is>
      </c>
      <c r="F803" s="123" t="inlineStr">
        <is>
          <t>XA</t>
        </is>
      </c>
      <c r="G803" s="123" t="inlineStr">
        <is>
          <t>Opt_InsertProvided</t>
        </is>
      </c>
      <c r="H803" t="inlineStr">
        <is>
          <t>CaseMatl_Ductile_Iron_ASTM-A536-65</t>
        </is>
      </c>
      <c r="I803" s="123" t="inlineStr">
        <is>
          <t>:J:</t>
        </is>
      </c>
      <c r="J803" t="inlineStr">
        <is>
          <t>Coating_Scotchkote134_interior_exterior</t>
        </is>
      </c>
      <c r="K803" t="inlineStr">
        <is>
          <t>:MechSealType1Unbal:</t>
        </is>
      </c>
      <c r="L803" t="inlineStr">
        <is>
          <t>Vertical</t>
        </is>
      </c>
      <c r="M803" t="inlineStr">
        <is>
          <t>:G:K:</t>
        </is>
      </c>
      <c r="N803" t="inlineStr">
        <is>
          <t>:213JP:215JP:254JP:256JP:</t>
        </is>
      </c>
      <c r="O803" s="6" t="inlineStr">
        <is>
          <t>Cast Iron, ASTM-A48, CL 30</t>
        </is>
      </c>
      <c r="P803" s="6" t="inlineStr">
        <is>
          <t>C30</t>
        </is>
      </c>
      <c r="Q803" s="123" t="inlineStr">
        <is>
          <t>250# ANSI Flange</t>
        </is>
      </c>
      <c r="R803" s="123" t="inlineStr">
        <is>
          <t>RTF</t>
        </is>
      </c>
      <c r="S803" s="6" t="n"/>
      <c r="T803" s="123" t="inlineStr">
        <is>
          <t>A100088</t>
        </is>
      </c>
      <c r="U803" s="123" t="n"/>
      <c r="V803" s="123" t="inlineStr">
        <is>
          <t>LT031</t>
        </is>
      </c>
      <c r="W803" s="13" t="n">
        <v>14</v>
      </c>
      <c r="X803" t="n">
        <v>0</v>
      </c>
    </row>
    <row r="804" ht="12.75" customHeight="1">
      <c r="B804" s="13" t="inlineStr">
        <is>
          <t>N</t>
        </is>
      </c>
      <c r="C804" t="inlineStr">
        <is>
          <t>Price_BOM_VL_VLS_Insert_799</t>
        </is>
      </c>
      <c r="D804">
        <f>IF(B804="Y",C804,"")</f>
        <v/>
      </c>
      <c r="E804" t="inlineStr">
        <is>
          <t>:2512-1_VL:3012-5_VL:3012-3_VL:4095-9_VL:4095-7_VL:4012-1_VL:4012-9_VL:4012-7_VL:5095-9_VL:5012-9_VL:5012-C_VL:5012-A_VL:6012-5_VL:8095-1_VL:8012-3_VL:</t>
        </is>
      </c>
      <c r="F804" s="123" t="inlineStr">
        <is>
          <t>XA</t>
        </is>
      </c>
      <c r="G804" s="123" t="inlineStr">
        <is>
          <t>Opt_InsertProvided</t>
        </is>
      </c>
      <c r="H804" t="inlineStr">
        <is>
          <t>CaseMatl_Ductile_Iron_ASTM-A536-65</t>
        </is>
      </c>
      <c r="I804" s="123" t="inlineStr">
        <is>
          <t>:J:</t>
        </is>
      </c>
      <c r="J804" t="inlineStr">
        <is>
          <t>Coating_Scotchkote134_interior_exterior</t>
        </is>
      </c>
      <c r="K804" t="inlineStr">
        <is>
          <t>:MechSealType1Unbal:</t>
        </is>
      </c>
      <c r="L804" t="inlineStr">
        <is>
          <t>Vertical</t>
        </is>
      </c>
      <c r="M804" t="inlineStr">
        <is>
          <t>:G:K:</t>
        </is>
      </c>
      <c r="N804" t="inlineStr">
        <is>
          <t>:284JP:286JP:324JP:326JP:364JPZ:365JPZ:404JPZ:405JPZ:</t>
        </is>
      </c>
      <c r="O804" s="6" t="inlineStr">
        <is>
          <t>Cast Iron, ASTM-A48, CL 30</t>
        </is>
      </c>
      <c r="P804" s="6" t="inlineStr">
        <is>
          <t>C30</t>
        </is>
      </c>
      <c r="Q804" s="123" t="inlineStr">
        <is>
          <t>250# ANSI Flange</t>
        </is>
      </c>
      <c r="R804" s="123" t="inlineStr">
        <is>
          <t>RTF</t>
        </is>
      </c>
      <c r="S804" s="6" t="n"/>
      <c r="T804" s="123" t="inlineStr">
        <is>
          <t>A100088</t>
        </is>
      </c>
      <c r="U804" s="123" t="n"/>
      <c r="V804" s="123" t="inlineStr">
        <is>
          <t>LT031</t>
        </is>
      </c>
      <c r="W804" s="13" t="n">
        <v>14</v>
      </c>
      <c r="X804" t="n">
        <v>0</v>
      </c>
    </row>
    <row r="805" ht="12.75" customHeight="1">
      <c r="B805" s="13" t="inlineStr">
        <is>
          <t>N</t>
        </is>
      </c>
      <c r="C805" t="inlineStr">
        <is>
          <t>Price_BOM_VL_VLS_Insert_800</t>
        </is>
      </c>
      <c r="D805">
        <f>IF(B805="Y",C805,"")</f>
        <v/>
      </c>
      <c r="E805" t="inlineStr">
        <is>
          <t>:2512-1_VL:3012-5_VL:3012-3_VL:4095-9_VL:4095-7_VL:4012-1_VL:4012-9_VL:4012-7_VL:5095-9_VL:5012-9_VL:5012-C_VL:5012-A_VL:6012-5_VL:8095-1_VL:8012-3_VL:</t>
        </is>
      </c>
      <c r="F805" s="123" t="inlineStr">
        <is>
          <t>XA</t>
        </is>
      </c>
      <c r="G805" s="123" t="inlineStr">
        <is>
          <t>Opt_InsertProvided</t>
        </is>
      </c>
      <c r="H805" t="inlineStr">
        <is>
          <t>CaseMatl_Ductile_Iron_ASTM-A536-65</t>
        </is>
      </c>
      <c r="I805" s="123" t="inlineStr">
        <is>
          <t>:J:</t>
        </is>
      </c>
      <c r="J805" t="inlineStr">
        <is>
          <t>Coating_Scotchkote134_interior_exterior</t>
        </is>
      </c>
      <c r="K805" t="inlineStr">
        <is>
          <t>:MechSealType2B:</t>
        </is>
      </c>
      <c r="L805" t="inlineStr">
        <is>
          <t>Vertical</t>
        </is>
      </c>
      <c r="M805" t="inlineStr">
        <is>
          <t>:G:K:</t>
        </is>
      </c>
      <c r="N805" t="inlineStr">
        <is>
          <t>:213JP:215JP:254JP:256JP:</t>
        </is>
      </c>
      <c r="O805" s="6" t="inlineStr">
        <is>
          <t>Cast Iron, ASTM-A48, CL 30</t>
        </is>
      </c>
      <c r="P805" s="6" t="inlineStr">
        <is>
          <t>C30</t>
        </is>
      </c>
      <c r="Q805" s="123" t="inlineStr">
        <is>
          <t>250# ANSI Flange</t>
        </is>
      </c>
      <c r="R805" s="123" t="inlineStr">
        <is>
          <t>RTF</t>
        </is>
      </c>
      <c r="S805" s="6" t="n"/>
      <c r="T805" s="123" t="inlineStr">
        <is>
          <t>A100088</t>
        </is>
      </c>
      <c r="U805" s="123" t="n"/>
      <c r="V805" s="123" t="inlineStr">
        <is>
          <t>LT031</t>
        </is>
      </c>
      <c r="W805" s="13" t="n">
        <v>14</v>
      </c>
      <c r="X805" t="n">
        <v>0</v>
      </c>
    </row>
    <row r="806" ht="12.75" customHeight="1">
      <c r="B806" s="13" t="inlineStr">
        <is>
          <t>N</t>
        </is>
      </c>
      <c r="C806" t="inlineStr">
        <is>
          <t>Price_BOM_VL_VLS_Insert_801</t>
        </is>
      </c>
      <c r="D806">
        <f>IF(B806="Y",C806,"")</f>
        <v/>
      </c>
      <c r="E806" t="inlineStr">
        <is>
          <t>:2512-1_VL:3012-5_VL:3012-3_VL:4095-9_VL:4095-7_VL:4012-1_VL:4012-9_VL:4012-7_VL:5095-9_VL:5012-9_VL:5012-C_VL:5012-A_VL:6012-5_VL:8095-1_VL:8012-3_VL:</t>
        </is>
      </c>
      <c r="F806" s="123" t="inlineStr">
        <is>
          <t>XA</t>
        </is>
      </c>
      <c r="G806" s="123" t="inlineStr">
        <is>
          <t>Opt_InsertProvided</t>
        </is>
      </c>
      <c r="H806" t="inlineStr">
        <is>
          <t>CaseMatl_Ductile_Iron_ASTM-A536-65</t>
        </is>
      </c>
      <c r="I806" s="123" t="inlineStr">
        <is>
          <t>:J:</t>
        </is>
      </c>
      <c r="J806" t="inlineStr">
        <is>
          <t>Coating_Scotchkote134_interior_exterior</t>
        </is>
      </c>
      <c r="K806" t="inlineStr">
        <is>
          <t>:MechSealType2B:</t>
        </is>
      </c>
      <c r="L806" t="inlineStr">
        <is>
          <t>Vertical</t>
        </is>
      </c>
      <c r="M806" t="inlineStr">
        <is>
          <t>:G:K:</t>
        </is>
      </c>
      <c r="N806" t="inlineStr">
        <is>
          <t>:284JP:286JP:324JP:326JP:364JPZ:365JPZ:404JPZ:405JPZ:</t>
        </is>
      </c>
      <c r="O806" s="6" t="inlineStr">
        <is>
          <t>Cast Iron, ASTM-A48, CL 30</t>
        </is>
      </c>
      <c r="P806" s="6" t="inlineStr">
        <is>
          <t>C30</t>
        </is>
      </c>
      <c r="Q806" s="123" t="inlineStr">
        <is>
          <t>250# ANSI Flange</t>
        </is>
      </c>
      <c r="R806" s="123" t="inlineStr">
        <is>
          <t>RTF</t>
        </is>
      </c>
      <c r="S806" s="6" t="n"/>
      <c r="T806" s="123" t="inlineStr">
        <is>
          <t>A100088</t>
        </is>
      </c>
      <c r="U806" s="123" t="n"/>
      <c r="V806" s="123" t="inlineStr">
        <is>
          <t>LT031</t>
        </is>
      </c>
      <c r="W806" s="13" t="n">
        <v>14</v>
      </c>
      <c r="X806" t="n">
        <v>0</v>
      </c>
    </row>
    <row r="807" ht="12.75" customHeight="1">
      <c r="B807" s="13" t="inlineStr">
        <is>
          <t>N</t>
        </is>
      </c>
      <c r="C807" t="inlineStr">
        <is>
          <t>Price_BOM_VL_VLS_Insert_802</t>
        </is>
      </c>
      <c r="D807">
        <f>IF(B807="Y",C807,"")</f>
        <v/>
      </c>
      <c r="E807" t="inlineStr">
        <is>
          <t>:2512-1_VL:3012-5_VL:3012-3_VL:4095-9_VL:4095-7_VL:4012-1_VL:4012-9_VL:4012-7_VL:5095-9_VL:5012-9_VL:5012-C_VL:5012-A_VL:6012-5_VL:8095-1_VL:8012-3_VL:</t>
        </is>
      </c>
      <c r="F807" s="123" t="inlineStr">
        <is>
          <t>XA</t>
        </is>
      </c>
      <c r="G807" s="123" t="inlineStr">
        <is>
          <t>Opt_InsertProvided</t>
        </is>
      </c>
      <c r="H807" t="inlineStr">
        <is>
          <t>CaseMatl_Ductile_Iron_ASTM-A536-65</t>
        </is>
      </c>
      <c r="I807" s="123" t="inlineStr">
        <is>
          <t>:J:</t>
        </is>
      </c>
      <c r="J807" t="inlineStr">
        <is>
          <t>Coating_Scotchkote134_interior_exterior_IncludeImpeller</t>
        </is>
      </c>
      <c r="K807" t="inlineStr">
        <is>
          <t>:MechSealType1Unbal:</t>
        </is>
      </c>
      <c r="L807" t="inlineStr">
        <is>
          <t>Vertical</t>
        </is>
      </c>
      <c r="M807" t="inlineStr">
        <is>
          <t>:G:K:</t>
        </is>
      </c>
      <c r="N807" t="inlineStr">
        <is>
          <t>:213JP:215JP:254JP:256JP:</t>
        </is>
      </c>
      <c r="O807" s="6" t="inlineStr">
        <is>
          <t>Cast Iron, ASTM-A48, CL 30</t>
        </is>
      </c>
      <c r="P807" s="6" t="inlineStr">
        <is>
          <t>C30</t>
        </is>
      </c>
      <c r="Q807" s="123" t="inlineStr">
        <is>
          <t>250# ANSI Flange</t>
        </is>
      </c>
      <c r="R807" s="123" t="inlineStr">
        <is>
          <t>RTF</t>
        </is>
      </c>
      <c r="S807" s="6" t="n"/>
      <c r="T807" s="123" t="inlineStr">
        <is>
          <t>A100088</t>
        </is>
      </c>
      <c r="U807" s="123" t="n"/>
      <c r="V807" s="123" t="inlineStr">
        <is>
          <t>LT031</t>
        </is>
      </c>
      <c r="W807" s="13" t="n">
        <v>14</v>
      </c>
      <c r="X807" t="n">
        <v>0</v>
      </c>
    </row>
    <row r="808" ht="12.75" customHeight="1">
      <c r="B808" s="13" t="inlineStr">
        <is>
          <t>N</t>
        </is>
      </c>
      <c r="C808" t="inlineStr">
        <is>
          <t>Price_BOM_VL_VLS_Insert_803</t>
        </is>
      </c>
      <c r="D808">
        <f>IF(B808="Y",C808,"")</f>
        <v/>
      </c>
      <c r="E808" t="inlineStr">
        <is>
          <t>:2512-1_VL:3012-5_VL:3012-3_VL:4095-9_VL:4095-7_VL:4012-1_VL:4012-9_VL:4012-7_VL:5095-9_VL:5012-9_VL:5012-C_VL:5012-A_VL:6012-5_VL:8095-1_VL:8012-3_VL:</t>
        </is>
      </c>
      <c r="F808" s="123" t="inlineStr">
        <is>
          <t>XA</t>
        </is>
      </c>
      <c r="G808" s="123" t="inlineStr">
        <is>
          <t>Opt_InsertProvided</t>
        </is>
      </c>
      <c r="H808" t="inlineStr">
        <is>
          <t>CaseMatl_Ductile_Iron_ASTM-A536-65</t>
        </is>
      </c>
      <c r="I808" s="123" t="inlineStr">
        <is>
          <t>:J:</t>
        </is>
      </c>
      <c r="J808" t="inlineStr">
        <is>
          <t>Coating_Scotchkote134_interior_exterior_IncludeImpeller</t>
        </is>
      </c>
      <c r="K808" t="inlineStr">
        <is>
          <t>:MechSealType1Unbal:</t>
        </is>
      </c>
      <c r="L808" t="inlineStr">
        <is>
          <t>Vertical</t>
        </is>
      </c>
      <c r="M808" t="inlineStr">
        <is>
          <t>:G:K:</t>
        </is>
      </c>
      <c r="N808" t="inlineStr">
        <is>
          <t>:284JP:286JP:324JP:326JP:364JPZ:365JPZ:404JPZ:405JPZ:</t>
        </is>
      </c>
      <c r="O808" s="6" t="inlineStr">
        <is>
          <t>Cast Iron, ASTM-A48, CL 30</t>
        </is>
      </c>
      <c r="P808" s="6" t="inlineStr">
        <is>
          <t>C30</t>
        </is>
      </c>
      <c r="Q808" s="123" t="inlineStr">
        <is>
          <t>250# ANSI Flange</t>
        </is>
      </c>
      <c r="R808" s="123" t="inlineStr">
        <is>
          <t>RTF</t>
        </is>
      </c>
      <c r="S808" s="6" t="n"/>
      <c r="T808" s="123" t="inlineStr">
        <is>
          <t>A100088</t>
        </is>
      </c>
      <c r="U808" s="123" t="n"/>
      <c r="V808" s="123" t="inlineStr">
        <is>
          <t>LT031</t>
        </is>
      </c>
      <c r="W808" s="13" t="n">
        <v>14</v>
      </c>
      <c r="X808" t="n">
        <v>0</v>
      </c>
    </row>
    <row r="809" ht="12.75" customHeight="1">
      <c r="B809" s="13" t="inlineStr">
        <is>
          <t>N</t>
        </is>
      </c>
      <c r="C809" t="inlineStr">
        <is>
          <t>Price_BOM_VL_VLS_Insert_804</t>
        </is>
      </c>
      <c r="D809">
        <f>IF(B809="Y",C809,"")</f>
        <v/>
      </c>
      <c r="E809" t="inlineStr">
        <is>
          <t>:2512-1_VL:3012-5_VL:3012-3_VL:4095-9_VL:4095-7_VL:4012-1_VL:4012-9_VL:4012-7_VL:5095-9_VL:5012-9_VL:5012-C_VL:5012-A_VL:6012-5_VL:8095-1_VL:8012-3_VL:</t>
        </is>
      </c>
      <c r="F809" s="123" t="inlineStr">
        <is>
          <t>XA</t>
        </is>
      </c>
      <c r="G809" s="123" t="inlineStr">
        <is>
          <t>Opt_InsertProvided</t>
        </is>
      </c>
      <c r="H809" t="inlineStr">
        <is>
          <t>CaseMatl_Ductile_Iron_ASTM-A536-65</t>
        </is>
      </c>
      <c r="I809" s="123" t="inlineStr">
        <is>
          <t>:J:</t>
        </is>
      </c>
      <c r="J809" t="inlineStr">
        <is>
          <t>Coating_Scotchkote134_interior_exterior_IncludeImpeller</t>
        </is>
      </c>
      <c r="K809" t="inlineStr">
        <is>
          <t>:MechSealType2B:</t>
        </is>
      </c>
      <c r="L809" t="inlineStr">
        <is>
          <t>Vertical</t>
        </is>
      </c>
      <c r="M809" t="inlineStr">
        <is>
          <t>:G:K:</t>
        </is>
      </c>
      <c r="N809" t="inlineStr">
        <is>
          <t>:213JP:215JP:254JP:256JP:</t>
        </is>
      </c>
      <c r="O809" s="6" t="inlineStr">
        <is>
          <t>Cast Iron, ASTM-A48, CL 30</t>
        </is>
      </c>
      <c r="P809" s="6" t="inlineStr">
        <is>
          <t>C30</t>
        </is>
      </c>
      <c r="Q809" s="123" t="inlineStr">
        <is>
          <t>250# ANSI Flange</t>
        </is>
      </c>
      <c r="R809" s="123" t="inlineStr">
        <is>
          <t>RTF</t>
        </is>
      </c>
      <c r="S809" s="6" t="n"/>
      <c r="T809" s="123" t="inlineStr">
        <is>
          <t>A100088</t>
        </is>
      </c>
      <c r="U809" s="123" t="n"/>
      <c r="V809" s="123" t="inlineStr">
        <is>
          <t>LT031</t>
        </is>
      </c>
      <c r="W809" s="13" t="n">
        <v>14</v>
      </c>
      <c r="X809" t="n">
        <v>0</v>
      </c>
    </row>
    <row r="810" ht="12.75" customHeight="1">
      <c r="B810" s="13" t="inlineStr">
        <is>
          <t>N</t>
        </is>
      </c>
      <c r="C810" t="inlineStr">
        <is>
          <t>Price_BOM_VL_VLS_Insert_805</t>
        </is>
      </c>
      <c r="D810">
        <f>IF(B810="Y",C810,"")</f>
        <v/>
      </c>
      <c r="E810" t="inlineStr">
        <is>
          <t>:2512-1_VL:3012-5_VL:3012-3_VL:4095-9_VL:4095-7_VL:4012-1_VL:4012-9_VL:4012-7_VL:5095-9_VL:5012-9_VL:5012-C_VL:5012-A_VL:6012-5_VL:8095-1_VL:8012-3_VL:</t>
        </is>
      </c>
      <c r="F810" s="123" t="inlineStr">
        <is>
          <t>XA</t>
        </is>
      </c>
      <c r="G810" s="123" t="inlineStr">
        <is>
          <t>Opt_InsertProvided</t>
        </is>
      </c>
      <c r="H810" t="inlineStr">
        <is>
          <t>CaseMatl_Ductile_Iron_ASTM-A536-65</t>
        </is>
      </c>
      <c r="I810" s="123" t="inlineStr">
        <is>
          <t>:J:</t>
        </is>
      </c>
      <c r="J810" t="inlineStr">
        <is>
          <t>Coating_Scotchkote134_interior_exterior_IncludeImpeller</t>
        </is>
      </c>
      <c r="K810" t="inlineStr">
        <is>
          <t>:MechSealType2B:</t>
        </is>
      </c>
      <c r="L810" t="inlineStr">
        <is>
          <t>Vertical</t>
        </is>
      </c>
      <c r="M810" t="inlineStr">
        <is>
          <t>:G:K:</t>
        </is>
      </c>
      <c r="N810" t="inlineStr">
        <is>
          <t>:284JP:286JP:324JP:326JP:364JPZ:365JPZ:404JPZ:405JPZ:</t>
        </is>
      </c>
      <c r="O810" s="6" t="inlineStr">
        <is>
          <t>Cast Iron, ASTM-A48, CL 30</t>
        </is>
      </c>
      <c r="P810" s="6" t="inlineStr">
        <is>
          <t>C30</t>
        </is>
      </c>
      <c r="Q810" s="123" t="inlineStr">
        <is>
          <t>250# ANSI Flange</t>
        </is>
      </c>
      <c r="R810" s="123" t="inlineStr">
        <is>
          <t>RTF</t>
        </is>
      </c>
      <c r="S810" s="6" t="n"/>
      <c r="T810" s="123" t="inlineStr">
        <is>
          <t>A100088</t>
        </is>
      </c>
      <c r="U810" s="123" t="n"/>
      <c r="V810" s="123" t="inlineStr">
        <is>
          <t>LT031</t>
        </is>
      </c>
      <c r="W810" s="13" t="n">
        <v>14</v>
      </c>
      <c r="X810" t="n">
        <v>0</v>
      </c>
    </row>
    <row r="811" ht="12.75" customHeight="1">
      <c r="B811" s="13" t="inlineStr">
        <is>
          <t>N</t>
        </is>
      </c>
      <c r="C811" t="inlineStr">
        <is>
          <t>Price_BOM_VL_VLS_Insert_806</t>
        </is>
      </c>
      <c r="D811">
        <f>IF(B811="Y",C811,"")</f>
        <v/>
      </c>
      <c r="E811" t="inlineStr">
        <is>
          <t>:2512-1_VL:3012-5_VL:3012-3_VL:4095-9_VL:4095-7_VL:4012-1_VL:4012-9_VL:4012-7_VL:5095-9_VL:5012-9_VL:5012-C_VL:5012-A_VL:6012-5_VL:8095-1_VL:8012-3_VL:</t>
        </is>
      </c>
      <c r="F811" s="123" t="inlineStr">
        <is>
          <t>XA</t>
        </is>
      </c>
      <c r="G811" s="123" t="inlineStr">
        <is>
          <t>Opt_InsertProvided</t>
        </is>
      </c>
      <c r="H811" t="inlineStr">
        <is>
          <t>CaseMatl_Ductile_Iron_ASTM-A536-65</t>
        </is>
      </c>
      <c r="I811" s="123" t="inlineStr">
        <is>
          <t>:J:</t>
        </is>
      </c>
      <c r="J811" t="inlineStr">
        <is>
          <t>Coating_Scotchkote134_interior_IncludeImpeller</t>
        </is>
      </c>
      <c r="K811" t="inlineStr">
        <is>
          <t>:MechSealType1Unbal:</t>
        </is>
      </c>
      <c r="L811" t="inlineStr">
        <is>
          <t>Vertical</t>
        </is>
      </c>
      <c r="M811" t="inlineStr">
        <is>
          <t>:G:K:</t>
        </is>
      </c>
      <c r="N811" t="inlineStr">
        <is>
          <t>:213JP:215JP:254JP:256JP:</t>
        </is>
      </c>
      <c r="O811" s="6" t="inlineStr">
        <is>
          <t>Cast Iron, ASTM-A48, CL 30</t>
        </is>
      </c>
      <c r="P811" s="6" t="inlineStr">
        <is>
          <t>C30</t>
        </is>
      </c>
      <c r="Q811" s="123" t="inlineStr">
        <is>
          <t>250# ANSI Flange</t>
        </is>
      </c>
      <c r="R811" s="123" t="inlineStr">
        <is>
          <t>RTF</t>
        </is>
      </c>
      <c r="S811" s="6" t="n"/>
      <c r="T811" s="123" t="inlineStr">
        <is>
          <t>A100088</t>
        </is>
      </c>
      <c r="U811" s="123" t="n"/>
      <c r="V811" s="123" t="inlineStr">
        <is>
          <t>LT031</t>
        </is>
      </c>
      <c r="W811" s="13" t="n">
        <v>14</v>
      </c>
      <c r="X811" t="n">
        <v>0</v>
      </c>
    </row>
    <row r="812" ht="12.75" customHeight="1">
      <c r="B812" s="13" t="inlineStr">
        <is>
          <t>N</t>
        </is>
      </c>
      <c r="C812" t="inlineStr">
        <is>
          <t>Price_BOM_VL_VLS_Insert_807</t>
        </is>
      </c>
      <c r="D812">
        <f>IF(B812="Y",C812,"")</f>
        <v/>
      </c>
      <c r="E812" t="inlineStr">
        <is>
          <t>:2512-1_VL:3012-5_VL:3012-3_VL:4095-9_VL:4095-7_VL:4012-1_VL:4012-9_VL:4012-7_VL:5095-9_VL:5012-9_VL:5012-C_VL:5012-A_VL:6012-5_VL:8095-1_VL:8012-3_VL:</t>
        </is>
      </c>
      <c r="F812" s="123" t="inlineStr">
        <is>
          <t>XA</t>
        </is>
      </c>
      <c r="G812" s="123" t="inlineStr">
        <is>
          <t>Opt_InsertProvided</t>
        </is>
      </c>
      <c r="H812" t="inlineStr">
        <is>
          <t>CaseMatl_Ductile_Iron_ASTM-A536-65</t>
        </is>
      </c>
      <c r="I812" s="123" t="inlineStr">
        <is>
          <t>:J:</t>
        </is>
      </c>
      <c r="J812" t="inlineStr">
        <is>
          <t>Coating_Scotchkote134_interior_IncludeImpeller</t>
        </is>
      </c>
      <c r="K812" t="inlineStr">
        <is>
          <t>:MechSealType1Unbal:</t>
        </is>
      </c>
      <c r="L812" t="inlineStr">
        <is>
          <t>Vertical</t>
        </is>
      </c>
      <c r="M812" t="inlineStr">
        <is>
          <t>:G:K:</t>
        </is>
      </c>
      <c r="N812" t="inlineStr">
        <is>
          <t>:284JP:286JP:324JP:326JP:364JPZ:365JPZ:404JPZ:405JPZ:</t>
        </is>
      </c>
      <c r="O812" s="6" t="inlineStr">
        <is>
          <t>Cast Iron, ASTM-A48, CL 30</t>
        </is>
      </c>
      <c r="P812" s="6" t="inlineStr">
        <is>
          <t>C30</t>
        </is>
      </c>
      <c r="Q812" s="123" t="inlineStr">
        <is>
          <t>250# ANSI Flange</t>
        </is>
      </c>
      <c r="R812" s="123" t="inlineStr">
        <is>
          <t>RTF</t>
        </is>
      </c>
      <c r="S812" s="6" t="n"/>
      <c r="T812" s="123" t="inlineStr">
        <is>
          <t>A100088</t>
        </is>
      </c>
      <c r="U812" s="123" t="n"/>
      <c r="V812" s="123" t="inlineStr">
        <is>
          <t>LT031</t>
        </is>
      </c>
      <c r="W812" s="13" t="n">
        <v>14</v>
      </c>
      <c r="X812" t="n">
        <v>0</v>
      </c>
    </row>
    <row r="813" ht="12.75" customHeight="1">
      <c r="B813" s="13" t="inlineStr">
        <is>
          <t>N</t>
        </is>
      </c>
      <c r="C813" t="inlineStr">
        <is>
          <t>Price_BOM_VL_VLS_Insert_808</t>
        </is>
      </c>
      <c r="D813">
        <f>IF(B813="Y",C813,"")</f>
        <v/>
      </c>
      <c r="E813" t="inlineStr">
        <is>
          <t>:2512-1_VL:3012-5_VL:3012-3_VL:4095-9_VL:4095-7_VL:4012-1_VL:4012-9_VL:4012-7_VL:5095-9_VL:5012-9_VL:5012-C_VL:5012-A_VL:6012-5_VL:8095-1_VL:8012-3_VL:</t>
        </is>
      </c>
      <c r="F813" s="123" t="inlineStr">
        <is>
          <t>XA</t>
        </is>
      </c>
      <c r="G813" s="123" t="inlineStr">
        <is>
          <t>Opt_InsertProvided</t>
        </is>
      </c>
      <c r="H813" t="inlineStr">
        <is>
          <t>CaseMatl_Ductile_Iron_ASTM-A536-65</t>
        </is>
      </c>
      <c r="I813" s="123" t="inlineStr">
        <is>
          <t>:J:</t>
        </is>
      </c>
      <c r="J813" t="inlineStr">
        <is>
          <t>Coating_Scotchkote134_interior_IncludeImpeller</t>
        </is>
      </c>
      <c r="K813" t="inlineStr">
        <is>
          <t>:MechSealType2B:</t>
        </is>
      </c>
      <c r="L813" t="inlineStr">
        <is>
          <t>Vertical</t>
        </is>
      </c>
      <c r="M813" t="inlineStr">
        <is>
          <t>:G:K:</t>
        </is>
      </c>
      <c r="N813" t="inlineStr">
        <is>
          <t>:213JP:215JP:254JP:256JP:</t>
        </is>
      </c>
      <c r="O813" s="6" t="inlineStr">
        <is>
          <t>Cast Iron, ASTM-A48, CL 30</t>
        </is>
      </c>
      <c r="P813" s="6" t="inlineStr">
        <is>
          <t>C30</t>
        </is>
      </c>
      <c r="Q813" s="123" t="inlineStr">
        <is>
          <t>250# ANSI Flange</t>
        </is>
      </c>
      <c r="R813" s="123" t="inlineStr">
        <is>
          <t>RTF</t>
        </is>
      </c>
      <c r="S813" s="6" t="n"/>
      <c r="T813" s="123" t="inlineStr">
        <is>
          <t>A100088</t>
        </is>
      </c>
      <c r="U813" s="123" t="n"/>
      <c r="V813" s="123" t="inlineStr">
        <is>
          <t>LT031</t>
        </is>
      </c>
      <c r="W813" s="13" t="n">
        <v>14</v>
      </c>
      <c r="X813" t="n">
        <v>0</v>
      </c>
    </row>
    <row r="814" ht="12.75" customHeight="1">
      <c r="B814" s="13" t="inlineStr">
        <is>
          <t>N</t>
        </is>
      </c>
      <c r="C814" t="inlineStr">
        <is>
          <t>Price_BOM_VL_VLS_Insert_809</t>
        </is>
      </c>
      <c r="D814">
        <f>IF(B814="Y",C814,"")</f>
        <v/>
      </c>
      <c r="E814" t="inlineStr">
        <is>
          <t>:2512-1_VL:3012-5_VL:3012-3_VL:4095-9_VL:4095-7_VL:4012-1_VL:4012-9_VL:4012-7_VL:5095-9_VL:5012-9_VL:5012-C_VL:5012-A_VL:6012-5_VL:8095-1_VL:8012-3_VL:</t>
        </is>
      </c>
      <c r="F814" s="123" t="inlineStr">
        <is>
          <t>XA</t>
        </is>
      </c>
      <c r="G814" s="123" t="inlineStr">
        <is>
          <t>Opt_InsertProvided</t>
        </is>
      </c>
      <c r="H814" t="inlineStr">
        <is>
          <t>CaseMatl_Ductile_Iron_ASTM-A536-65</t>
        </is>
      </c>
      <c r="I814" s="123" t="inlineStr">
        <is>
          <t>:J:</t>
        </is>
      </c>
      <c r="J814" t="inlineStr">
        <is>
          <t>Coating_Scotchkote134_interior_IncludeImpeller</t>
        </is>
      </c>
      <c r="K814" t="inlineStr">
        <is>
          <t>:MechSealType2B:</t>
        </is>
      </c>
      <c r="L814" t="inlineStr">
        <is>
          <t>Vertical</t>
        </is>
      </c>
      <c r="M814" t="inlineStr">
        <is>
          <t>:G:K:</t>
        </is>
      </c>
      <c r="N814" t="inlineStr">
        <is>
          <t>:284JP:286JP:324JP:326JP:364JPZ:365JPZ:404JPZ:405JPZ:</t>
        </is>
      </c>
      <c r="O814" s="6" t="inlineStr">
        <is>
          <t>Cast Iron, ASTM-A48, CL 30</t>
        </is>
      </c>
      <c r="P814" s="6" t="inlineStr">
        <is>
          <t>C30</t>
        </is>
      </c>
      <c r="Q814" s="123" t="inlineStr">
        <is>
          <t>250# ANSI Flange</t>
        </is>
      </c>
      <c r="R814" s="123" t="inlineStr">
        <is>
          <t>RTF</t>
        </is>
      </c>
      <c r="S814" s="6" t="n"/>
      <c r="T814" s="123" t="inlineStr">
        <is>
          <t>A100088</t>
        </is>
      </c>
      <c r="U814" s="123" t="n"/>
      <c r="V814" s="123" t="inlineStr">
        <is>
          <t>LT031</t>
        </is>
      </c>
      <c r="W814" s="13" t="n">
        <v>14</v>
      </c>
      <c r="X814" t="n">
        <v>0</v>
      </c>
    </row>
    <row r="815" ht="12.75" customHeight="1">
      <c r="B815" s="13" t="inlineStr">
        <is>
          <t>N</t>
        </is>
      </c>
      <c r="C815" t="inlineStr">
        <is>
          <t>Price_BOM_VL_VLS_Insert_810</t>
        </is>
      </c>
      <c r="D815">
        <f>IF(B815="Y",C815,"")</f>
        <v/>
      </c>
      <c r="E815" t="inlineStr">
        <is>
          <t>:2512-1_VL:3012-5_VL:3012-3_VL:4095-9_VL:4095-7_VL:4012-1_VL:4012-9_VL:4012-7_VL:5095-9_VL:5012-9_VL:5012-C_VL:5012-A_VL:6012-5_VL:8095-1_VL:8012-3_VL:</t>
        </is>
      </c>
      <c r="F815" s="123" t="inlineStr">
        <is>
          <t>XA</t>
        </is>
      </c>
      <c r="G815" s="123" t="inlineStr">
        <is>
          <t>Opt_InsertProvided</t>
        </is>
      </c>
      <c r="H815" t="inlineStr">
        <is>
          <t>CaseMatl_Ductile_Iron_ASTM-A536-65</t>
        </is>
      </c>
      <c r="I815" s="123" t="inlineStr">
        <is>
          <t>:J:</t>
        </is>
      </c>
      <c r="J815" t="inlineStr">
        <is>
          <t>Coating_Special</t>
        </is>
      </c>
      <c r="K815" t="inlineStr">
        <is>
          <t>:MechSealType1Unbal:</t>
        </is>
      </c>
      <c r="L815" t="inlineStr">
        <is>
          <t>Vertical</t>
        </is>
      </c>
      <c r="M815" t="inlineStr">
        <is>
          <t>:G:K:</t>
        </is>
      </c>
      <c r="N815" t="inlineStr">
        <is>
          <t>:213JP:215JP:254JP:256JP:</t>
        </is>
      </c>
      <c r="O815" s="6" t="inlineStr">
        <is>
          <t>Cast Iron, ASTM-A48, CL 30</t>
        </is>
      </c>
      <c r="P815" s="6" t="inlineStr">
        <is>
          <t>C30</t>
        </is>
      </c>
      <c r="Q815" s="123" t="inlineStr">
        <is>
          <t>250# ANSI Flange</t>
        </is>
      </c>
      <c r="R815" s="123" t="inlineStr">
        <is>
          <t>RTF</t>
        </is>
      </c>
      <c r="S815" s="6" t="n"/>
      <c r="T815" s="123" t="inlineStr">
        <is>
          <t>A100088</t>
        </is>
      </c>
      <c r="U815" s="123" t="n"/>
      <c r="V815" s="123" t="inlineStr">
        <is>
          <t>LT031</t>
        </is>
      </c>
      <c r="W815" s="13" t="n">
        <v>14</v>
      </c>
      <c r="X815" t="n">
        <v>0</v>
      </c>
    </row>
    <row r="816" ht="12.75" customHeight="1">
      <c r="B816" s="13" t="inlineStr">
        <is>
          <t>N</t>
        </is>
      </c>
      <c r="C816" t="inlineStr">
        <is>
          <t>Price_BOM_VL_VLS_Insert_811</t>
        </is>
      </c>
      <c r="D816">
        <f>IF(B816="Y",C816,"")</f>
        <v/>
      </c>
      <c r="E816" t="inlineStr">
        <is>
          <t>:2512-1_VL:3012-5_VL:3012-3_VL:4095-9_VL:4095-7_VL:4012-1_VL:4012-9_VL:4012-7_VL:5095-9_VL:5012-9_VL:5012-C_VL:5012-A_VL:6012-5_VL:8095-1_VL:8012-3_VL:</t>
        </is>
      </c>
      <c r="F816" s="123" t="inlineStr">
        <is>
          <t>XA</t>
        </is>
      </c>
      <c r="G816" s="123" t="inlineStr">
        <is>
          <t>Opt_InsertProvided</t>
        </is>
      </c>
      <c r="H816" t="inlineStr">
        <is>
          <t>CaseMatl_Ductile_Iron_ASTM-A536-65</t>
        </is>
      </c>
      <c r="I816" s="123" t="inlineStr">
        <is>
          <t>:J:</t>
        </is>
      </c>
      <c r="J816" t="inlineStr">
        <is>
          <t>Coating_Special</t>
        </is>
      </c>
      <c r="K816" t="inlineStr">
        <is>
          <t>:MechSealType1Unbal:</t>
        </is>
      </c>
      <c r="L816" t="inlineStr">
        <is>
          <t>Vertical</t>
        </is>
      </c>
      <c r="M816" t="inlineStr">
        <is>
          <t>:G:K:</t>
        </is>
      </c>
      <c r="N816" t="inlineStr">
        <is>
          <t>:284JP:286JP:324JP:326JP:364JPZ:365JPZ:404JPZ:405JPZ:</t>
        </is>
      </c>
      <c r="O816" s="6" t="inlineStr">
        <is>
          <t>Cast Iron, ASTM-A48, CL 30</t>
        </is>
      </c>
      <c r="P816" s="6" t="inlineStr">
        <is>
          <t>C30</t>
        </is>
      </c>
      <c r="Q816" s="123" t="inlineStr">
        <is>
          <t>250# ANSI Flange</t>
        </is>
      </c>
      <c r="R816" s="123" t="inlineStr">
        <is>
          <t>RTF</t>
        </is>
      </c>
      <c r="S816" s="6" t="n"/>
      <c r="T816" s="123" t="inlineStr">
        <is>
          <t>A100088</t>
        </is>
      </c>
      <c r="U816" s="123" t="n"/>
      <c r="V816" s="123" t="inlineStr">
        <is>
          <t>LT031</t>
        </is>
      </c>
      <c r="W816" s="13" t="n">
        <v>14</v>
      </c>
      <c r="X816" t="n">
        <v>0</v>
      </c>
    </row>
    <row r="817" ht="12.75" customHeight="1">
      <c r="B817" s="13" t="inlineStr">
        <is>
          <t>N</t>
        </is>
      </c>
      <c r="C817" t="inlineStr">
        <is>
          <t>Price_BOM_VL_VLS_Insert_812</t>
        </is>
      </c>
      <c r="D817">
        <f>IF(B817="Y",C817,"")</f>
        <v/>
      </c>
      <c r="E817" t="inlineStr">
        <is>
          <t>:2512-1_VL:3012-5_VL:3012-3_VL:4095-9_VL:4095-7_VL:4012-1_VL:4012-9_VL:4012-7_VL:5095-9_VL:5012-9_VL:5012-C_VL:5012-A_VL:6012-5_VL:8095-1_VL:8012-3_VL:</t>
        </is>
      </c>
      <c r="F817" s="123" t="inlineStr">
        <is>
          <t>XA</t>
        </is>
      </c>
      <c r="G817" s="123" t="inlineStr">
        <is>
          <t>Opt_InsertProvided</t>
        </is>
      </c>
      <c r="H817" t="inlineStr">
        <is>
          <t>CaseMatl_Ductile_Iron_ASTM-A536-65</t>
        </is>
      </c>
      <c r="I817" s="123" t="inlineStr">
        <is>
          <t>:J:</t>
        </is>
      </c>
      <c r="J817" t="inlineStr">
        <is>
          <t>Coating_Special</t>
        </is>
      </c>
      <c r="K817" t="inlineStr">
        <is>
          <t>:MechSealType2B:</t>
        </is>
      </c>
      <c r="L817" t="inlineStr">
        <is>
          <t>Vertical</t>
        </is>
      </c>
      <c r="M817" t="inlineStr">
        <is>
          <t>:G:K:</t>
        </is>
      </c>
      <c r="N817" t="inlineStr">
        <is>
          <t>:213JP:215JP:254JP:256JP:</t>
        </is>
      </c>
      <c r="O817" s="6" t="inlineStr">
        <is>
          <t>Cast Iron, ASTM-A48, CL 30</t>
        </is>
      </c>
      <c r="P817" s="6" t="inlineStr">
        <is>
          <t>C30</t>
        </is>
      </c>
      <c r="Q817" s="123" t="inlineStr">
        <is>
          <t>250# ANSI Flange</t>
        </is>
      </c>
      <c r="R817" s="123" t="inlineStr">
        <is>
          <t>RTF</t>
        </is>
      </c>
      <c r="S817" s="6" t="n"/>
      <c r="T817" s="123" t="inlineStr">
        <is>
          <t>A100088</t>
        </is>
      </c>
      <c r="U817" s="123" t="n"/>
      <c r="V817" s="123" t="inlineStr">
        <is>
          <t>LT031</t>
        </is>
      </c>
      <c r="W817" s="13" t="n">
        <v>14</v>
      </c>
      <c r="X817" t="n">
        <v>0</v>
      </c>
    </row>
    <row r="818" ht="12.75" customHeight="1">
      <c r="B818" s="13" t="inlineStr">
        <is>
          <t>N</t>
        </is>
      </c>
      <c r="C818" t="inlineStr">
        <is>
          <t>Price_BOM_VL_VLS_Insert_813</t>
        </is>
      </c>
      <c r="D818">
        <f>IF(B818="Y",C818,"")</f>
        <v/>
      </c>
      <c r="E818" t="inlineStr">
        <is>
          <t>:2512-1_VL:3012-5_VL:3012-3_VL:4095-9_VL:4095-7_VL:4012-1_VL:4012-9_VL:4012-7_VL:5095-9_VL:5012-9_VL:5012-C_VL:5012-A_VL:6012-5_VL:8095-1_VL:8012-3_VL:</t>
        </is>
      </c>
      <c r="F818" s="123" t="inlineStr">
        <is>
          <t>XA</t>
        </is>
      </c>
      <c r="G818" s="123" t="inlineStr">
        <is>
          <t>Opt_InsertProvided</t>
        </is>
      </c>
      <c r="H818" t="inlineStr">
        <is>
          <t>CaseMatl_Ductile_Iron_ASTM-A536-65</t>
        </is>
      </c>
      <c r="I818" s="123" t="inlineStr">
        <is>
          <t>:J:</t>
        </is>
      </c>
      <c r="J818" t="inlineStr">
        <is>
          <t>Coating_Special</t>
        </is>
      </c>
      <c r="K818" t="inlineStr">
        <is>
          <t>:MechSealType2B:</t>
        </is>
      </c>
      <c r="L818" t="inlineStr">
        <is>
          <t>Vertical</t>
        </is>
      </c>
      <c r="M818" t="inlineStr">
        <is>
          <t>:G:K:</t>
        </is>
      </c>
      <c r="N818" t="inlineStr">
        <is>
          <t>:284JP:286JP:324JP:326JP:364JPZ:365JPZ:404JPZ:405JPZ:</t>
        </is>
      </c>
      <c r="O818" s="6" t="inlineStr">
        <is>
          <t>Cast Iron, ASTM-A48, CL 30</t>
        </is>
      </c>
      <c r="P818" s="6" t="inlineStr">
        <is>
          <t>C30</t>
        </is>
      </c>
      <c r="Q818" s="123" t="inlineStr">
        <is>
          <t>250# ANSI Flange</t>
        </is>
      </c>
      <c r="R818" s="123" t="inlineStr">
        <is>
          <t>RTF</t>
        </is>
      </c>
      <c r="S818" s="6" t="n"/>
      <c r="T818" s="123" t="inlineStr">
        <is>
          <t>A100088</t>
        </is>
      </c>
      <c r="U818" s="123" t="n"/>
      <c r="V818" s="123" t="inlineStr">
        <is>
          <t>LT031</t>
        </is>
      </c>
      <c r="W818" s="13" t="n">
        <v>14</v>
      </c>
      <c r="X818" t="n">
        <v>0</v>
      </c>
    </row>
    <row r="819" ht="12.75" customHeight="1">
      <c r="B819" s="13" t="inlineStr">
        <is>
          <t>N</t>
        </is>
      </c>
      <c r="C819" t="inlineStr">
        <is>
          <t>Price_BOM_VL_VLS_Insert_814</t>
        </is>
      </c>
      <c r="D819">
        <f>IF(B819="Y",C819,"")</f>
        <v/>
      </c>
      <c r="E819" t="inlineStr">
        <is>
          <t>:2512-1_VL:3012-5_VL:3012-3_VL:4095-9_VL:4095-7_VL:4012-1_VL:4012-9_VL:4012-7_VL:5095-9_VL:5012-9_VL:5012-C_VL:5012-A_VL:6012-5_VL:8095-1_VL:8012-3_VL:</t>
        </is>
      </c>
      <c r="F819" s="123" t="inlineStr">
        <is>
          <t>XA</t>
        </is>
      </c>
      <c r="G819" s="123" t="inlineStr">
        <is>
          <t>Opt_InsertProvided</t>
        </is>
      </c>
      <c r="H819" t="inlineStr">
        <is>
          <t>CaseMatl_Ductile_Iron_ASTM-A536-65</t>
        </is>
      </c>
      <c r="I819" s="123" t="inlineStr">
        <is>
          <t>:J:</t>
        </is>
      </c>
      <c r="J819" t="inlineStr">
        <is>
          <t>Coating_Epoxy</t>
        </is>
      </c>
      <c r="K819" t="inlineStr">
        <is>
          <t>:MechSealType1Unbal:</t>
        </is>
      </c>
      <c r="L819" t="inlineStr">
        <is>
          <t>Vertical</t>
        </is>
      </c>
      <c r="M819" t="inlineStr">
        <is>
          <t>:G:K:</t>
        </is>
      </c>
      <c r="N819" t="inlineStr">
        <is>
          <t>:213JP:215JP:254JP:256JP:</t>
        </is>
      </c>
      <c r="O819" s="6" t="inlineStr">
        <is>
          <t>Cast Iron, ASTM-A48, CL 30</t>
        </is>
      </c>
      <c r="P819" s="6" t="inlineStr">
        <is>
          <t>C30</t>
        </is>
      </c>
      <c r="Q819" s="123" t="inlineStr">
        <is>
          <t>250# ANSI Flange</t>
        </is>
      </c>
      <c r="R819" s="123" t="inlineStr">
        <is>
          <t>RTF</t>
        </is>
      </c>
      <c r="S819" s="6" t="n"/>
      <c r="T819" s="123" t="inlineStr">
        <is>
          <t>A100088</t>
        </is>
      </c>
      <c r="U819" s="123" t="n"/>
      <c r="V819" s="123" t="inlineStr">
        <is>
          <t>LT031</t>
        </is>
      </c>
      <c r="W819" s="13" t="n">
        <v>14</v>
      </c>
      <c r="X819" t="n">
        <v>0</v>
      </c>
    </row>
    <row r="820" ht="12.75" customHeight="1">
      <c r="B820" s="13" t="inlineStr">
        <is>
          <t>N</t>
        </is>
      </c>
      <c r="C820" t="inlineStr">
        <is>
          <t>Price_BOM_VL_VLS_Insert_815</t>
        </is>
      </c>
      <c r="D820">
        <f>IF(B820="Y",C820,"")</f>
        <v/>
      </c>
      <c r="E820" t="inlineStr">
        <is>
          <t>:2512-1_VL:3012-5_VL:3012-3_VL:4095-9_VL:4095-7_VL:4012-1_VL:4012-9_VL:4012-7_VL:5095-9_VL:5012-9_VL:5012-C_VL:5012-A_VL:6012-5_VL:8095-1_VL:8012-3_VL:</t>
        </is>
      </c>
      <c r="F820" s="123" t="inlineStr">
        <is>
          <t>XA</t>
        </is>
      </c>
      <c r="G820" s="123" t="inlineStr">
        <is>
          <t>Opt_InsertProvided</t>
        </is>
      </c>
      <c r="H820" t="inlineStr">
        <is>
          <t>CaseMatl_Ductile_Iron_ASTM-A536-65</t>
        </is>
      </c>
      <c r="I820" s="123" t="inlineStr">
        <is>
          <t>:J:</t>
        </is>
      </c>
      <c r="J820" t="inlineStr">
        <is>
          <t>Coating_Epoxy</t>
        </is>
      </c>
      <c r="K820" t="inlineStr">
        <is>
          <t>:MechSealType1Unbal:</t>
        </is>
      </c>
      <c r="L820" t="inlineStr">
        <is>
          <t>Vertical</t>
        </is>
      </c>
      <c r="M820" t="inlineStr">
        <is>
          <t>:G:K:</t>
        </is>
      </c>
      <c r="N820" t="inlineStr">
        <is>
          <t>:284JP:286JP:324JP:326JP:364JPZ:365JPZ:404JPZ:405JPZ:</t>
        </is>
      </c>
      <c r="O820" s="6" t="inlineStr">
        <is>
          <t>Cast Iron, ASTM-A48, CL 30</t>
        </is>
      </c>
      <c r="P820" s="6" t="inlineStr">
        <is>
          <t>C30</t>
        </is>
      </c>
      <c r="Q820" s="123" t="inlineStr">
        <is>
          <t>250# ANSI Flange</t>
        </is>
      </c>
      <c r="R820" s="123" t="inlineStr">
        <is>
          <t>RTF</t>
        </is>
      </c>
      <c r="S820" s="6" t="n"/>
      <c r="T820" s="123" t="inlineStr">
        <is>
          <t>A100088</t>
        </is>
      </c>
      <c r="U820" s="123" t="n"/>
      <c r="V820" s="123" t="inlineStr">
        <is>
          <t>LT031</t>
        </is>
      </c>
      <c r="W820" s="13" t="n">
        <v>14</v>
      </c>
      <c r="X820" t="n">
        <v>0</v>
      </c>
    </row>
    <row r="821" ht="12.75" customHeight="1">
      <c r="B821" s="13" t="inlineStr">
        <is>
          <t>N</t>
        </is>
      </c>
      <c r="C821" t="inlineStr">
        <is>
          <t>Price_BOM_VL_VLS_Insert_816</t>
        </is>
      </c>
      <c r="D821">
        <f>IF(B821="Y",C821,"")</f>
        <v/>
      </c>
      <c r="E821" t="inlineStr">
        <is>
          <t>:2512-1_VL:3012-5_VL:3012-3_VL:4095-9_VL:4095-7_VL:4012-1_VL:4012-9_VL:4012-7_VL:5095-9_VL:5012-9_VL:5012-C_VL:5012-A_VL:6012-5_VL:8095-1_VL:8012-3_VL:</t>
        </is>
      </c>
      <c r="F821" s="123" t="inlineStr">
        <is>
          <t>XA</t>
        </is>
      </c>
      <c r="G821" s="123" t="inlineStr">
        <is>
          <t>Opt_InsertProvided</t>
        </is>
      </c>
      <c r="H821" t="inlineStr">
        <is>
          <t>CaseMatl_Ductile_Iron_ASTM-A536-65</t>
        </is>
      </c>
      <c r="I821" s="123" t="inlineStr">
        <is>
          <t>:J:</t>
        </is>
      </c>
      <c r="J821" t="inlineStr">
        <is>
          <t>Coating_Epoxy</t>
        </is>
      </c>
      <c r="K821" t="inlineStr">
        <is>
          <t>:MechSealType2B:</t>
        </is>
      </c>
      <c r="L821" t="inlineStr">
        <is>
          <t>Vertical</t>
        </is>
      </c>
      <c r="M821" t="inlineStr">
        <is>
          <t>:G:K:</t>
        </is>
      </c>
      <c r="N821" t="inlineStr">
        <is>
          <t>:213JP:215JP:254JP:256JP:</t>
        </is>
      </c>
      <c r="O821" s="6" t="inlineStr">
        <is>
          <t>Cast Iron, ASTM-A48, CL 30</t>
        </is>
      </c>
      <c r="P821" s="6" t="inlineStr">
        <is>
          <t>C30</t>
        </is>
      </c>
      <c r="Q821" s="123" t="inlineStr">
        <is>
          <t>250# ANSI Flange</t>
        </is>
      </c>
      <c r="R821" s="123" t="inlineStr">
        <is>
          <t>RTF</t>
        </is>
      </c>
      <c r="S821" s="6" t="n"/>
      <c r="T821" s="123" t="inlineStr">
        <is>
          <t>A100088</t>
        </is>
      </c>
      <c r="U821" s="123" t="n"/>
      <c r="V821" s="123" t="inlineStr">
        <is>
          <t>LT031</t>
        </is>
      </c>
      <c r="W821" s="13" t="n">
        <v>14</v>
      </c>
      <c r="X821" t="n">
        <v>0</v>
      </c>
    </row>
    <row r="822" ht="12.75" customHeight="1">
      <c r="B822" s="13" t="inlineStr">
        <is>
          <t>N</t>
        </is>
      </c>
      <c r="C822" t="inlineStr">
        <is>
          <t>Price_BOM_VL_VLS_Insert_817</t>
        </is>
      </c>
      <c r="D822">
        <f>IF(B822="Y",C822,"")</f>
        <v/>
      </c>
      <c r="E822" t="inlineStr">
        <is>
          <t>:2512-1_VL:3012-5_VL:3012-3_VL:4095-9_VL:4095-7_VL:4012-1_VL:4012-9_VL:4012-7_VL:5095-9_VL:5012-9_VL:5012-C_VL:5012-A_VL:6012-5_VL:8095-1_VL:8012-3_VL:</t>
        </is>
      </c>
      <c r="F822" s="123" t="inlineStr">
        <is>
          <t>XA</t>
        </is>
      </c>
      <c r="G822" s="123" t="inlineStr">
        <is>
          <t>Opt_InsertProvided</t>
        </is>
      </c>
      <c r="H822" t="inlineStr">
        <is>
          <t>CaseMatl_Ductile_Iron_ASTM-A536-65</t>
        </is>
      </c>
      <c r="I822" s="123" t="inlineStr">
        <is>
          <t>:J:</t>
        </is>
      </c>
      <c r="J822" t="inlineStr">
        <is>
          <t>Coating_Epoxy</t>
        </is>
      </c>
      <c r="K822" t="inlineStr">
        <is>
          <t>:MechSealType2B:</t>
        </is>
      </c>
      <c r="L822" t="inlineStr">
        <is>
          <t>Vertical</t>
        </is>
      </c>
      <c r="M822" t="inlineStr">
        <is>
          <t>:G:K:</t>
        </is>
      </c>
      <c r="N822" t="inlineStr">
        <is>
          <t>:284JP:286JP:324JP:326JP:364JPZ:365JPZ:404JPZ:405JPZ:</t>
        </is>
      </c>
      <c r="O822" s="6" t="inlineStr">
        <is>
          <t>Cast Iron, ASTM-A48, CL 30</t>
        </is>
      </c>
      <c r="P822" s="6" t="inlineStr">
        <is>
          <t>C30</t>
        </is>
      </c>
      <c r="Q822" s="123" t="inlineStr">
        <is>
          <t>250# ANSI Flange</t>
        </is>
      </c>
      <c r="R822" s="123" t="inlineStr">
        <is>
          <t>RTF</t>
        </is>
      </c>
      <c r="S822" s="6" t="n"/>
      <c r="T822" s="123" t="inlineStr">
        <is>
          <t>A100088</t>
        </is>
      </c>
      <c r="U822" s="123" t="n"/>
      <c r="V822" s="123" t="inlineStr">
        <is>
          <t>LT031</t>
        </is>
      </c>
      <c r="W822" s="13" t="n">
        <v>14</v>
      </c>
      <c r="X822" t="n">
        <v>0</v>
      </c>
    </row>
    <row r="823" ht="12.75" customHeight="1">
      <c r="B823" s="13" t="inlineStr">
        <is>
          <t>N</t>
        </is>
      </c>
      <c r="C823" t="inlineStr">
        <is>
          <t>Price_BOM_VL_VLS_Insert_818</t>
        </is>
      </c>
      <c r="D823">
        <f>IF(B823="Y",C823,"")</f>
        <v/>
      </c>
      <c r="E823" t="inlineStr">
        <is>
          <t>:5070-7_VL:</t>
        </is>
      </c>
      <c r="F823" t="inlineStr">
        <is>
          <t>X4</t>
        </is>
      </c>
      <c r="G823" s="123" t="inlineStr">
        <is>
          <t>Opt_InsertProvided</t>
        </is>
      </c>
      <c r="H823" t="inlineStr">
        <is>
          <t>CaseMatl_Ductile_Iron_ASTM-A536-65</t>
        </is>
      </c>
      <c r="I823" s="123" t="inlineStr">
        <is>
          <t>:J:</t>
        </is>
      </c>
      <c r="J823" t="inlineStr">
        <is>
          <t>Coating_Standard</t>
        </is>
      </c>
      <c r="K823" t="inlineStr">
        <is>
          <t>:MechSealType1Unbal:</t>
        </is>
      </c>
      <c r="L823" t="inlineStr">
        <is>
          <t>Vertical</t>
        </is>
      </c>
      <c r="M823" t="inlineStr">
        <is>
          <t>:G:K:</t>
        </is>
      </c>
      <c r="N823" t="inlineStr">
        <is>
          <t>:213JP:215JP:254JP:256JP:</t>
        </is>
      </c>
      <c r="O823" s="6" t="inlineStr">
        <is>
          <t>Cast Iron, ASTM-A48, CL 30</t>
        </is>
      </c>
      <c r="P823" s="6" t="inlineStr">
        <is>
          <t>C30</t>
        </is>
      </c>
      <c r="Q823" s="123" t="inlineStr">
        <is>
          <t>250# ANSI Flange</t>
        </is>
      </c>
      <c r="R823" s="123" t="inlineStr">
        <is>
          <t>RTF-96769385</t>
        </is>
      </c>
      <c r="S823" s="6" t="inlineStr">
        <is>
          <t>INSERT,LC,4070,X4,JP,SGL, 8.5"AK,CI</t>
        </is>
      </c>
      <c r="T823" s="123" t="inlineStr">
        <is>
          <t>A100088</t>
        </is>
      </c>
      <c r="U823" s="123" t="n"/>
      <c r="V823" s="123" t="inlineStr">
        <is>
          <t>LT031</t>
        </is>
      </c>
      <c r="W823" s="13" t="n">
        <v>14</v>
      </c>
      <c r="X823" t="n">
        <v>0</v>
      </c>
    </row>
    <row r="824" ht="12.75" customHeight="1">
      <c r="B824" s="13" t="inlineStr">
        <is>
          <t>N</t>
        </is>
      </c>
      <c r="C824" t="inlineStr">
        <is>
          <t>Price_BOM_VL_VLS_Insert_819</t>
        </is>
      </c>
      <c r="D824">
        <f>IF(B824="Y",C824,"")</f>
        <v/>
      </c>
      <c r="E824" t="inlineStr">
        <is>
          <t>:5070-7_VL:</t>
        </is>
      </c>
      <c r="F824" t="inlineStr">
        <is>
          <t>X4</t>
        </is>
      </c>
      <c r="G824" s="123" t="inlineStr">
        <is>
          <t>Opt_InsertProvided</t>
        </is>
      </c>
      <c r="H824" t="inlineStr">
        <is>
          <t>CaseMatl_Ductile_Iron_ASTM-A536-65</t>
        </is>
      </c>
      <c r="I824" s="123" t="inlineStr">
        <is>
          <t>:J:</t>
        </is>
      </c>
      <c r="J824" t="inlineStr">
        <is>
          <t>Coating_Standard</t>
        </is>
      </c>
      <c r="K824" t="inlineStr">
        <is>
          <t>:MechSealType1Unbal:</t>
        </is>
      </c>
      <c r="L824" t="inlineStr">
        <is>
          <t>Vertical</t>
        </is>
      </c>
      <c r="M824" t="inlineStr">
        <is>
          <t>:G:K:</t>
        </is>
      </c>
      <c r="N824" t="inlineStr">
        <is>
          <t>:284JP:286JP:324JP:326JP:364JPZ:365JPZ:404JPZ:405JPZ:</t>
        </is>
      </c>
      <c r="O824" s="6" t="inlineStr">
        <is>
          <t>Cast Iron, ASTM-A48, CL 30</t>
        </is>
      </c>
      <c r="P824" s="6" t="inlineStr">
        <is>
          <t>C30</t>
        </is>
      </c>
      <c r="Q824" s="123" t="inlineStr">
        <is>
          <t>250# ANSI Flange</t>
        </is>
      </c>
      <c r="R824" s="123" t="inlineStr">
        <is>
          <t>RTF-96769386</t>
        </is>
      </c>
      <c r="S824" s="6" t="inlineStr">
        <is>
          <t>INSERT,LC,4070,X4,JP,SGL,12.5"AK,CI</t>
        </is>
      </c>
      <c r="T824" s="123" t="inlineStr">
        <is>
          <t>A100088</t>
        </is>
      </c>
      <c r="U824" s="123" t="n"/>
      <c r="V824" s="123" t="inlineStr">
        <is>
          <t>LT031</t>
        </is>
      </c>
      <c r="W824" s="13" t="n">
        <v>14</v>
      </c>
      <c r="X824" t="n">
        <v>0</v>
      </c>
    </row>
    <row r="825" ht="12.75" customHeight="1">
      <c r="B825" s="13" t="inlineStr">
        <is>
          <t>N</t>
        </is>
      </c>
      <c r="C825" t="inlineStr">
        <is>
          <t>Price_BOM_VL_VLS_Insert_820</t>
        </is>
      </c>
      <c r="D825">
        <f>IF(B825="Y",C825,"")</f>
        <v/>
      </c>
      <c r="E825" t="inlineStr">
        <is>
          <t>:5070-7_VL:</t>
        </is>
      </c>
      <c r="F825" t="inlineStr">
        <is>
          <t>X4</t>
        </is>
      </c>
      <c r="G825" s="123" t="inlineStr">
        <is>
          <t>Opt_InsertProvided</t>
        </is>
      </c>
      <c r="H825" t="inlineStr">
        <is>
          <t>CaseMatl_Ductile_Iron_ASTM-A536-65</t>
        </is>
      </c>
      <c r="I825" s="123" t="inlineStr">
        <is>
          <t>:J:</t>
        </is>
      </c>
      <c r="J825" t="inlineStr">
        <is>
          <t>Coating_Standard</t>
        </is>
      </c>
      <c r="K825" t="inlineStr">
        <is>
          <t>:MechSealType1Bal:</t>
        </is>
      </c>
      <c r="L825" t="inlineStr">
        <is>
          <t>Vertical</t>
        </is>
      </c>
      <c r="M825" t="inlineStr">
        <is>
          <t>:G:K:</t>
        </is>
      </c>
      <c r="N825" t="inlineStr">
        <is>
          <t>:213JP:215JP:254JP:256JP:</t>
        </is>
      </c>
      <c r="O825" s="6" t="inlineStr">
        <is>
          <t>Cast Iron, ASTM-A48, CL 30</t>
        </is>
      </c>
      <c r="P825" s="6" t="inlineStr">
        <is>
          <t>C30</t>
        </is>
      </c>
      <c r="Q825" s="123" t="inlineStr">
        <is>
          <t>250# ANSI Flange</t>
        </is>
      </c>
      <c r="R825" s="123" t="inlineStr">
        <is>
          <t>RTF-96769393</t>
        </is>
      </c>
      <c r="S825" s="6" t="inlineStr">
        <is>
          <t>INSERT,LC,4070,X4,JP,BAL, 8.5"AK,CI</t>
        </is>
      </c>
      <c r="T825" s="123" t="inlineStr">
        <is>
          <t>A100088</t>
        </is>
      </c>
      <c r="U825" s="123" t="n"/>
      <c r="V825" s="123" t="inlineStr">
        <is>
          <t>LT031</t>
        </is>
      </c>
      <c r="W825" s="13" t="n">
        <v>14</v>
      </c>
      <c r="X825" t="n">
        <v>0</v>
      </c>
    </row>
    <row r="826" ht="12.75" customHeight="1">
      <c r="B826" s="13" t="inlineStr">
        <is>
          <t>N</t>
        </is>
      </c>
      <c r="C826" t="inlineStr">
        <is>
          <t>Price_BOM_VL_VLS_Insert_821</t>
        </is>
      </c>
      <c r="D826">
        <f>IF(B826="Y",C826,"")</f>
        <v/>
      </c>
      <c r="E826" t="inlineStr">
        <is>
          <t>:5070-7_VL:</t>
        </is>
      </c>
      <c r="F826" t="inlineStr">
        <is>
          <t>X4</t>
        </is>
      </c>
      <c r="G826" s="123" t="inlineStr">
        <is>
          <t>Opt_InsertProvided</t>
        </is>
      </c>
      <c r="H826" t="inlineStr">
        <is>
          <t>CaseMatl_Ductile_Iron_ASTM-A536-65</t>
        </is>
      </c>
      <c r="I826" s="123" t="inlineStr">
        <is>
          <t>:J:</t>
        </is>
      </c>
      <c r="J826" t="inlineStr">
        <is>
          <t>Coating_Standard</t>
        </is>
      </c>
      <c r="K826" t="inlineStr">
        <is>
          <t>:MechSealType1Bal:</t>
        </is>
      </c>
      <c r="L826" t="inlineStr">
        <is>
          <t>Vertical</t>
        </is>
      </c>
      <c r="M826" t="inlineStr">
        <is>
          <t>:G:K:</t>
        </is>
      </c>
      <c r="N826" t="inlineStr">
        <is>
          <t>:284JP:286JP:324JP:326JP:364JPZ:365JPZ:404JPZ:405JPZ:</t>
        </is>
      </c>
      <c r="O826" s="6" t="inlineStr">
        <is>
          <t>Cast Iron, ASTM-A48, CL 30</t>
        </is>
      </c>
      <c r="P826" s="6" t="inlineStr">
        <is>
          <t>C30</t>
        </is>
      </c>
      <c r="Q826" s="123" t="inlineStr">
        <is>
          <t>250# ANSI Flange</t>
        </is>
      </c>
      <c r="R826" s="123" t="inlineStr">
        <is>
          <t>RTF-96769394</t>
        </is>
      </c>
      <c r="S826" s="6" t="inlineStr">
        <is>
          <t>INSERT,LC,4070,X4,JP,BAL,12.5"AK,CI</t>
        </is>
      </c>
      <c r="T826" s="123" t="inlineStr">
        <is>
          <t>A100088</t>
        </is>
      </c>
      <c r="U826" s="123" t="n"/>
      <c r="V826" s="123" t="inlineStr">
        <is>
          <t>LT031</t>
        </is>
      </c>
      <c r="W826" s="13" t="n">
        <v>14</v>
      </c>
      <c r="X826" t="n">
        <v>0</v>
      </c>
    </row>
    <row r="827" ht="12.75" customHeight="1">
      <c r="B827" s="13" t="inlineStr">
        <is>
          <t>N</t>
        </is>
      </c>
      <c r="C827" t="inlineStr">
        <is>
          <t>Price_BOM_VL_VLS_Insert_822</t>
        </is>
      </c>
      <c r="D827">
        <f>IF(B827="Y",C827,"")</f>
        <v/>
      </c>
      <c r="E827" t="inlineStr">
        <is>
          <t>:5070-7_VL:</t>
        </is>
      </c>
      <c r="F827" t="inlineStr">
        <is>
          <t>X4</t>
        </is>
      </c>
      <c r="G827" s="123" t="inlineStr">
        <is>
          <t>Opt_InsertProvided</t>
        </is>
      </c>
      <c r="H827" t="inlineStr">
        <is>
          <t>CaseMatl_Ductile_Iron_ASTM-A536-65</t>
        </is>
      </c>
      <c r="I827" s="123" t="inlineStr">
        <is>
          <t>:J:</t>
        </is>
      </c>
      <c r="J827" t="inlineStr">
        <is>
          <t>Coating_Scotchkote134_interior</t>
        </is>
      </c>
      <c r="K827" t="inlineStr">
        <is>
          <t>:MechSealType1Unbal:</t>
        </is>
      </c>
      <c r="L827" t="inlineStr">
        <is>
          <t>Vertical</t>
        </is>
      </c>
      <c r="M827" t="inlineStr">
        <is>
          <t>:G:K:</t>
        </is>
      </c>
      <c r="N827" t="inlineStr">
        <is>
          <t>:213JP:215JP:254JP:256JP:</t>
        </is>
      </c>
      <c r="O827" s="6" t="inlineStr">
        <is>
          <t>Cast Iron, ASTM-A48, CL 30</t>
        </is>
      </c>
      <c r="P827" s="6" t="inlineStr">
        <is>
          <t>C30</t>
        </is>
      </c>
      <c r="Q827" s="123" t="inlineStr">
        <is>
          <t>250# ANSI Flange</t>
        </is>
      </c>
      <c r="R827" s="123" t="inlineStr">
        <is>
          <t>RTF</t>
        </is>
      </c>
      <c r="S827" s="6" t="n"/>
      <c r="T827" s="123" t="inlineStr">
        <is>
          <t>A100088</t>
        </is>
      </c>
      <c r="U827" s="123" t="n"/>
      <c r="V827" s="123" t="inlineStr">
        <is>
          <t>LT031</t>
        </is>
      </c>
      <c r="W827" s="13" t="n">
        <v>14</v>
      </c>
      <c r="X827" t="n">
        <v>0</v>
      </c>
    </row>
    <row r="828" ht="12.75" customHeight="1">
      <c r="B828" s="13" t="inlineStr">
        <is>
          <t>N</t>
        </is>
      </c>
      <c r="C828" t="inlineStr">
        <is>
          <t>Price_BOM_VL_VLS_Insert_823</t>
        </is>
      </c>
      <c r="D828">
        <f>IF(B828="Y",C828,"")</f>
        <v/>
      </c>
      <c r="E828" t="inlineStr">
        <is>
          <t>:5070-7_VL:</t>
        </is>
      </c>
      <c r="F828" t="inlineStr">
        <is>
          <t>X4</t>
        </is>
      </c>
      <c r="G828" s="123" t="inlineStr">
        <is>
          <t>Opt_InsertProvided</t>
        </is>
      </c>
      <c r="H828" t="inlineStr">
        <is>
          <t>CaseMatl_Ductile_Iron_ASTM-A536-65</t>
        </is>
      </c>
      <c r="I828" s="123" t="inlineStr">
        <is>
          <t>:J:</t>
        </is>
      </c>
      <c r="J828" t="inlineStr">
        <is>
          <t>Coating_Scotchkote134_interior</t>
        </is>
      </c>
      <c r="K828" t="inlineStr">
        <is>
          <t>:MechSealType1Unbal:</t>
        </is>
      </c>
      <c r="L828" t="inlineStr">
        <is>
          <t>Vertical</t>
        </is>
      </c>
      <c r="M828" t="inlineStr">
        <is>
          <t>:G:K:</t>
        </is>
      </c>
      <c r="N828" t="inlineStr">
        <is>
          <t>:284JP:286JP:324JP:326JP:364JPZ:365JPZ:404JPZ:405JPZ:</t>
        </is>
      </c>
      <c r="O828" s="6" t="inlineStr">
        <is>
          <t>Cast Iron, ASTM-A48, CL 30</t>
        </is>
      </c>
      <c r="P828" s="6" t="inlineStr">
        <is>
          <t>C30</t>
        </is>
      </c>
      <c r="Q828" s="123" t="inlineStr">
        <is>
          <t>250# ANSI Flange</t>
        </is>
      </c>
      <c r="R828" s="123" t="inlineStr">
        <is>
          <t>RTF</t>
        </is>
      </c>
      <c r="S828" s="6" t="n"/>
      <c r="T828" s="123" t="inlineStr">
        <is>
          <t>A100088</t>
        </is>
      </c>
      <c r="U828" s="123" t="n"/>
      <c r="V828" s="123" t="inlineStr">
        <is>
          <t>LT031</t>
        </is>
      </c>
      <c r="W828" s="13" t="n">
        <v>14</v>
      </c>
      <c r="X828" t="n">
        <v>0</v>
      </c>
    </row>
    <row r="829" ht="12.75" customHeight="1">
      <c r="B829" s="13" t="inlineStr">
        <is>
          <t>N</t>
        </is>
      </c>
      <c r="C829" t="inlineStr">
        <is>
          <t>Price_BOM_VL_VLS_Insert_824</t>
        </is>
      </c>
      <c r="D829">
        <f>IF(B829="Y",C829,"")</f>
        <v/>
      </c>
      <c r="E829" t="inlineStr">
        <is>
          <t>:5070-7_VL:</t>
        </is>
      </c>
      <c r="F829" t="inlineStr">
        <is>
          <t>X4</t>
        </is>
      </c>
      <c r="G829" s="123" t="inlineStr">
        <is>
          <t>Opt_InsertProvided</t>
        </is>
      </c>
      <c r="H829" t="inlineStr">
        <is>
          <t>CaseMatl_Ductile_Iron_ASTM-A536-65</t>
        </is>
      </c>
      <c r="I829" s="123" t="inlineStr">
        <is>
          <t>:J:</t>
        </is>
      </c>
      <c r="J829" t="inlineStr">
        <is>
          <t>Coating_Scotchkote134_interior</t>
        </is>
      </c>
      <c r="K829" t="inlineStr">
        <is>
          <t>:MechSealType1Bal:</t>
        </is>
      </c>
      <c r="L829" t="inlineStr">
        <is>
          <t>Vertical</t>
        </is>
      </c>
      <c r="M829" t="inlineStr">
        <is>
          <t>:G:K:</t>
        </is>
      </c>
      <c r="N829" t="inlineStr">
        <is>
          <t>:213JP:215JP:254JP:256JP:</t>
        </is>
      </c>
      <c r="O829" s="6" t="inlineStr">
        <is>
          <t>Cast Iron, ASTM-A48, CL 30</t>
        </is>
      </c>
      <c r="P829" s="6" t="inlineStr">
        <is>
          <t>C30</t>
        </is>
      </c>
      <c r="Q829" s="123" t="inlineStr">
        <is>
          <t>250# ANSI Flange</t>
        </is>
      </c>
      <c r="R829" s="123" t="inlineStr">
        <is>
          <t>RTF</t>
        </is>
      </c>
      <c r="S829" s="6" t="n"/>
      <c r="T829" s="123" t="inlineStr">
        <is>
          <t>A100088</t>
        </is>
      </c>
      <c r="U829" s="123" t="n"/>
      <c r="V829" s="123" t="inlineStr">
        <is>
          <t>LT031</t>
        </is>
      </c>
      <c r="W829" s="13" t="n">
        <v>14</v>
      </c>
      <c r="X829" t="n">
        <v>0</v>
      </c>
    </row>
    <row r="830" ht="12.75" customHeight="1">
      <c r="B830" s="13" t="inlineStr">
        <is>
          <t>N</t>
        </is>
      </c>
      <c r="C830" t="inlineStr">
        <is>
          <t>Price_BOM_VL_VLS_Insert_825</t>
        </is>
      </c>
      <c r="D830">
        <f>IF(B830="Y",C830,"")</f>
        <v/>
      </c>
      <c r="E830" t="inlineStr">
        <is>
          <t>:5070-7_VL:</t>
        </is>
      </c>
      <c r="F830" t="inlineStr">
        <is>
          <t>X4</t>
        </is>
      </c>
      <c r="G830" s="123" t="inlineStr">
        <is>
          <t>Opt_InsertProvided</t>
        </is>
      </c>
      <c r="H830" t="inlineStr">
        <is>
          <t>CaseMatl_Ductile_Iron_ASTM-A536-65</t>
        </is>
      </c>
      <c r="I830" s="123" t="inlineStr">
        <is>
          <t>:J:</t>
        </is>
      </c>
      <c r="J830" t="inlineStr">
        <is>
          <t>Coating_Scotchkote134_interior</t>
        </is>
      </c>
      <c r="K830" t="inlineStr">
        <is>
          <t>:MechSealType1Bal:</t>
        </is>
      </c>
      <c r="L830" t="inlineStr">
        <is>
          <t>Vertical</t>
        </is>
      </c>
      <c r="M830" t="inlineStr">
        <is>
          <t>:G:K:</t>
        </is>
      </c>
      <c r="N830" t="inlineStr">
        <is>
          <t>:284JP:286JP:324JP:326JP:364JPZ:365JPZ:404JPZ:405JPZ:</t>
        </is>
      </c>
      <c r="O830" s="6" t="inlineStr">
        <is>
          <t>Cast Iron, ASTM-A48, CL 30</t>
        </is>
      </c>
      <c r="P830" s="6" t="inlineStr">
        <is>
          <t>C30</t>
        </is>
      </c>
      <c r="Q830" s="123" t="inlineStr">
        <is>
          <t>250# ANSI Flange</t>
        </is>
      </c>
      <c r="R830" s="123" t="inlineStr">
        <is>
          <t>RTF</t>
        </is>
      </c>
      <c r="S830" s="6" t="n"/>
      <c r="T830" s="123" t="inlineStr">
        <is>
          <t>A100088</t>
        </is>
      </c>
      <c r="U830" s="123" t="n"/>
      <c r="V830" s="123" t="inlineStr">
        <is>
          <t>LT031</t>
        </is>
      </c>
      <c r="W830" s="13" t="n">
        <v>14</v>
      </c>
      <c r="X830" t="n">
        <v>0</v>
      </c>
    </row>
    <row r="831" ht="12.75" customHeight="1">
      <c r="B831" s="13" t="inlineStr">
        <is>
          <t>N</t>
        </is>
      </c>
      <c r="C831" t="inlineStr">
        <is>
          <t>Price_BOM_VL_VLS_Insert_826</t>
        </is>
      </c>
      <c r="D831">
        <f>IF(B831="Y",C831,"")</f>
        <v/>
      </c>
      <c r="E831" t="inlineStr">
        <is>
          <t>:5070-7_VL:</t>
        </is>
      </c>
      <c r="F831" t="inlineStr">
        <is>
          <t>X4</t>
        </is>
      </c>
      <c r="G831" s="123" t="inlineStr">
        <is>
          <t>Opt_InsertProvided</t>
        </is>
      </c>
      <c r="H831" t="inlineStr">
        <is>
          <t>CaseMatl_Ductile_Iron_ASTM-A536-65</t>
        </is>
      </c>
      <c r="I831" s="123" t="inlineStr">
        <is>
          <t>:J:</t>
        </is>
      </c>
      <c r="J831" t="inlineStr">
        <is>
          <t>Coating_Scotchkote134_interior_exterior</t>
        </is>
      </c>
      <c r="K831" t="inlineStr">
        <is>
          <t>:MechSealType1Unbal:</t>
        </is>
      </c>
      <c r="L831" t="inlineStr">
        <is>
          <t>Vertical</t>
        </is>
      </c>
      <c r="M831" t="inlineStr">
        <is>
          <t>:G:K:</t>
        </is>
      </c>
      <c r="N831" t="inlineStr">
        <is>
          <t>:213JP:215JP:254JP:256JP:</t>
        </is>
      </c>
      <c r="O831" s="6" t="inlineStr">
        <is>
          <t>Cast Iron, ASTM-A48, CL 30</t>
        </is>
      </c>
      <c r="P831" s="6" t="inlineStr">
        <is>
          <t>C30</t>
        </is>
      </c>
      <c r="Q831" s="123" t="inlineStr">
        <is>
          <t>250# ANSI Flange</t>
        </is>
      </c>
      <c r="R831" s="123" t="inlineStr">
        <is>
          <t>RTF</t>
        </is>
      </c>
      <c r="S831" s="6" t="n"/>
      <c r="T831" s="123" t="inlineStr">
        <is>
          <t>A100088</t>
        </is>
      </c>
      <c r="U831" s="123" t="n"/>
      <c r="V831" s="123" t="inlineStr">
        <is>
          <t>LT031</t>
        </is>
      </c>
      <c r="W831" s="13" t="n">
        <v>14</v>
      </c>
      <c r="X831" t="n">
        <v>0</v>
      </c>
    </row>
    <row r="832" ht="12.75" customHeight="1">
      <c r="B832" s="13" t="inlineStr">
        <is>
          <t>N</t>
        </is>
      </c>
      <c r="C832" t="inlineStr">
        <is>
          <t>Price_BOM_VL_VLS_Insert_827</t>
        </is>
      </c>
      <c r="D832">
        <f>IF(B832="Y",C832,"")</f>
        <v/>
      </c>
      <c r="E832" t="inlineStr">
        <is>
          <t>:5070-7_VL:</t>
        </is>
      </c>
      <c r="F832" t="inlineStr">
        <is>
          <t>X4</t>
        </is>
      </c>
      <c r="G832" s="123" t="inlineStr">
        <is>
          <t>Opt_InsertProvided</t>
        </is>
      </c>
      <c r="H832" t="inlineStr">
        <is>
          <t>CaseMatl_Ductile_Iron_ASTM-A536-65</t>
        </is>
      </c>
      <c r="I832" s="123" t="inlineStr">
        <is>
          <t>:J:</t>
        </is>
      </c>
      <c r="J832" t="inlineStr">
        <is>
          <t>Coating_Scotchkote134_interior_exterior</t>
        </is>
      </c>
      <c r="K832" t="inlineStr">
        <is>
          <t>:MechSealType1Unbal:</t>
        </is>
      </c>
      <c r="L832" t="inlineStr">
        <is>
          <t>Vertical</t>
        </is>
      </c>
      <c r="M832" t="inlineStr">
        <is>
          <t>:G:K:</t>
        </is>
      </c>
      <c r="N832" t="inlineStr">
        <is>
          <t>:284JP:286JP:324JP:326JP:364JPZ:365JPZ:404JPZ:405JPZ:</t>
        </is>
      </c>
      <c r="O832" s="6" t="inlineStr">
        <is>
          <t>Cast Iron, ASTM-A48, CL 30</t>
        </is>
      </c>
      <c r="P832" s="6" t="inlineStr">
        <is>
          <t>C30</t>
        </is>
      </c>
      <c r="Q832" s="123" t="inlineStr">
        <is>
          <t>250# ANSI Flange</t>
        </is>
      </c>
      <c r="R832" s="123" t="inlineStr">
        <is>
          <t>RTF</t>
        </is>
      </c>
      <c r="S832" s="6" t="n"/>
      <c r="T832" s="123" t="inlineStr">
        <is>
          <t>A100088</t>
        </is>
      </c>
      <c r="U832" s="123" t="n"/>
      <c r="V832" s="123" t="inlineStr">
        <is>
          <t>LT031</t>
        </is>
      </c>
      <c r="W832" s="13" t="n">
        <v>14</v>
      </c>
      <c r="X832" t="n">
        <v>0</v>
      </c>
    </row>
    <row r="833" ht="12.75" customHeight="1">
      <c r="B833" s="13" t="inlineStr">
        <is>
          <t>N</t>
        </is>
      </c>
      <c r="C833" t="inlineStr">
        <is>
          <t>Price_BOM_VL_VLS_Insert_828</t>
        </is>
      </c>
      <c r="D833">
        <f>IF(B833="Y",C833,"")</f>
        <v/>
      </c>
      <c r="E833" t="inlineStr">
        <is>
          <t>:5070-7_VL:</t>
        </is>
      </c>
      <c r="F833" t="inlineStr">
        <is>
          <t>X4</t>
        </is>
      </c>
      <c r="G833" s="123" t="inlineStr">
        <is>
          <t>Opt_InsertProvided</t>
        </is>
      </c>
      <c r="H833" t="inlineStr">
        <is>
          <t>CaseMatl_Ductile_Iron_ASTM-A536-65</t>
        </is>
      </c>
      <c r="I833" s="123" t="inlineStr">
        <is>
          <t>:J:</t>
        </is>
      </c>
      <c r="J833" t="inlineStr">
        <is>
          <t>Coating_Scotchkote134_interior_exterior</t>
        </is>
      </c>
      <c r="K833" t="inlineStr">
        <is>
          <t>:MechSealType1Bal:</t>
        </is>
      </c>
      <c r="L833" t="inlineStr">
        <is>
          <t>Vertical</t>
        </is>
      </c>
      <c r="M833" t="inlineStr">
        <is>
          <t>:G:K:</t>
        </is>
      </c>
      <c r="N833" t="inlineStr">
        <is>
          <t>:213JP:215JP:254JP:256JP:</t>
        </is>
      </c>
      <c r="O833" s="6" t="inlineStr">
        <is>
          <t>Cast Iron, ASTM-A48, CL 30</t>
        </is>
      </c>
      <c r="P833" s="6" t="inlineStr">
        <is>
          <t>C30</t>
        </is>
      </c>
      <c r="Q833" s="123" t="inlineStr">
        <is>
          <t>250# ANSI Flange</t>
        </is>
      </c>
      <c r="R833" s="123" t="inlineStr">
        <is>
          <t>RTF</t>
        </is>
      </c>
      <c r="S833" s="6" t="n"/>
      <c r="T833" s="123" t="inlineStr">
        <is>
          <t>A100088</t>
        </is>
      </c>
      <c r="U833" s="123" t="n"/>
      <c r="V833" s="123" t="inlineStr">
        <is>
          <t>LT031</t>
        </is>
      </c>
      <c r="W833" s="13" t="n">
        <v>14</v>
      </c>
      <c r="X833" t="n">
        <v>0</v>
      </c>
    </row>
    <row r="834" ht="12.75" customHeight="1">
      <c r="B834" s="13" t="inlineStr">
        <is>
          <t>N</t>
        </is>
      </c>
      <c r="C834" t="inlineStr">
        <is>
          <t>Price_BOM_VL_VLS_Insert_829</t>
        </is>
      </c>
      <c r="D834">
        <f>IF(B834="Y",C834,"")</f>
        <v/>
      </c>
      <c r="E834" t="inlineStr">
        <is>
          <t>:5070-7_VL:</t>
        </is>
      </c>
      <c r="F834" t="inlineStr">
        <is>
          <t>X4</t>
        </is>
      </c>
      <c r="G834" s="123" t="inlineStr">
        <is>
          <t>Opt_InsertProvided</t>
        </is>
      </c>
      <c r="H834" t="inlineStr">
        <is>
          <t>CaseMatl_Ductile_Iron_ASTM-A536-65</t>
        </is>
      </c>
      <c r="I834" s="123" t="inlineStr">
        <is>
          <t>:J:</t>
        </is>
      </c>
      <c r="J834" t="inlineStr">
        <is>
          <t>Coating_Scotchkote134_interior_exterior</t>
        </is>
      </c>
      <c r="K834" t="inlineStr">
        <is>
          <t>:MechSealType1Bal:</t>
        </is>
      </c>
      <c r="L834" t="inlineStr">
        <is>
          <t>Vertical</t>
        </is>
      </c>
      <c r="M834" t="inlineStr">
        <is>
          <t>:G:K:</t>
        </is>
      </c>
      <c r="N834" t="inlineStr">
        <is>
          <t>:284JP:286JP:324JP:326JP:364JPZ:365JPZ:404JPZ:405JPZ:</t>
        </is>
      </c>
      <c r="O834" s="6" t="inlineStr">
        <is>
          <t>Cast Iron, ASTM-A48, CL 30</t>
        </is>
      </c>
      <c r="P834" s="6" t="inlineStr">
        <is>
          <t>C30</t>
        </is>
      </c>
      <c r="Q834" s="123" t="inlineStr">
        <is>
          <t>250# ANSI Flange</t>
        </is>
      </c>
      <c r="R834" s="123" t="inlineStr">
        <is>
          <t>RTF</t>
        </is>
      </c>
      <c r="S834" s="6" t="n"/>
      <c r="T834" s="123" t="inlineStr">
        <is>
          <t>A100088</t>
        </is>
      </c>
      <c r="U834" s="123" t="n"/>
      <c r="V834" s="123" t="inlineStr">
        <is>
          <t>LT031</t>
        </is>
      </c>
      <c r="W834" s="13" t="n">
        <v>14</v>
      </c>
      <c r="X834" t="n">
        <v>0</v>
      </c>
    </row>
    <row r="835" ht="12.75" customHeight="1">
      <c r="B835" s="13" t="inlineStr">
        <is>
          <t>N</t>
        </is>
      </c>
      <c r="C835" t="inlineStr">
        <is>
          <t>Price_BOM_VL_VLS_Insert_830</t>
        </is>
      </c>
      <c r="D835">
        <f>IF(B835="Y",C835,"")</f>
        <v/>
      </c>
      <c r="E835" t="inlineStr">
        <is>
          <t>:5070-7_VL:</t>
        </is>
      </c>
      <c r="F835" t="inlineStr">
        <is>
          <t>X4</t>
        </is>
      </c>
      <c r="G835" s="123" t="inlineStr">
        <is>
          <t>Opt_InsertProvided</t>
        </is>
      </c>
      <c r="H835" t="inlineStr">
        <is>
          <t>CaseMatl_Ductile_Iron_ASTM-A536-65</t>
        </is>
      </c>
      <c r="I835" s="123" t="inlineStr">
        <is>
          <t>:J:</t>
        </is>
      </c>
      <c r="J835" t="inlineStr">
        <is>
          <t>Coating_Scotchkote134_interior_exterior_IncludeImpeller</t>
        </is>
      </c>
      <c r="K835" t="inlineStr">
        <is>
          <t>:MechSealType1Unbal:</t>
        </is>
      </c>
      <c r="L835" t="inlineStr">
        <is>
          <t>Vertical</t>
        </is>
      </c>
      <c r="M835" t="inlineStr">
        <is>
          <t>:G:K:</t>
        </is>
      </c>
      <c r="N835" t="inlineStr">
        <is>
          <t>:213JP:215JP:254JP:256JP:</t>
        </is>
      </c>
      <c r="O835" s="6" t="inlineStr">
        <is>
          <t>Cast Iron, ASTM-A48, CL 30</t>
        </is>
      </c>
      <c r="P835" s="6" t="inlineStr">
        <is>
          <t>C30</t>
        </is>
      </c>
      <c r="Q835" s="123" t="inlineStr">
        <is>
          <t>250# ANSI Flange</t>
        </is>
      </c>
      <c r="R835" s="123" t="inlineStr">
        <is>
          <t>RTF</t>
        </is>
      </c>
      <c r="S835" s="6" t="n"/>
      <c r="T835" s="123" t="inlineStr">
        <is>
          <t>A100088</t>
        </is>
      </c>
      <c r="U835" s="123" t="n"/>
      <c r="V835" s="123" t="inlineStr">
        <is>
          <t>LT031</t>
        </is>
      </c>
      <c r="W835" s="13" t="n">
        <v>14</v>
      </c>
      <c r="X835" t="n">
        <v>0</v>
      </c>
    </row>
    <row r="836" ht="12.75" customHeight="1">
      <c r="B836" s="13" t="inlineStr">
        <is>
          <t>N</t>
        </is>
      </c>
      <c r="C836" t="inlineStr">
        <is>
          <t>Price_BOM_VL_VLS_Insert_831</t>
        </is>
      </c>
      <c r="D836">
        <f>IF(B836="Y",C836,"")</f>
        <v/>
      </c>
      <c r="E836" t="inlineStr">
        <is>
          <t>:5070-7_VL:</t>
        </is>
      </c>
      <c r="F836" t="inlineStr">
        <is>
          <t>X4</t>
        </is>
      </c>
      <c r="G836" s="123" t="inlineStr">
        <is>
          <t>Opt_InsertProvided</t>
        </is>
      </c>
      <c r="H836" t="inlineStr">
        <is>
          <t>CaseMatl_Ductile_Iron_ASTM-A536-65</t>
        </is>
      </c>
      <c r="I836" s="123" t="inlineStr">
        <is>
          <t>:J:</t>
        </is>
      </c>
      <c r="J836" t="inlineStr">
        <is>
          <t>Coating_Scotchkote134_interior_exterior_IncludeImpeller</t>
        </is>
      </c>
      <c r="K836" t="inlineStr">
        <is>
          <t>:MechSealType1Unbal:</t>
        </is>
      </c>
      <c r="L836" t="inlineStr">
        <is>
          <t>Vertical</t>
        </is>
      </c>
      <c r="M836" t="inlineStr">
        <is>
          <t>:G:K:</t>
        </is>
      </c>
      <c r="N836" t="inlineStr">
        <is>
          <t>:284JP:286JP:324JP:326JP:364JPZ:365JPZ:404JPZ:405JPZ:</t>
        </is>
      </c>
      <c r="O836" s="6" t="inlineStr">
        <is>
          <t>Cast Iron, ASTM-A48, CL 30</t>
        </is>
      </c>
      <c r="P836" s="6" t="inlineStr">
        <is>
          <t>C30</t>
        </is>
      </c>
      <c r="Q836" s="123" t="inlineStr">
        <is>
          <t>250# ANSI Flange</t>
        </is>
      </c>
      <c r="R836" s="123" t="inlineStr">
        <is>
          <t>RTF</t>
        </is>
      </c>
      <c r="S836" s="6" t="n"/>
      <c r="T836" s="123" t="inlineStr">
        <is>
          <t>A100088</t>
        </is>
      </c>
      <c r="U836" s="123" t="n"/>
      <c r="V836" s="123" t="inlineStr">
        <is>
          <t>LT031</t>
        </is>
      </c>
      <c r="W836" s="13" t="n">
        <v>14</v>
      </c>
      <c r="X836" t="n">
        <v>0</v>
      </c>
    </row>
    <row r="837" ht="12.75" customHeight="1">
      <c r="B837" s="13" t="inlineStr">
        <is>
          <t>N</t>
        </is>
      </c>
      <c r="C837" t="inlineStr">
        <is>
          <t>Price_BOM_VL_VLS_Insert_832</t>
        </is>
      </c>
      <c r="D837">
        <f>IF(B837="Y",C837,"")</f>
        <v/>
      </c>
      <c r="E837" t="inlineStr">
        <is>
          <t>:5070-7_VL:</t>
        </is>
      </c>
      <c r="F837" t="inlineStr">
        <is>
          <t>X4</t>
        </is>
      </c>
      <c r="G837" s="123" t="inlineStr">
        <is>
          <t>Opt_InsertProvided</t>
        </is>
      </c>
      <c r="H837" t="inlineStr">
        <is>
          <t>CaseMatl_Ductile_Iron_ASTM-A536-65</t>
        </is>
      </c>
      <c r="I837" s="123" t="inlineStr">
        <is>
          <t>:J:</t>
        </is>
      </c>
      <c r="J837" t="inlineStr">
        <is>
          <t>Coating_Scotchkote134_interior_exterior_IncludeImpeller</t>
        </is>
      </c>
      <c r="K837" t="inlineStr">
        <is>
          <t>:MechSealType1Bal:</t>
        </is>
      </c>
      <c r="L837" t="inlineStr">
        <is>
          <t>Vertical</t>
        </is>
      </c>
      <c r="M837" t="inlineStr">
        <is>
          <t>:G:K:</t>
        </is>
      </c>
      <c r="N837" t="inlineStr">
        <is>
          <t>:213JP:215JP:254JP:256JP:</t>
        </is>
      </c>
      <c r="O837" s="6" t="inlineStr">
        <is>
          <t>Cast Iron, ASTM-A48, CL 30</t>
        </is>
      </c>
      <c r="P837" s="6" t="inlineStr">
        <is>
          <t>C30</t>
        </is>
      </c>
      <c r="Q837" s="123" t="inlineStr">
        <is>
          <t>250# ANSI Flange</t>
        </is>
      </c>
      <c r="R837" s="123" t="inlineStr">
        <is>
          <t>RTF</t>
        </is>
      </c>
      <c r="S837" s="6" t="n"/>
      <c r="T837" s="123" t="inlineStr">
        <is>
          <t>A100088</t>
        </is>
      </c>
      <c r="U837" s="123" t="n"/>
      <c r="V837" s="123" t="inlineStr">
        <is>
          <t>LT031</t>
        </is>
      </c>
      <c r="W837" s="13" t="n">
        <v>14</v>
      </c>
      <c r="X837" t="n">
        <v>0</v>
      </c>
    </row>
    <row r="838" ht="12.75" customHeight="1">
      <c r="B838" s="13" t="inlineStr">
        <is>
          <t>N</t>
        </is>
      </c>
      <c r="C838" t="inlineStr">
        <is>
          <t>Price_BOM_VL_VLS_Insert_833</t>
        </is>
      </c>
      <c r="D838">
        <f>IF(B838="Y",C838,"")</f>
        <v/>
      </c>
      <c r="E838" t="inlineStr">
        <is>
          <t>:5070-7_VL:</t>
        </is>
      </c>
      <c r="F838" t="inlineStr">
        <is>
          <t>X4</t>
        </is>
      </c>
      <c r="G838" s="123" t="inlineStr">
        <is>
          <t>Opt_InsertProvided</t>
        </is>
      </c>
      <c r="H838" t="inlineStr">
        <is>
          <t>CaseMatl_Ductile_Iron_ASTM-A536-65</t>
        </is>
      </c>
      <c r="I838" s="123" t="inlineStr">
        <is>
          <t>:J:</t>
        </is>
      </c>
      <c r="J838" t="inlineStr">
        <is>
          <t>Coating_Scotchkote134_interior_exterior_IncludeImpeller</t>
        </is>
      </c>
      <c r="K838" t="inlineStr">
        <is>
          <t>:MechSealType1Bal:</t>
        </is>
      </c>
      <c r="L838" t="inlineStr">
        <is>
          <t>Vertical</t>
        </is>
      </c>
      <c r="M838" t="inlineStr">
        <is>
          <t>:G:K:</t>
        </is>
      </c>
      <c r="N838" t="inlineStr">
        <is>
          <t>:284JP:286JP:324JP:326JP:364JPZ:365JPZ:404JPZ:405JPZ:</t>
        </is>
      </c>
      <c r="O838" s="6" t="inlineStr">
        <is>
          <t>Cast Iron, ASTM-A48, CL 30</t>
        </is>
      </c>
      <c r="P838" s="6" t="inlineStr">
        <is>
          <t>C30</t>
        </is>
      </c>
      <c r="Q838" s="123" t="inlineStr">
        <is>
          <t>250# ANSI Flange</t>
        </is>
      </c>
      <c r="R838" s="123" t="inlineStr">
        <is>
          <t>RTF</t>
        </is>
      </c>
      <c r="S838" s="6" t="n"/>
      <c r="T838" s="123" t="inlineStr">
        <is>
          <t>A100088</t>
        </is>
      </c>
      <c r="U838" s="123" t="n"/>
      <c r="V838" s="123" t="inlineStr">
        <is>
          <t>LT031</t>
        </is>
      </c>
      <c r="W838" s="13" t="n">
        <v>14</v>
      </c>
      <c r="X838" t="n">
        <v>0</v>
      </c>
    </row>
    <row r="839" ht="12.75" customHeight="1">
      <c r="B839" s="13" t="inlineStr">
        <is>
          <t>N</t>
        </is>
      </c>
      <c r="C839" t="inlineStr">
        <is>
          <t>Price_BOM_VL_VLS_Insert_834</t>
        </is>
      </c>
      <c r="D839">
        <f>IF(B839="Y",C839,"")</f>
        <v/>
      </c>
      <c r="E839" t="inlineStr">
        <is>
          <t>:5070-7_VL:</t>
        </is>
      </c>
      <c r="F839" t="inlineStr">
        <is>
          <t>X4</t>
        </is>
      </c>
      <c r="G839" s="123" t="inlineStr">
        <is>
          <t>Opt_InsertProvided</t>
        </is>
      </c>
      <c r="H839" t="inlineStr">
        <is>
          <t>CaseMatl_Ductile_Iron_ASTM-A536-65</t>
        </is>
      </c>
      <c r="I839" s="123" t="inlineStr">
        <is>
          <t>:J:</t>
        </is>
      </c>
      <c r="J839" t="inlineStr">
        <is>
          <t>Coating_Scotchkote134_interior_IncludeImpeller</t>
        </is>
      </c>
      <c r="K839" t="inlineStr">
        <is>
          <t>:MechSealType1Unbal:</t>
        </is>
      </c>
      <c r="L839" t="inlineStr">
        <is>
          <t>Vertical</t>
        </is>
      </c>
      <c r="M839" t="inlineStr">
        <is>
          <t>:G:K:</t>
        </is>
      </c>
      <c r="N839" t="inlineStr">
        <is>
          <t>:213JP:215JP:254JP:256JP:</t>
        </is>
      </c>
      <c r="O839" s="6" t="inlineStr">
        <is>
          <t>Cast Iron, ASTM-A48, CL 30</t>
        </is>
      </c>
      <c r="P839" s="6" t="inlineStr">
        <is>
          <t>C30</t>
        </is>
      </c>
      <c r="Q839" s="123" t="inlineStr">
        <is>
          <t>250# ANSI Flange</t>
        </is>
      </c>
      <c r="R839" s="123" t="inlineStr">
        <is>
          <t>RTF</t>
        </is>
      </c>
      <c r="S839" s="6" t="n"/>
      <c r="T839" s="123" t="inlineStr">
        <is>
          <t>A100088</t>
        </is>
      </c>
      <c r="U839" s="123" t="n"/>
      <c r="V839" s="123" t="inlineStr">
        <is>
          <t>LT031</t>
        </is>
      </c>
      <c r="W839" s="13" t="n">
        <v>14</v>
      </c>
      <c r="X839" t="n">
        <v>0</v>
      </c>
    </row>
    <row r="840" ht="12.75" customHeight="1">
      <c r="B840" s="13" t="inlineStr">
        <is>
          <t>N</t>
        </is>
      </c>
      <c r="C840" t="inlineStr">
        <is>
          <t>Price_BOM_VL_VLS_Insert_835</t>
        </is>
      </c>
      <c r="D840">
        <f>IF(B840="Y",C840,"")</f>
        <v/>
      </c>
      <c r="E840" t="inlineStr">
        <is>
          <t>:5070-7_VL:</t>
        </is>
      </c>
      <c r="F840" t="inlineStr">
        <is>
          <t>X4</t>
        </is>
      </c>
      <c r="G840" s="123" t="inlineStr">
        <is>
          <t>Opt_InsertProvided</t>
        </is>
      </c>
      <c r="H840" t="inlineStr">
        <is>
          <t>CaseMatl_Ductile_Iron_ASTM-A536-65</t>
        </is>
      </c>
      <c r="I840" s="123" t="inlineStr">
        <is>
          <t>:J:</t>
        </is>
      </c>
      <c r="J840" t="inlineStr">
        <is>
          <t>Coating_Scotchkote134_interior_IncludeImpeller</t>
        </is>
      </c>
      <c r="K840" t="inlineStr">
        <is>
          <t>:MechSealType1Unbal:</t>
        </is>
      </c>
      <c r="L840" t="inlineStr">
        <is>
          <t>Vertical</t>
        </is>
      </c>
      <c r="M840" t="inlineStr">
        <is>
          <t>:G:K:</t>
        </is>
      </c>
      <c r="N840" t="inlineStr">
        <is>
          <t>:284JP:286JP:324JP:326JP:364JPZ:365JPZ:404JPZ:405JPZ:</t>
        </is>
      </c>
      <c r="O840" s="6" t="inlineStr">
        <is>
          <t>Cast Iron, ASTM-A48, CL 30</t>
        </is>
      </c>
      <c r="P840" s="6" t="inlineStr">
        <is>
          <t>C30</t>
        </is>
      </c>
      <c r="Q840" s="123" t="inlineStr">
        <is>
          <t>250# ANSI Flange</t>
        </is>
      </c>
      <c r="R840" s="123" t="inlineStr">
        <is>
          <t>RTF</t>
        </is>
      </c>
      <c r="S840" s="6" t="n"/>
      <c r="T840" s="123" t="inlineStr">
        <is>
          <t>A100088</t>
        </is>
      </c>
      <c r="U840" s="123" t="n"/>
      <c r="V840" s="123" t="inlineStr">
        <is>
          <t>LT031</t>
        </is>
      </c>
      <c r="W840" s="13" t="n">
        <v>14</v>
      </c>
      <c r="X840" t="n">
        <v>0</v>
      </c>
    </row>
    <row r="841" ht="12.75" customHeight="1">
      <c r="B841" s="13" t="inlineStr">
        <is>
          <t>N</t>
        </is>
      </c>
      <c r="C841" t="inlineStr">
        <is>
          <t>Price_BOM_VL_VLS_Insert_836</t>
        </is>
      </c>
      <c r="D841">
        <f>IF(B841="Y",C841,"")</f>
        <v/>
      </c>
      <c r="E841" t="inlineStr">
        <is>
          <t>:5070-7_VL:</t>
        </is>
      </c>
      <c r="F841" t="inlineStr">
        <is>
          <t>X4</t>
        </is>
      </c>
      <c r="G841" s="123" t="inlineStr">
        <is>
          <t>Opt_InsertProvided</t>
        </is>
      </c>
      <c r="H841" t="inlineStr">
        <is>
          <t>CaseMatl_Ductile_Iron_ASTM-A536-65</t>
        </is>
      </c>
      <c r="I841" s="123" t="inlineStr">
        <is>
          <t>:J:</t>
        </is>
      </c>
      <c r="J841" t="inlineStr">
        <is>
          <t>Coating_Scotchkote134_interior_IncludeImpeller</t>
        </is>
      </c>
      <c r="K841" t="inlineStr">
        <is>
          <t>:MechSealType1Bal:</t>
        </is>
      </c>
      <c r="L841" t="inlineStr">
        <is>
          <t>Vertical</t>
        </is>
      </c>
      <c r="M841" t="inlineStr">
        <is>
          <t>:G:K:</t>
        </is>
      </c>
      <c r="N841" t="inlineStr">
        <is>
          <t>:213JP:215JP:254JP:256JP:</t>
        </is>
      </c>
      <c r="O841" s="6" t="inlineStr">
        <is>
          <t>Cast Iron, ASTM-A48, CL 30</t>
        </is>
      </c>
      <c r="P841" s="6" t="inlineStr">
        <is>
          <t>C30</t>
        </is>
      </c>
      <c r="Q841" s="123" t="inlineStr">
        <is>
          <t>250# ANSI Flange</t>
        </is>
      </c>
      <c r="R841" s="123" t="inlineStr">
        <is>
          <t>RTF</t>
        </is>
      </c>
      <c r="S841" s="6" t="n"/>
      <c r="T841" s="123" t="inlineStr">
        <is>
          <t>A100088</t>
        </is>
      </c>
      <c r="U841" s="123" t="n"/>
      <c r="V841" s="123" t="inlineStr">
        <is>
          <t>LT031</t>
        </is>
      </c>
      <c r="W841" s="13" t="n">
        <v>14</v>
      </c>
      <c r="X841" t="n">
        <v>0</v>
      </c>
    </row>
    <row r="842" ht="12.75" customHeight="1">
      <c r="B842" s="13" t="inlineStr">
        <is>
          <t>N</t>
        </is>
      </c>
      <c r="C842" t="inlineStr">
        <is>
          <t>Price_BOM_VL_VLS_Insert_837</t>
        </is>
      </c>
      <c r="D842">
        <f>IF(B842="Y",C842,"")</f>
        <v/>
      </c>
      <c r="E842" t="inlineStr">
        <is>
          <t>:5070-7_VL:</t>
        </is>
      </c>
      <c r="F842" t="inlineStr">
        <is>
          <t>X4</t>
        </is>
      </c>
      <c r="G842" s="123" t="inlineStr">
        <is>
          <t>Opt_InsertProvided</t>
        </is>
      </c>
      <c r="H842" t="inlineStr">
        <is>
          <t>CaseMatl_Ductile_Iron_ASTM-A536-65</t>
        </is>
      </c>
      <c r="I842" s="123" t="inlineStr">
        <is>
          <t>:J:</t>
        </is>
      </c>
      <c r="J842" t="inlineStr">
        <is>
          <t>Coating_Scotchkote134_interior_IncludeImpeller</t>
        </is>
      </c>
      <c r="K842" t="inlineStr">
        <is>
          <t>:MechSealType1Bal:</t>
        </is>
      </c>
      <c r="L842" t="inlineStr">
        <is>
          <t>Vertical</t>
        </is>
      </c>
      <c r="M842" t="inlineStr">
        <is>
          <t>:G:K:</t>
        </is>
      </c>
      <c r="N842" t="inlineStr">
        <is>
          <t>:284JP:286JP:324JP:326JP:364JPZ:365JPZ:404JPZ:405JPZ:</t>
        </is>
      </c>
      <c r="O842" s="6" t="inlineStr">
        <is>
          <t>Cast Iron, ASTM-A48, CL 30</t>
        </is>
      </c>
      <c r="P842" s="6" t="inlineStr">
        <is>
          <t>C30</t>
        </is>
      </c>
      <c r="Q842" s="123" t="inlineStr">
        <is>
          <t>250# ANSI Flange</t>
        </is>
      </c>
      <c r="R842" s="123" t="inlineStr">
        <is>
          <t>RTF</t>
        </is>
      </c>
      <c r="S842" s="6" t="n"/>
      <c r="T842" s="123" t="inlineStr">
        <is>
          <t>A100088</t>
        </is>
      </c>
      <c r="U842" s="123" t="n"/>
      <c r="V842" s="123" t="inlineStr">
        <is>
          <t>LT031</t>
        </is>
      </c>
      <c r="W842" s="13" t="n">
        <v>14</v>
      </c>
      <c r="X842" t="n">
        <v>0</v>
      </c>
    </row>
    <row r="843" ht="12.75" customHeight="1">
      <c r="B843" s="13" t="inlineStr">
        <is>
          <t>N</t>
        </is>
      </c>
      <c r="C843" t="inlineStr">
        <is>
          <t>Price_BOM_VL_VLS_Insert_838</t>
        </is>
      </c>
      <c r="D843">
        <f>IF(B843="Y",C843,"")</f>
        <v/>
      </c>
      <c r="E843" t="inlineStr">
        <is>
          <t>:5070-7_VL:</t>
        </is>
      </c>
      <c r="F843" t="inlineStr">
        <is>
          <t>X4</t>
        </is>
      </c>
      <c r="G843" s="123" t="inlineStr">
        <is>
          <t>Opt_InsertProvided</t>
        </is>
      </c>
      <c r="H843" t="inlineStr">
        <is>
          <t>CaseMatl_Ductile_Iron_ASTM-A536-65</t>
        </is>
      </c>
      <c r="I843" s="123" t="inlineStr">
        <is>
          <t>:J:</t>
        </is>
      </c>
      <c r="J843" t="inlineStr">
        <is>
          <t>Coating_Special</t>
        </is>
      </c>
      <c r="K843" t="inlineStr">
        <is>
          <t>:MechSealType1Unbal:</t>
        </is>
      </c>
      <c r="L843" t="inlineStr">
        <is>
          <t>Vertical</t>
        </is>
      </c>
      <c r="M843" t="inlineStr">
        <is>
          <t>:G:K:</t>
        </is>
      </c>
      <c r="N843" t="inlineStr">
        <is>
          <t>:213JP:215JP:254JP:256JP:</t>
        </is>
      </c>
      <c r="O843" s="6" t="inlineStr">
        <is>
          <t>Cast Iron, ASTM-A48, CL 30</t>
        </is>
      </c>
      <c r="P843" s="6" t="inlineStr">
        <is>
          <t>C30</t>
        </is>
      </c>
      <c r="Q843" s="123" t="inlineStr">
        <is>
          <t>250# ANSI Flange</t>
        </is>
      </c>
      <c r="R843" s="123" t="inlineStr">
        <is>
          <t>RTF</t>
        </is>
      </c>
      <c r="S843" s="6" t="n"/>
      <c r="T843" s="123" t="inlineStr">
        <is>
          <t>A100088</t>
        </is>
      </c>
      <c r="U843" s="123" t="n"/>
      <c r="V843" s="123" t="inlineStr">
        <is>
          <t>LT031</t>
        </is>
      </c>
      <c r="W843" s="13" t="n">
        <v>14</v>
      </c>
      <c r="X843" t="n">
        <v>0</v>
      </c>
    </row>
    <row r="844" ht="12.75" customHeight="1">
      <c r="B844" s="13" t="inlineStr">
        <is>
          <t>N</t>
        </is>
      </c>
      <c r="C844" t="inlineStr">
        <is>
          <t>Price_BOM_VL_VLS_Insert_839</t>
        </is>
      </c>
      <c r="D844">
        <f>IF(B844="Y",C844,"")</f>
        <v/>
      </c>
      <c r="E844" t="inlineStr">
        <is>
          <t>:5070-7_VL:</t>
        </is>
      </c>
      <c r="F844" t="inlineStr">
        <is>
          <t>X4</t>
        </is>
      </c>
      <c r="G844" s="123" t="inlineStr">
        <is>
          <t>Opt_InsertProvided</t>
        </is>
      </c>
      <c r="H844" t="inlineStr">
        <is>
          <t>CaseMatl_Ductile_Iron_ASTM-A536-65</t>
        </is>
      </c>
      <c r="I844" s="123" t="inlineStr">
        <is>
          <t>:J:</t>
        </is>
      </c>
      <c r="J844" t="inlineStr">
        <is>
          <t>Coating_Special</t>
        </is>
      </c>
      <c r="K844" t="inlineStr">
        <is>
          <t>:MechSealType1Unbal:</t>
        </is>
      </c>
      <c r="L844" t="inlineStr">
        <is>
          <t>Vertical</t>
        </is>
      </c>
      <c r="M844" t="inlineStr">
        <is>
          <t>:G:K:</t>
        </is>
      </c>
      <c r="N844" t="inlineStr">
        <is>
          <t>:284JP:286JP:324JP:326JP:364JPZ:365JPZ:404JPZ:405JPZ:</t>
        </is>
      </c>
      <c r="O844" s="6" t="inlineStr">
        <is>
          <t>Cast Iron, ASTM-A48, CL 30</t>
        </is>
      </c>
      <c r="P844" s="6" t="inlineStr">
        <is>
          <t>C30</t>
        </is>
      </c>
      <c r="Q844" s="123" t="inlineStr">
        <is>
          <t>250# ANSI Flange</t>
        </is>
      </c>
      <c r="R844" s="123" t="inlineStr">
        <is>
          <t>RTF</t>
        </is>
      </c>
      <c r="S844" s="6" t="n"/>
      <c r="T844" s="123" t="inlineStr">
        <is>
          <t>A100088</t>
        </is>
      </c>
      <c r="U844" s="123" t="n"/>
      <c r="V844" s="123" t="inlineStr">
        <is>
          <t>LT031</t>
        </is>
      </c>
      <c r="W844" s="13" t="n">
        <v>14</v>
      </c>
      <c r="X844" t="n">
        <v>0</v>
      </c>
    </row>
    <row r="845" ht="12.75" customHeight="1">
      <c r="B845" s="13" t="inlineStr">
        <is>
          <t>N</t>
        </is>
      </c>
      <c r="C845" t="inlineStr">
        <is>
          <t>Price_BOM_VL_VLS_Insert_840</t>
        </is>
      </c>
      <c r="D845">
        <f>IF(B845="Y",C845,"")</f>
        <v/>
      </c>
      <c r="E845" t="inlineStr">
        <is>
          <t>:5070-7_VL:</t>
        </is>
      </c>
      <c r="F845" t="inlineStr">
        <is>
          <t>X4</t>
        </is>
      </c>
      <c r="G845" s="123" t="inlineStr">
        <is>
          <t>Opt_InsertProvided</t>
        </is>
      </c>
      <c r="H845" t="inlineStr">
        <is>
          <t>CaseMatl_Ductile_Iron_ASTM-A536-65</t>
        </is>
      </c>
      <c r="I845" s="123" t="inlineStr">
        <is>
          <t>:J:</t>
        </is>
      </c>
      <c r="J845" t="inlineStr">
        <is>
          <t>Coating_Special</t>
        </is>
      </c>
      <c r="K845" t="inlineStr">
        <is>
          <t>:MechSealType1Bal:</t>
        </is>
      </c>
      <c r="L845" t="inlineStr">
        <is>
          <t>Vertical</t>
        </is>
      </c>
      <c r="M845" t="inlineStr">
        <is>
          <t>:G:K:</t>
        </is>
      </c>
      <c r="N845" t="inlineStr">
        <is>
          <t>:213JP:215JP:254JP:256JP:</t>
        </is>
      </c>
      <c r="O845" s="6" t="inlineStr">
        <is>
          <t>Cast Iron, ASTM-A48, CL 30</t>
        </is>
      </c>
      <c r="P845" s="6" t="inlineStr">
        <is>
          <t>C30</t>
        </is>
      </c>
      <c r="Q845" s="123" t="inlineStr">
        <is>
          <t>250# ANSI Flange</t>
        </is>
      </c>
      <c r="R845" s="123" t="inlineStr">
        <is>
          <t>RTF</t>
        </is>
      </c>
      <c r="S845" s="6" t="n"/>
      <c r="T845" s="123" t="inlineStr">
        <is>
          <t>A100088</t>
        </is>
      </c>
      <c r="U845" s="123" t="n"/>
      <c r="V845" s="123" t="inlineStr">
        <is>
          <t>LT031</t>
        </is>
      </c>
      <c r="W845" s="13" t="n">
        <v>14</v>
      </c>
      <c r="X845" t="n">
        <v>0</v>
      </c>
    </row>
    <row r="846" ht="12.75" customHeight="1">
      <c r="B846" s="13" t="inlineStr">
        <is>
          <t>N</t>
        </is>
      </c>
      <c r="C846" t="inlineStr">
        <is>
          <t>Price_BOM_VL_VLS_Insert_841</t>
        </is>
      </c>
      <c r="D846">
        <f>IF(B846="Y",C846,"")</f>
        <v/>
      </c>
      <c r="E846" t="inlineStr">
        <is>
          <t>:5070-7_VL:</t>
        </is>
      </c>
      <c r="F846" t="inlineStr">
        <is>
          <t>X4</t>
        </is>
      </c>
      <c r="G846" s="123" t="inlineStr">
        <is>
          <t>Opt_InsertProvided</t>
        </is>
      </c>
      <c r="H846" t="inlineStr">
        <is>
          <t>CaseMatl_Ductile_Iron_ASTM-A536-65</t>
        </is>
      </c>
      <c r="I846" s="123" t="inlineStr">
        <is>
          <t>:J:</t>
        </is>
      </c>
      <c r="J846" t="inlineStr">
        <is>
          <t>Coating_Special</t>
        </is>
      </c>
      <c r="K846" t="inlineStr">
        <is>
          <t>:MechSealType1Bal:</t>
        </is>
      </c>
      <c r="L846" t="inlineStr">
        <is>
          <t>Vertical</t>
        </is>
      </c>
      <c r="M846" t="inlineStr">
        <is>
          <t>:G:K:</t>
        </is>
      </c>
      <c r="N846" t="inlineStr">
        <is>
          <t>:284JP:286JP:324JP:326JP:364JPZ:365JPZ:404JPZ:405JPZ:</t>
        </is>
      </c>
      <c r="O846" s="6" t="inlineStr">
        <is>
          <t>Cast Iron, ASTM-A48, CL 30</t>
        </is>
      </c>
      <c r="P846" s="6" t="inlineStr">
        <is>
          <t>C30</t>
        </is>
      </c>
      <c r="Q846" s="123" t="inlineStr">
        <is>
          <t>250# ANSI Flange</t>
        </is>
      </c>
      <c r="R846" s="123" t="inlineStr">
        <is>
          <t>RTF</t>
        </is>
      </c>
      <c r="S846" s="6" t="n"/>
      <c r="T846" s="123" t="inlineStr">
        <is>
          <t>A100088</t>
        </is>
      </c>
      <c r="U846" s="123" t="n"/>
      <c r="V846" s="123" t="inlineStr">
        <is>
          <t>LT031</t>
        </is>
      </c>
      <c r="W846" s="13" t="n">
        <v>14</v>
      </c>
      <c r="X846" t="n">
        <v>0</v>
      </c>
    </row>
    <row r="847" ht="12.75" customHeight="1">
      <c r="B847" s="13" t="inlineStr">
        <is>
          <t>N</t>
        </is>
      </c>
      <c r="C847" t="inlineStr">
        <is>
          <t>Price_BOM_VL_VLS_Insert_842</t>
        </is>
      </c>
      <c r="D847">
        <f>IF(B847="Y",C847,"")</f>
        <v/>
      </c>
      <c r="E847" t="inlineStr">
        <is>
          <t>:5070-7_VL:</t>
        </is>
      </c>
      <c r="F847" t="inlineStr">
        <is>
          <t>X4</t>
        </is>
      </c>
      <c r="G847" s="123" t="inlineStr">
        <is>
          <t>Opt_InsertProvided</t>
        </is>
      </c>
      <c r="H847" t="inlineStr">
        <is>
          <t>CaseMatl_Ductile_Iron_ASTM-A536-65</t>
        </is>
      </c>
      <c r="I847" s="123" t="inlineStr">
        <is>
          <t>:J:</t>
        </is>
      </c>
      <c r="J847" t="inlineStr">
        <is>
          <t>Coating_Epoxy</t>
        </is>
      </c>
      <c r="K847" t="inlineStr">
        <is>
          <t>:MechSealType1Unbal:</t>
        </is>
      </c>
      <c r="L847" t="inlineStr">
        <is>
          <t>Vertical</t>
        </is>
      </c>
      <c r="M847" t="inlineStr">
        <is>
          <t>:G:K:</t>
        </is>
      </c>
      <c r="N847" t="inlineStr">
        <is>
          <t>:213JP:215JP:254JP:256JP:</t>
        </is>
      </c>
      <c r="O847" s="6" t="inlineStr">
        <is>
          <t>Cast Iron, ASTM-A48, CL 30</t>
        </is>
      </c>
      <c r="P847" s="6" t="inlineStr">
        <is>
          <t>C30</t>
        </is>
      </c>
      <c r="Q847" s="123" t="inlineStr">
        <is>
          <t>250# ANSI Flange</t>
        </is>
      </c>
      <c r="R847" s="123" t="inlineStr">
        <is>
          <t>RTF</t>
        </is>
      </c>
      <c r="S847" s="6" t="n"/>
      <c r="T847" s="123" t="inlineStr">
        <is>
          <t>A100088</t>
        </is>
      </c>
      <c r="U847" s="123" t="n"/>
      <c r="V847" s="123" t="inlineStr">
        <is>
          <t>LT031</t>
        </is>
      </c>
      <c r="W847" s="13" t="n">
        <v>14</v>
      </c>
      <c r="X847" t="n">
        <v>0</v>
      </c>
    </row>
    <row r="848" ht="12.75" customHeight="1">
      <c r="B848" s="13" t="inlineStr">
        <is>
          <t>N</t>
        </is>
      </c>
      <c r="C848" t="inlineStr">
        <is>
          <t>Price_BOM_VL_VLS_Insert_843</t>
        </is>
      </c>
      <c r="D848">
        <f>IF(B848="Y",C848,"")</f>
        <v/>
      </c>
      <c r="E848" t="inlineStr">
        <is>
          <t>:5070-7_VL:</t>
        </is>
      </c>
      <c r="F848" t="inlineStr">
        <is>
          <t>X4</t>
        </is>
      </c>
      <c r="G848" s="123" t="inlineStr">
        <is>
          <t>Opt_InsertProvided</t>
        </is>
      </c>
      <c r="H848" t="inlineStr">
        <is>
          <t>CaseMatl_Ductile_Iron_ASTM-A536-65</t>
        </is>
      </c>
      <c r="I848" s="123" t="inlineStr">
        <is>
          <t>:J:</t>
        </is>
      </c>
      <c r="J848" t="inlineStr">
        <is>
          <t>Coating_Epoxy</t>
        </is>
      </c>
      <c r="K848" t="inlineStr">
        <is>
          <t>:MechSealType1Unbal:</t>
        </is>
      </c>
      <c r="L848" t="inlineStr">
        <is>
          <t>Vertical</t>
        </is>
      </c>
      <c r="M848" t="inlineStr">
        <is>
          <t>:G:K:</t>
        </is>
      </c>
      <c r="N848" t="inlineStr">
        <is>
          <t>:284JP:286JP:324JP:326JP:364JPZ:365JPZ:404JPZ:405JPZ:</t>
        </is>
      </c>
      <c r="O848" s="6" t="inlineStr">
        <is>
          <t>Cast Iron, ASTM-A48, CL 30</t>
        </is>
      </c>
      <c r="P848" s="6" t="inlineStr">
        <is>
          <t>C30</t>
        </is>
      </c>
      <c r="Q848" s="123" t="inlineStr">
        <is>
          <t>250# ANSI Flange</t>
        </is>
      </c>
      <c r="R848" s="123" t="inlineStr">
        <is>
          <t>RTF</t>
        </is>
      </c>
      <c r="S848" s="6" t="n"/>
      <c r="T848" s="123" t="inlineStr">
        <is>
          <t>A100088</t>
        </is>
      </c>
      <c r="U848" s="123" t="n"/>
      <c r="V848" s="123" t="inlineStr">
        <is>
          <t>LT031</t>
        </is>
      </c>
      <c r="W848" s="13" t="n">
        <v>14</v>
      </c>
      <c r="X848" t="n">
        <v>0</v>
      </c>
    </row>
    <row r="849" ht="12.75" customHeight="1">
      <c r="B849" s="13" t="inlineStr">
        <is>
          <t>N</t>
        </is>
      </c>
      <c r="C849" t="inlineStr">
        <is>
          <t>Price_BOM_VL_VLS_Insert_844</t>
        </is>
      </c>
      <c r="D849">
        <f>IF(B849="Y",C849,"")</f>
        <v/>
      </c>
      <c r="E849" t="inlineStr">
        <is>
          <t>:5070-7_VL:</t>
        </is>
      </c>
      <c r="F849" t="inlineStr">
        <is>
          <t>X4</t>
        </is>
      </c>
      <c r="G849" s="123" t="inlineStr">
        <is>
          <t>Opt_InsertProvided</t>
        </is>
      </c>
      <c r="H849" t="inlineStr">
        <is>
          <t>CaseMatl_Ductile_Iron_ASTM-A536-65</t>
        </is>
      </c>
      <c r="I849" s="123" t="inlineStr">
        <is>
          <t>:J:</t>
        </is>
      </c>
      <c r="J849" t="inlineStr">
        <is>
          <t>Coating_Epoxy</t>
        </is>
      </c>
      <c r="K849" t="inlineStr">
        <is>
          <t>:MechSealType1Bal:</t>
        </is>
      </c>
      <c r="L849" t="inlineStr">
        <is>
          <t>Vertical</t>
        </is>
      </c>
      <c r="M849" t="inlineStr">
        <is>
          <t>:G:K:</t>
        </is>
      </c>
      <c r="N849" t="inlineStr">
        <is>
          <t>:213JP:215JP:254JP:256JP:</t>
        </is>
      </c>
      <c r="O849" s="6" t="inlineStr">
        <is>
          <t>Cast Iron, ASTM-A48, CL 30</t>
        </is>
      </c>
      <c r="P849" s="6" t="inlineStr">
        <is>
          <t>C30</t>
        </is>
      </c>
      <c r="Q849" s="123" t="inlineStr">
        <is>
          <t>250# ANSI Flange</t>
        </is>
      </c>
      <c r="R849" s="123" t="inlineStr">
        <is>
          <t>RTF</t>
        </is>
      </c>
      <c r="S849" s="6" t="n"/>
      <c r="T849" s="123" t="inlineStr">
        <is>
          <t>A100088</t>
        </is>
      </c>
      <c r="U849" s="123" t="n"/>
      <c r="V849" s="123" t="inlineStr">
        <is>
          <t>LT031</t>
        </is>
      </c>
      <c r="W849" s="13" t="n">
        <v>14</v>
      </c>
      <c r="X849" t="n">
        <v>0</v>
      </c>
    </row>
    <row r="850" ht="12.75" customHeight="1">
      <c r="B850" s="13" t="inlineStr">
        <is>
          <t>N</t>
        </is>
      </c>
      <c r="C850" t="inlineStr">
        <is>
          <t>Price_BOM_VL_VLS_Insert_845</t>
        </is>
      </c>
      <c r="D850">
        <f>IF(B850="Y",C850,"")</f>
        <v/>
      </c>
      <c r="E850" t="inlineStr">
        <is>
          <t>:5070-7_VL:</t>
        </is>
      </c>
      <c r="F850" t="inlineStr">
        <is>
          <t>X4</t>
        </is>
      </c>
      <c r="G850" s="123" t="inlineStr">
        <is>
          <t>Opt_InsertProvided</t>
        </is>
      </c>
      <c r="H850" t="inlineStr">
        <is>
          <t>CaseMatl_Ductile_Iron_ASTM-A536-65</t>
        </is>
      </c>
      <c r="I850" s="123" t="inlineStr">
        <is>
          <t>:J:</t>
        </is>
      </c>
      <c r="J850" t="inlineStr">
        <is>
          <t>Coating_Epoxy</t>
        </is>
      </c>
      <c r="K850" t="inlineStr">
        <is>
          <t>:MechSealType1Bal:</t>
        </is>
      </c>
      <c r="L850" t="inlineStr">
        <is>
          <t>Vertical</t>
        </is>
      </c>
      <c r="M850" t="inlineStr">
        <is>
          <t>:G:K:</t>
        </is>
      </c>
      <c r="N850" t="inlineStr">
        <is>
          <t>:284JP:286JP:324JP:326JP:364JPZ:365JPZ:404JPZ:405JPZ:</t>
        </is>
      </c>
      <c r="O850" s="6" t="inlineStr">
        <is>
          <t>Cast Iron, ASTM-A48, CL 30</t>
        </is>
      </c>
      <c r="P850" s="6" t="inlineStr">
        <is>
          <t>C30</t>
        </is>
      </c>
      <c r="Q850" s="123" t="inlineStr">
        <is>
          <t>250# ANSI Flange</t>
        </is>
      </c>
      <c r="R850" s="123" t="inlineStr">
        <is>
          <t>RTF</t>
        </is>
      </c>
      <c r="S850" s="6" t="n"/>
      <c r="T850" s="123" t="inlineStr">
        <is>
          <t>A100088</t>
        </is>
      </c>
      <c r="U850" s="123" t="n"/>
      <c r="V850" s="123" t="inlineStr">
        <is>
          <t>LT031</t>
        </is>
      </c>
      <c r="W850" s="13" t="n">
        <v>14</v>
      </c>
      <c r="X850" t="n">
        <v>0</v>
      </c>
    </row>
    <row r="851" ht="12.75" customHeight="1">
      <c r="B851" s="13" t="inlineStr">
        <is>
          <t>N</t>
        </is>
      </c>
      <c r="C851" t="inlineStr">
        <is>
          <t>Price_BOM_VL_VLS_Insert_846</t>
        </is>
      </c>
      <c r="D851">
        <f>IF(B851="Y",C851,"")</f>
        <v/>
      </c>
      <c r="E851" t="inlineStr">
        <is>
          <t>:2512-1_VL:3012-5_VL:3012-3_VL:4095-9_VL:4095-7_VL:4012-1_VL:4012-9_VL:4012-7_VL:5095-9_VL:5012-9_VL:5012-C_VL:5012-A_VL:6012-5_VL:8095-1_VL:8012-3_VL:</t>
        </is>
      </c>
      <c r="F851" s="123" t="inlineStr">
        <is>
          <t>XA</t>
        </is>
      </c>
      <c r="G851" s="123" t="inlineStr">
        <is>
          <t>Opt_InsertProvided</t>
        </is>
      </c>
      <c r="H851" t="inlineStr">
        <is>
          <t>CaseMatl_Ductile_Iron_ASTM-A536-65</t>
        </is>
      </c>
      <c r="I851" s="123" t="inlineStr">
        <is>
          <t>:J:</t>
        </is>
      </c>
      <c r="J851" t="inlineStr">
        <is>
          <t>Coating_Standard</t>
        </is>
      </c>
      <c r="K851" t="inlineStr">
        <is>
          <t>:MechSealType1Unbal:</t>
        </is>
      </c>
      <c r="L851" t="inlineStr">
        <is>
          <t>Vertical</t>
        </is>
      </c>
      <c r="M851" t="inlineStr">
        <is>
          <t>:G:K:</t>
        </is>
      </c>
      <c r="N851" t="inlineStr">
        <is>
          <t>:213JP:215JP:254JP:256JP:</t>
        </is>
      </c>
      <c r="O851" s="6" t="inlineStr">
        <is>
          <t>Cast Iron, ASTM-A48, CL 30</t>
        </is>
      </c>
      <c r="P851" s="6" t="inlineStr">
        <is>
          <t>C30</t>
        </is>
      </c>
      <c r="Q851" s="123" t="inlineStr">
        <is>
          <t>250# ANSI Flange</t>
        </is>
      </c>
      <c r="R851" s="123" t="inlineStr">
        <is>
          <t>RTF</t>
        </is>
      </c>
      <c r="S851" s="6" t="n"/>
      <c r="T851" s="123" t="inlineStr">
        <is>
          <t>A100088</t>
        </is>
      </c>
      <c r="U851" s="123" t="n"/>
      <c r="V851" s="123" t="inlineStr">
        <is>
          <t>LT031</t>
        </is>
      </c>
      <c r="W851" s="13" t="n">
        <v>14</v>
      </c>
      <c r="X851" t="n">
        <v>0</v>
      </c>
    </row>
    <row r="852" ht="12.75" customHeight="1">
      <c r="B852" s="13" t="inlineStr">
        <is>
          <t>N</t>
        </is>
      </c>
      <c r="C852" t="inlineStr">
        <is>
          <t>Price_BOM_VL_VLS_Insert_847</t>
        </is>
      </c>
      <c r="D852">
        <f>IF(B852="Y",C852,"")</f>
        <v/>
      </c>
      <c r="E852" t="inlineStr">
        <is>
          <t>:2512-1_VL:3012-5_VL:3012-3_VL:4095-9_VL:4095-7_VL:4012-1_VL:4012-9_VL:4012-7_VL:5095-9_VL:5012-9_VL:5012-C_VL:5012-A_VL:6012-5_VL:8095-1_VL:8012-3_VL:</t>
        </is>
      </c>
      <c r="F852" s="123" t="inlineStr">
        <is>
          <t>XA</t>
        </is>
      </c>
      <c r="G852" s="123" t="inlineStr">
        <is>
          <t>Opt_InsertProvided</t>
        </is>
      </c>
      <c r="H852" t="inlineStr">
        <is>
          <t>CaseMatl_Ductile_Iron_ASTM-A536-65</t>
        </is>
      </c>
      <c r="I852" s="123" t="inlineStr">
        <is>
          <t>:J:</t>
        </is>
      </c>
      <c r="J852" t="inlineStr">
        <is>
          <t>Coating_Standard</t>
        </is>
      </c>
      <c r="K852" t="inlineStr">
        <is>
          <t>:MechSealType1Unbal:</t>
        </is>
      </c>
      <c r="L852" t="inlineStr">
        <is>
          <t>Vertical</t>
        </is>
      </c>
      <c r="M852" t="inlineStr">
        <is>
          <t>:G:K:</t>
        </is>
      </c>
      <c r="N852" t="inlineStr">
        <is>
          <t>:284JP:286JP:324JP:326JP:364JPZ:365JPZ:404JPZ:405JPZ:</t>
        </is>
      </c>
      <c r="O852" s="6" t="inlineStr">
        <is>
          <t>Cast Iron, ASTM-A48, CL 30</t>
        </is>
      </c>
      <c r="P852" s="6" t="inlineStr">
        <is>
          <t>C30</t>
        </is>
      </c>
      <c r="Q852" s="123" t="inlineStr">
        <is>
          <t>250# ANSI Flange</t>
        </is>
      </c>
      <c r="R852" s="123" t="inlineStr">
        <is>
          <t>RTF</t>
        </is>
      </c>
      <c r="S852" s="6" t="n"/>
      <c r="T852" s="123" t="inlineStr">
        <is>
          <t>A100088</t>
        </is>
      </c>
      <c r="U852" s="123" t="n"/>
      <c r="V852" s="123" t="inlineStr">
        <is>
          <t>LT031</t>
        </is>
      </c>
      <c r="W852" s="13" t="n">
        <v>14</v>
      </c>
      <c r="X852" t="n">
        <v>0</v>
      </c>
    </row>
    <row r="853" ht="12.75" customHeight="1">
      <c r="B853" s="13" t="inlineStr">
        <is>
          <t>N</t>
        </is>
      </c>
      <c r="C853" t="inlineStr">
        <is>
          <t>Price_BOM_VL_VLS_Insert_848</t>
        </is>
      </c>
      <c r="D853">
        <f>IF(B853="Y",C853,"")</f>
        <v/>
      </c>
      <c r="E853" t="inlineStr">
        <is>
          <t>:2512-1_VL:3012-5_VL:3012-3_VL:4095-9_VL:4095-7_VL:4012-1_VL:4012-9_VL:4012-7_VL:5095-9_VL:5012-9_VL:5012-C_VL:5012-A_VL:6012-5_VL:8095-1_VL:8012-3_VL:</t>
        </is>
      </c>
      <c r="F853" s="123" t="inlineStr">
        <is>
          <t>XA</t>
        </is>
      </c>
      <c r="G853" s="123" t="inlineStr">
        <is>
          <t>Opt_InsertProvided</t>
        </is>
      </c>
      <c r="H853" t="inlineStr">
        <is>
          <t>CaseMatl_Ductile_Iron_ASTM-A536-65</t>
        </is>
      </c>
      <c r="I853" s="123" t="inlineStr">
        <is>
          <t>:J:</t>
        </is>
      </c>
      <c r="J853" t="inlineStr">
        <is>
          <t>Coating_Standard</t>
        </is>
      </c>
      <c r="K853" t="inlineStr">
        <is>
          <t>:MechSealType2B:</t>
        </is>
      </c>
      <c r="L853" t="inlineStr">
        <is>
          <t>Vertical</t>
        </is>
      </c>
      <c r="M853" t="inlineStr">
        <is>
          <t>:G:K:</t>
        </is>
      </c>
      <c r="N853" t="inlineStr">
        <is>
          <t>:213JP:215JP:254JP:256JP:</t>
        </is>
      </c>
      <c r="O853" s="6" t="inlineStr">
        <is>
          <t>Cast Iron, ASTM-A48, CL 30</t>
        </is>
      </c>
      <c r="P853" s="6" t="inlineStr">
        <is>
          <t>C30</t>
        </is>
      </c>
      <c r="Q853" s="123" t="inlineStr">
        <is>
          <t>250# ANSI Flange</t>
        </is>
      </c>
      <c r="R853" s="123" t="inlineStr">
        <is>
          <t>RTF</t>
        </is>
      </c>
      <c r="S853" s="6" t="n"/>
      <c r="T853" s="123" t="inlineStr">
        <is>
          <t>A100088</t>
        </is>
      </c>
      <c r="U853" s="123" t="n"/>
      <c r="V853" s="123" t="inlineStr">
        <is>
          <t>LT031</t>
        </is>
      </c>
      <c r="W853" s="13" t="n">
        <v>14</v>
      </c>
      <c r="X853" t="n">
        <v>0</v>
      </c>
    </row>
    <row r="854" ht="12.75" customHeight="1">
      <c r="B854" s="13" t="inlineStr">
        <is>
          <t>N</t>
        </is>
      </c>
      <c r="C854" t="inlineStr">
        <is>
          <t>Price_BOM_VL_VLS_Insert_849</t>
        </is>
      </c>
      <c r="D854">
        <f>IF(B854="Y",C854,"")</f>
        <v/>
      </c>
      <c r="E854" t="inlineStr">
        <is>
          <t>:2512-1_VL:3012-5_VL:3012-3_VL:4095-9_VL:4095-7_VL:4012-1_VL:4012-9_VL:4012-7_VL:5095-9_VL:5012-9_VL:5012-C_VL:5012-A_VL:6012-5_VL:8095-1_VL:8012-3_VL:</t>
        </is>
      </c>
      <c r="F854" s="123" t="inlineStr">
        <is>
          <t>XA</t>
        </is>
      </c>
      <c r="G854" s="123" t="inlineStr">
        <is>
          <t>Opt_InsertProvided</t>
        </is>
      </c>
      <c r="H854" t="inlineStr">
        <is>
          <t>CaseMatl_Ductile_Iron_ASTM-A536-65</t>
        </is>
      </c>
      <c r="I854" s="123" t="inlineStr">
        <is>
          <t>:J:</t>
        </is>
      </c>
      <c r="J854" t="inlineStr">
        <is>
          <t>Coating_Standard</t>
        </is>
      </c>
      <c r="K854" t="inlineStr">
        <is>
          <t>:MechSealType2B:</t>
        </is>
      </c>
      <c r="L854" t="inlineStr">
        <is>
          <t>Vertical</t>
        </is>
      </c>
      <c r="M854" t="inlineStr">
        <is>
          <t>:G:K:</t>
        </is>
      </c>
      <c r="N854" t="inlineStr">
        <is>
          <t>:284JP:286JP:324JP:326JP:364JPZ:365JPZ:404JPZ:405JPZ:</t>
        </is>
      </c>
      <c r="O854" s="6" t="inlineStr">
        <is>
          <t>Cast Iron, ASTM-A48, CL 30</t>
        </is>
      </c>
      <c r="P854" s="6" t="inlineStr">
        <is>
          <t>C30</t>
        </is>
      </c>
      <c r="Q854" s="123" t="inlineStr">
        <is>
          <t>250# ANSI Flange</t>
        </is>
      </c>
      <c r="R854" s="123" t="inlineStr">
        <is>
          <t>RTF</t>
        </is>
      </c>
      <c r="S854" s="6" t="n"/>
      <c r="T854" s="123" t="inlineStr">
        <is>
          <t>A100088</t>
        </is>
      </c>
      <c r="U854" s="123" t="n"/>
      <c r="V854" s="123" t="inlineStr">
        <is>
          <t>LT031</t>
        </is>
      </c>
      <c r="W854" s="13" t="n">
        <v>14</v>
      </c>
      <c r="X854" t="n">
        <v>0</v>
      </c>
    </row>
    <row r="855">
      <c r="B855" s="13">
        <f>IF(AND(J855="Coating_Standard"),"Y","N")</f>
        <v/>
      </c>
      <c r="C855" s="6" t="inlineStr">
        <is>
          <t>Price_BOM_VL_VLS_Insert_850</t>
        </is>
      </c>
      <c r="D855">
        <f>IF(B855="Y",C855,"")</f>
        <v/>
      </c>
      <c r="E855" t="inlineStr">
        <is>
          <t>:4015-9_VLS:4015-7_VLS:</t>
        </is>
      </c>
      <c r="F855" t="inlineStr">
        <is>
          <t>XA</t>
        </is>
      </c>
      <c r="G855" s="123" t="inlineStr">
        <is>
          <t>Opt_InsertProvided</t>
        </is>
      </c>
      <c r="H855" t="inlineStr">
        <is>
          <t>Cast Iron, ASTM-A48, CL 30:Cast Iron, ASTM-A48, CL 35:CaseMatl_Ductile_Iron_ASTM-A536-65</t>
        </is>
      </c>
      <c r="I855" s="123" t="inlineStr">
        <is>
          <t>:C30:C35:J:</t>
        </is>
      </c>
      <c r="J855" t="inlineStr">
        <is>
          <t>Coating_Standard</t>
        </is>
      </c>
      <c r="K855" s="6" t="inlineStr">
        <is>
          <t>:MechSealType21:MechSealType2:MechSealType2B:</t>
        </is>
      </c>
      <c r="L855" t="inlineStr">
        <is>
          <t>Vertical</t>
        </is>
      </c>
      <c r="M855" t="inlineStr">
        <is>
          <t>:E:</t>
        </is>
      </c>
      <c r="N855" t="inlineStr">
        <is>
          <t>:284TC:286TC:</t>
        </is>
      </c>
      <c r="O855" s="6" t="inlineStr">
        <is>
          <t>Cast Iron, ASTM-A48, CL 30</t>
        </is>
      </c>
      <c r="P855" s="6" t="inlineStr">
        <is>
          <t>C30</t>
        </is>
      </c>
      <c r="Q855" s="123" t="inlineStr">
        <is>
          <t>125# ANSI Flange</t>
        </is>
      </c>
      <c r="R855" s="123" t="n">
        <v>98273989</v>
      </c>
      <c r="S855" s="123" t="inlineStr">
        <is>
          <t>BRK B/M VLS XA,4015 284/286 TC MTR</t>
        </is>
      </c>
      <c r="T855" s="88" t="inlineStr">
        <is>
          <t>A300196</t>
        </is>
      </c>
      <c r="U855" s="88" t="n"/>
      <c r="V855" s="65" t="inlineStr">
        <is>
          <t>LT116</t>
        </is>
      </c>
      <c r="W855" s="13" t="n">
        <v>16</v>
      </c>
      <c r="X855" t="n">
        <v>299</v>
      </c>
    </row>
    <row r="856">
      <c r="B856" s="13" t="inlineStr">
        <is>
          <t>N</t>
        </is>
      </c>
      <c r="C856" t="inlineStr">
        <is>
          <t>Price_BOM_VL_VLS_Insert_851</t>
        </is>
      </c>
      <c r="D856">
        <f>IF(B856="Y",C856,"")</f>
        <v/>
      </c>
      <c r="E856" t="inlineStr">
        <is>
          <t>:4015-9_VL:4015-7_VL:</t>
        </is>
      </c>
      <c r="F856" s="123" t="inlineStr">
        <is>
          <t>XA</t>
        </is>
      </c>
      <c r="G856" s="123" t="inlineStr">
        <is>
          <t>Opt_InsertProvided</t>
        </is>
      </c>
      <c r="H856" s="123" t="inlineStr">
        <is>
          <t>Ductile Iron, ASTM-A536-65</t>
        </is>
      </c>
      <c r="I856" s="123" t="inlineStr">
        <is>
          <t>:J:</t>
        </is>
      </c>
      <c r="J856" t="inlineStr">
        <is>
          <t>Coating_Standard</t>
        </is>
      </c>
      <c r="K856" s="6" t="inlineStr">
        <is>
          <t>:MechSealType21S:MechSealType1Unbal:</t>
        </is>
      </c>
      <c r="L856" t="inlineStr">
        <is>
          <t>Vertical</t>
        </is>
      </c>
      <c r="M856" t="inlineStr">
        <is>
          <t>L</t>
        </is>
      </c>
      <c r="N856" t="inlineStr">
        <is>
          <t>:324JM:326JM:</t>
        </is>
      </c>
      <c r="O856" s="6" t="inlineStr">
        <is>
          <t>Cast Iron, ASTM-A48, CL 30</t>
        </is>
      </c>
      <c r="P856" s="6" t="inlineStr">
        <is>
          <t>C30</t>
        </is>
      </c>
      <c r="Q856" s="123" t="inlineStr">
        <is>
          <t>125# ANSI Flange</t>
        </is>
      </c>
      <c r="R856" s="123" t="n">
        <v>96769410</v>
      </c>
      <c r="S856" s="6" t="inlineStr">
        <is>
          <t>INSERT,LC,XA,JM,SGL,12.5"AK,CI</t>
        </is>
      </c>
      <c r="T856" s="88" t="inlineStr">
        <is>
          <t>A300196</t>
        </is>
      </c>
      <c r="U856" s="123" t="n"/>
      <c r="V856" s="65" t="inlineStr">
        <is>
          <t>LT116</t>
        </is>
      </c>
      <c r="W856" s="13" t="n">
        <v>16</v>
      </c>
      <c r="X856" t="n">
        <v>33.5</v>
      </c>
    </row>
    <row r="857">
      <c r="B857" s="13" t="inlineStr">
        <is>
          <t>Y</t>
        </is>
      </c>
      <c r="C857" t="inlineStr">
        <is>
          <t>Price_BOM_VL_VLS_Insert_852</t>
        </is>
      </c>
      <c r="D857">
        <f>IF(B857="Y",C857,"")</f>
        <v/>
      </c>
      <c r="E857" t="inlineStr">
        <is>
          <t>:1012-3_VLS:</t>
        </is>
      </c>
      <c r="F857" s="123" t="inlineStr">
        <is>
          <t>X5</t>
        </is>
      </c>
      <c r="G857" s="123" t="inlineStr">
        <is>
          <t>Opt_InsertProvided</t>
        </is>
      </c>
      <c r="H857" s="123" t="inlineStr">
        <is>
          <t>Cast Iron, ASTM-A48, CL 35</t>
        </is>
      </c>
      <c r="I857" s="123" t="inlineStr">
        <is>
          <t>:C30:C35:J:</t>
        </is>
      </c>
      <c r="J857" t="inlineStr">
        <is>
          <t>Coating_Standard</t>
        </is>
      </c>
      <c r="K857" t="inlineStr">
        <is>
          <t>:MechSealType21:MechSealType2:</t>
        </is>
      </c>
      <c r="L857" t="inlineStr">
        <is>
          <t>Vertical</t>
        </is>
      </c>
      <c r="M857" t="inlineStr">
        <is>
          <t>E</t>
        </is>
      </c>
      <c r="N857" t="inlineStr">
        <is>
          <t>:324TC:326TC:364TC:365TC:404TC:405TC:</t>
        </is>
      </c>
      <c r="O857" s="6" t="inlineStr">
        <is>
          <t>Cast Iron, ASTM-A48, CL 30</t>
        </is>
      </c>
      <c r="P857" s="6" t="inlineStr">
        <is>
          <t>C30</t>
        </is>
      </c>
      <c r="Q857" s="123" t="inlineStr">
        <is>
          <t>125# ANSI Flange</t>
        </is>
      </c>
      <c r="R857" s="123" t="n">
        <v>96759589</v>
      </c>
      <c r="S857" s="6" t="inlineStr">
        <is>
          <t>BRK B/M,VLS,X5,1012 324/405 TC MTR</t>
        </is>
      </c>
      <c r="T857" s="90" t="inlineStr">
        <is>
          <t>A300188</t>
        </is>
      </c>
      <c r="U857" s="123" t="n"/>
      <c r="V857" s="65" t="inlineStr">
        <is>
          <t>LT027</t>
        </is>
      </c>
      <c r="W857" s="13" t="n">
        <v>0</v>
      </c>
      <c r="X857" t="n">
        <v>167</v>
      </c>
    </row>
    <row r="858" ht="12.75" customHeight="1">
      <c r="A858" s="25" t="inlineStr">
        <is>
          <t>[END]</t>
        </is>
      </c>
      <c r="G858" s="123" t="n"/>
      <c r="I858" s="123" t="n"/>
      <c r="O858" s="6" t="n"/>
      <c r="P858" s="6" t="n"/>
      <c r="Q858" s="6" t="n"/>
      <c r="R858" s="1" t="n"/>
      <c r="S858" s="6" t="n"/>
      <c r="T858" s="123" t="n"/>
      <c r="U858" s="123" t="n"/>
      <c r="V858" s="123" t="n"/>
      <c r="W858" s="13" t="n"/>
    </row>
    <row r="859" ht="12.75" customHeight="1">
      <c r="G859" s="123" t="n"/>
      <c r="I859" s="123" t="n"/>
      <c r="O859" s="6" t="n"/>
      <c r="P859" s="6" t="n"/>
      <c r="Q859" s="6" t="n"/>
      <c r="R859" s="1" t="n"/>
      <c r="S859" s="6" t="n"/>
      <c r="T859" s="123" t="n"/>
      <c r="U859" s="123" t="n"/>
      <c r="V859" s="123" t="n"/>
      <c r="W859" s="123" t="n"/>
    </row>
    <row r="860" ht="12.75" customHeight="1">
      <c r="G860" s="123" t="n"/>
      <c r="H860" s="123" t="n"/>
      <c r="I860" s="123" t="n"/>
      <c r="O860" s="6" t="n"/>
      <c r="P860" s="6" t="n"/>
      <c r="Q860" s="6" t="n"/>
      <c r="R860" s="1" t="n"/>
      <c r="S860" s="6" t="n"/>
      <c r="T860" s="123" t="n"/>
      <c r="U860" s="123" t="n"/>
      <c r="V860" s="123" t="n"/>
      <c r="W860" s="123" t="n"/>
    </row>
    <row r="861" ht="12.75" customHeight="1">
      <c r="G861" s="123" t="n"/>
      <c r="I861" s="123" t="n"/>
      <c r="O861" s="6" t="n"/>
      <c r="P861" s="6" t="n"/>
      <c r="Q861" s="6" t="n"/>
      <c r="R861" s="1" t="n"/>
      <c r="S861" s="6" t="n"/>
      <c r="V861" s="123" t="n"/>
      <c r="W861" s="123" t="n"/>
    </row>
    <row r="862" ht="12.75" customHeight="1">
      <c r="G862" s="123" t="n"/>
      <c r="I862" s="123" t="n"/>
      <c r="O862" s="6" t="n"/>
      <c r="P862" s="6" t="n"/>
      <c r="Q862" s="6" t="n"/>
      <c r="R862" s="1" t="n"/>
      <c r="S862" s="6" t="n"/>
      <c r="V862" s="123" t="n"/>
      <c r="W862" s="123" t="n"/>
    </row>
    <row r="863" ht="12.75" customHeight="1">
      <c r="F863" s="123" t="n"/>
      <c r="G863" s="123" t="n"/>
      <c r="I863" s="123" t="n"/>
      <c r="O863" s="6" t="n"/>
      <c r="P863" s="6" t="n"/>
      <c r="Q863" s="6" t="n"/>
      <c r="R863" s="1" t="n"/>
      <c r="S863" s="6" t="n"/>
      <c r="T863" s="123" t="n"/>
      <c r="U863" s="123" t="n"/>
      <c r="V863" s="123" t="n"/>
      <c r="W863" s="123" t="n"/>
    </row>
    <row r="864" ht="12.75" customHeight="1">
      <c r="F864" s="123" t="n"/>
      <c r="G864" s="123" t="n"/>
      <c r="I864" s="123" t="n"/>
      <c r="O864" s="6" t="n"/>
      <c r="P864" s="6" t="n"/>
      <c r="Q864" s="6" t="n"/>
      <c r="R864" s="1" t="n"/>
      <c r="S864" s="6" t="n"/>
      <c r="T864" s="123" t="n"/>
      <c r="U864" s="123" t="n"/>
      <c r="V864" s="123" t="n"/>
      <c r="W864" s="123" t="n"/>
    </row>
    <row r="865" ht="12.75" customHeight="1">
      <c r="F865" s="123" t="n"/>
      <c r="G865" s="123" t="n"/>
      <c r="I865" s="123" t="n"/>
      <c r="O865" s="6" t="n"/>
      <c r="P865" s="6" t="n"/>
      <c r="Q865" s="6" t="n"/>
      <c r="R865" s="1" t="n"/>
      <c r="S865" s="6" t="n"/>
      <c r="T865" s="123" t="n"/>
      <c r="U865" s="123" t="n"/>
      <c r="V865" s="123" t="n"/>
      <c r="W865" s="123" t="n"/>
    </row>
    <row r="866" ht="12.75" customHeight="1">
      <c r="F866" s="123" t="n"/>
      <c r="G866" s="123" t="n"/>
      <c r="I866" s="123" t="n"/>
      <c r="O866" s="6" t="n"/>
      <c r="P866" s="6" t="n"/>
      <c r="Q866" s="6" t="n"/>
      <c r="R866" s="1" t="n"/>
      <c r="S866" s="6" t="n"/>
      <c r="T866" s="123" t="n"/>
      <c r="U866" s="123" t="n"/>
      <c r="V866" s="123" t="n"/>
      <c r="W866" s="123" t="n"/>
    </row>
    <row r="867" ht="12.75" customHeight="1">
      <c r="F867" s="123" t="n"/>
      <c r="G867" s="123" t="n"/>
      <c r="H867" s="123" t="n"/>
      <c r="I867" s="123" t="n"/>
      <c r="O867" s="6" t="n"/>
      <c r="P867" s="6" t="n"/>
      <c r="Q867" s="6" t="n"/>
      <c r="R867" s="1" t="n"/>
      <c r="S867" s="6" t="n"/>
      <c r="T867" s="123" t="n"/>
      <c r="U867" s="123" t="n"/>
      <c r="V867" s="123" t="n"/>
      <c r="W867" s="123" t="n"/>
    </row>
    <row r="868" ht="12.75" customHeight="1">
      <c r="F868" s="123" t="n"/>
      <c r="G868" s="123" t="n"/>
      <c r="H868" s="123" t="n"/>
      <c r="I868" s="123" t="n"/>
      <c r="O868" s="6" t="n"/>
      <c r="P868" s="6" t="n"/>
      <c r="Q868" s="6" t="n"/>
      <c r="R868" s="1" t="n"/>
      <c r="S868" s="6" t="n"/>
      <c r="T868" s="123" t="n"/>
      <c r="U868" s="123" t="n"/>
      <c r="V868" s="123" t="n"/>
      <c r="W868" s="123" t="n"/>
    </row>
    <row r="869" ht="12.75" customHeight="1">
      <c r="F869" s="123" t="n"/>
      <c r="G869" s="123" t="n"/>
      <c r="I869" s="123" t="n"/>
      <c r="O869" s="6" t="n"/>
      <c r="P869" s="6" t="n"/>
      <c r="Q869" s="6" t="n"/>
      <c r="R869" s="1" t="n"/>
      <c r="S869" s="6" t="n"/>
      <c r="T869" s="123" t="n"/>
      <c r="U869" s="123" t="n"/>
      <c r="V869" s="123" t="n"/>
      <c r="W869" s="123" t="n"/>
    </row>
    <row r="870" ht="12.75" customHeight="1">
      <c r="F870" s="123" t="n"/>
      <c r="G870" s="123" t="n"/>
      <c r="I870" s="123" t="n"/>
      <c r="O870" s="6" t="n"/>
      <c r="P870" s="6" t="n"/>
      <c r="Q870" s="6" t="n"/>
      <c r="R870" s="1" t="n"/>
      <c r="S870" s="6" t="n"/>
      <c r="T870" s="123" t="n"/>
      <c r="U870" s="123" t="n"/>
      <c r="V870" s="123" t="n"/>
      <c r="W870" s="123" t="n"/>
    </row>
    <row r="871" ht="12.75" customHeight="1">
      <c r="F871" s="123" t="n"/>
      <c r="G871" s="123" t="n"/>
      <c r="H871" s="123" t="n"/>
      <c r="I871" s="123" t="n"/>
      <c r="O871" s="6" t="n"/>
      <c r="P871" s="6" t="n"/>
      <c r="Q871" s="6" t="n"/>
      <c r="R871" s="1" t="n"/>
      <c r="S871" s="6" t="n"/>
      <c r="T871" s="123" t="n"/>
      <c r="U871" s="123" t="n"/>
      <c r="V871" s="123" t="n"/>
      <c r="W871" s="123" t="n"/>
    </row>
    <row r="872" ht="12.75" customHeight="1">
      <c r="F872" s="123" t="n"/>
      <c r="G872" s="123" t="n"/>
      <c r="H872" s="123" t="n"/>
      <c r="I872" s="123" t="n"/>
      <c r="O872" s="6" t="n"/>
      <c r="P872" s="6" t="n"/>
      <c r="Q872" s="6" t="n"/>
      <c r="R872" s="1" t="n"/>
      <c r="S872" s="6" t="n"/>
      <c r="T872" s="123" t="n"/>
      <c r="U872" s="123" t="n"/>
      <c r="V872" s="123" t="n"/>
      <c r="W872" s="123" t="n"/>
    </row>
    <row r="873" ht="12.75" customHeight="1">
      <c r="G873" s="123" t="n"/>
      <c r="I873" s="123" t="n"/>
      <c r="O873" s="6" t="n"/>
      <c r="P873" s="6" t="n"/>
      <c r="Q873" s="6" t="n"/>
      <c r="R873" s="1" t="n"/>
      <c r="S873" s="6" t="n"/>
      <c r="T873" s="6" t="n"/>
      <c r="U873" s="6" t="n"/>
      <c r="V873" s="123" t="n"/>
      <c r="W873" s="123" t="n"/>
    </row>
    <row r="874" ht="12.75" customHeight="1">
      <c r="G874" s="123" t="n"/>
      <c r="I874" s="123" t="n"/>
      <c r="O874" s="6" t="n"/>
      <c r="P874" s="6" t="n"/>
      <c r="Q874" s="6" t="n"/>
      <c r="R874" s="1" t="n"/>
      <c r="S874" s="6" t="n"/>
      <c r="T874" s="6" t="n"/>
      <c r="U874" s="6" t="n"/>
      <c r="V874" s="123" t="n"/>
      <c r="W874" s="123" t="n"/>
    </row>
    <row r="875" ht="12.75" customHeight="1">
      <c r="F875" s="123" t="n"/>
      <c r="G875" s="123" t="n"/>
      <c r="H875" s="123" t="n"/>
      <c r="I875" s="123" t="n"/>
      <c r="O875" s="6" t="n"/>
      <c r="P875" s="6" t="n"/>
      <c r="Q875" s="6" t="n"/>
      <c r="R875" s="1" t="n"/>
      <c r="S875" s="6" t="n"/>
      <c r="T875" s="123" t="n"/>
      <c r="U875" s="123" t="n"/>
      <c r="V875" s="123" t="n"/>
      <c r="W875" s="123" t="n"/>
    </row>
    <row r="876" ht="12.75" customHeight="1">
      <c r="F876" s="123" t="n"/>
      <c r="G876" s="123" t="n"/>
      <c r="H876" s="123" t="n"/>
      <c r="I876" s="123" t="n"/>
      <c r="O876" s="6" t="n"/>
      <c r="P876" s="6" t="n"/>
      <c r="Q876" s="6" t="n"/>
      <c r="R876" s="1" t="n"/>
      <c r="S876" s="6" t="n"/>
      <c r="T876" s="123" t="n"/>
      <c r="U876" s="123" t="n"/>
      <c r="V876" s="123" t="n"/>
      <c r="W876" s="123" t="n"/>
    </row>
    <row r="877" ht="12.75" customHeight="1">
      <c r="F877" s="123" t="n"/>
      <c r="G877" s="123" t="n"/>
      <c r="H877" s="123" t="n"/>
      <c r="I877" s="123" t="n"/>
      <c r="O877" s="6" t="n"/>
      <c r="P877" s="6" t="n"/>
      <c r="Q877" s="6" t="n"/>
      <c r="R877" s="1" t="n"/>
      <c r="S877" s="6" t="n"/>
      <c r="T877" s="123" t="n"/>
      <c r="U877" s="123" t="n"/>
      <c r="V877" s="123" t="n"/>
      <c r="W877" s="123" t="n"/>
    </row>
    <row r="878" ht="12.75" customHeight="1">
      <c r="F878" s="123" t="n"/>
      <c r="G878" s="123" t="n"/>
      <c r="H878" s="123" t="n"/>
      <c r="I878" s="123" t="n"/>
      <c r="O878" s="6" t="n"/>
      <c r="P878" s="6" t="n"/>
      <c r="Q878" s="6" t="n"/>
      <c r="R878" s="1" t="n"/>
      <c r="S878" s="6" t="n"/>
      <c r="T878" s="123" t="n"/>
      <c r="U878" s="123" t="n"/>
      <c r="V878" s="123" t="n"/>
      <c r="W878" s="123" t="n"/>
    </row>
    <row r="879" ht="12.75" customHeight="1">
      <c r="F879" s="123" t="n"/>
      <c r="G879" s="123" t="n"/>
      <c r="H879" s="123" t="n"/>
      <c r="I879" s="123" t="n"/>
      <c r="O879" s="6" t="n"/>
      <c r="P879" s="6" t="n"/>
      <c r="Q879" s="6" t="n"/>
      <c r="R879" s="1" t="n"/>
      <c r="S879" s="6" t="n"/>
      <c r="T879" s="123" t="n"/>
      <c r="U879" s="123" t="n"/>
      <c r="V879" s="123" t="n"/>
      <c r="W879" s="123" t="n"/>
    </row>
    <row r="880" ht="12.75" customHeight="1">
      <c r="F880" s="123" t="n"/>
      <c r="G880" s="123" t="n"/>
      <c r="H880" s="123" t="n"/>
      <c r="I880" s="123" t="n"/>
      <c r="O880" s="6" t="n"/>
      <c r="P880" s="6" t="n"/>
      <c r="Q880" s="6" t="n"/>
      <c r="R880" s="1" t="n"/>
      <c r="S880" s="6" t="n"/>
      <c r="T880" s="123" t="n"/>
      <c r="U880" s="123" t="n"/>
      <c r="V880" s="123" t="n"/>
      <c r="W880" s="123" t="n"/>
    </row>
    <row r="881" ht="12.75" customHeight="1">
      <c r="F881" s="123" t="n"/>
      <c r="G881" s="123" t="n"/>
      <c r="H881" s="123" t="n"/>
      <c r="I881" s="123" t="n"/>
      <c r="O881" s="6" t="n"/>
      <c r="P881" s="6" t="n"/>
      <c r="Q881" s="6" t="n"/>
      <c r="R881" s="1" t="n"/>
      <c r="S881" s="6" t="n"/>
      <c r="T881" s="123" t="n"/>
      <c r="U881" s="123" t="n"/>
      <c r="V881" s="123" t="n"/>
      <c r="W881" s="123" t="n"/>
    </row>
    <row r="882" ht="12.75" customHeight="1">
      <c r="F882" s="123" t="n"/>
      <c r="G882" s="123" t="n"/>
      <c r="H882" s="123" t="n"/>
      <c r="I882" s="123" t="n"/>
      <c r="O882" s="6" t="n"/>
      <c r="P882" s="6" t="n"/>
      <c r="Q882" s="6" t="n"/>
      <c r="R882" s="1" t="n"/>
      <c r="S882" s="6" t="n"/>
      <c r="T882" s="6" t="n"/>
      <c r="U882" s="6" t="n"/>
      <c r="V882" s="123" t="n"/>
      <c r="W882" s="123" t="n"/>
    </row>
    <row r="883" ht="12.75" customHeight="1">
      <c r="F883" s="123" t="n"/>
      <c r="G883" s="123" t="n"/>
      <c r="H883" s="123" t="n"/>
      <c r="I883" s="123" t="n"/>
      <c r="O883" s="6" t="n"/>
      <c r="P883" s="6" t="n"/>
      <c r="Q883" s="6" t="n"/>
      <c r="R883" s="1" t="n"/>
      <c r="S883" s="6" t="n"/>
      <c r="T883" s="6" t="n"/>
      <c r="U883" s="6" t="n"/>
      <c r="V883" s="123" t="n"/>
      <c r="W883" s="123" t="n"/>
    </row>
    <row r="884" ht="12.75" customHeight="1">
      <c r="F884" s="123" t="n"/>
      <c r="G884" s="123" t="n"/>
      <c r="H884" s="123" t="n"/>
      <c r="I884" s="123" t="n"/>
      <c r="O884" s="6" t="n"/>
      <c r="P884" s="6" t="n"/>
      <c r="Q884" s="6" t="n"/>
      <c r="R884" s="1" t="n"/>
      <c r="S884" s="6" t="n"/>
      <c r="T884" s="123" t="n"/>
      <c r="U884" s="123" t="n"/>
      <c r="V884" s="123" t="n"/>
      <c r="W884" s="123" t="n"/>
    </row>
    <row r="885" ht="12.75" customHeight="1">
      <c r="F885" s="123" t="n"/>
      <c r="G885" s="123" t="n"/>
      <c r="H885" s="123" t="n"/>
      <c r="I885" s="123" t="n"/>
      <c r="O885" s="6" t="n"/>
      <c r="P885" s="6" t="n"/>
      <c r="Q885" s="6" t="n"/>
      <c r="R885" s="1" t="n"/>
      <c r="S885" s="6" t="n"/>
      <c r="T885" s="123" t="n"/>
      <c r="U885" s="123" t="n"/>
      <c r="V885" s="123" t="n"/>
      <c r="W885" s="123" t="n"/>
    </row>
    <row r="886" ht="12.75" customHeight="1">
      <c r="G886" s="123" t="n"/>
      <c r="H886" s="123" t="n"/>
      <c r="I886" s="123" t="n"/>
      <c r="O886" s="6" t="n"/>
      <c r="P886" s="6" t="n"/>
      <c r="Q886" s="6" t="n"/>
      <c r="R886" s="1" t="n"/>
      <c r="S886" s="6" t="n"/>
      <c r="T886" s="123" t="n"/>
      <c r="U886" s="123" t="n"/>
      <c r="V886" s="123" t="n"/>
      <c r="W886" s="123" t="n"/>
    </row>
    <row r="887" ht="12.75" customHeight="1">
      <c r="G887" s="123" t="n"/>
      <c r="H887" s="123" t="n"/>
      <c r="I887" s="123" t="n"/>
      <c r="O887" s="6" t="n"/>
      <c r="P887" s="6" t="n"/>
      <c r="Q887" s="6" t="n"/>
      <c r="R887" s="1" t="n"/>
      <c r="S887" s="6" t="n"/>
      <c r="T887" s="123" t="n"/>
      <c r="U887" s="123" t="n"/>
      <c r="V887" s="123" t="n"/>
      <c r="W887" s="123" t="n"/>
    </row>
    <row r="888" ht="12.75" customHeight="1">
      <c r="G888" s="123" t="n"/>
      <c r="H888" s="123" t="n"/>
      <c r="I888" s="123" t="n"/>
      <c r="O888" s="6" t="n"/>
      <c r="P888" s="6" t="n"/>
      <c r="Q888" s="6" t="n"/>
      <c r="R888" s="1" t="n"/>
      <c r="S888" s="6" t="n"/>
      <c r="T888" s="123" t="n"/>
      <c r="U888" s="123" t="n"/>
      <c r="V888" s="123" t="n"/>
      <c r="W888" s="123" t="n"/>
    </row>
    <row r="889" ht="12.75" customHeight="1">
      <c r="G889" s="123" t="n"/>
      <c r="H889" s="123" t="n"/>
      <c r="I889" s="123" t="n"/>
      <c r="O889" s="6" t="n"/>
      <c r="P889" s="6" t="n"/>
      <c r="Q889" s="6" t="n"/>
      <c r="R889" s="1" t="n"/>
      <c r="S889" s="6" t="n"/>
      <c r="T889" s="123" t="n"/>
      <c r="U889" s="123" t="n"/>
      <c r="V889" s="123" t="n"/>
      <c r="W889" s="123" t="n"/>
    </row>
    <row r="890" ht="12.75" customHeight="1">
      <c r="G890" s="123" t="n"/>
      <c r="H890" s="123" t="n"/>
      <c r="I890" s="123" t="n"/>
      <c r="O890" s="6" t="n"/>
      <c r="P890" s="6" t="n"/>
      <c r="Q890" s="6" t="n"/>
      <c r="R890" s="1" t="n"/>
      <c r="S890" s="6" t="n"/>
      <c r="T890" s="123" t="n"/>
      <c r="U890" s="123" t="n"/>
      <c r="V890" s="123" t="n"/>
      <c r="W890" s="123" t="n"/>
    </row>
    <row r="891" ht="12.75" customHeight="1">
      <c r="G891" s="123" t="n"/>
      <c r="H891" s="123" t="n"/>
      <c r="I891" s="123" t="n"/>
      <c r="O891" s="6" t="n"/>
      <c r="P891" s="6" t="n"/>
      <c r="Q891" s="6" t="n"/>
      <c r="R891" s="1" t="n"/>
      <c r="S891" s="6" t="n"/>
      <c r="T891" s="123" t="n"/>
      <c r="U891" s="123" t="n"/>
      <c r="V891" s="123" t="n"/>
      <c r="W891" s="123" t="n"/>
    </row>
    <row r="892" ht="12.75" customHeight="1">
      <c r="G892" s="123" t="n"/>
      <c r="H892" s="123" t="n"/>
      <c r="I892" s="123" t="n"/>
      <c r="O892" s="6" t="n"/>
      <c r="P892" s="6" t="n"/>
      <c r="Q892" s="6" t="n"/>
      <c r="R892" s="1" t="n"/>
      <c r="S892" s="6" t="n"/>
      <c r="T892" s="123" t="n"/>
      <c r="U892" s="123" t="n"/>
      <c r="V892" s="123" t="n"/>
      <c r="W892" s="123" t="n"/>
    </row>
    <row r="893" ht="12.75" customHeight="1">
      <c r="G893" s="123" t="n"/>
      <c r="H893" s="123" t="n"/>
      <c r="I893" s="123" t="n"/>
      <c r="O893" s="6" t="n"/>
      <c r="P893" s="6" t="n"/>
      <c r="Q893" s="6" t="n"/>
      <c r="R893" s="1" t="n"/>
      <c r="S893" s="6" t="n"/>
      <c r="T893" s="123" t="n"/>
      <c r="U893" s="123" t="n"/>
      <c r="V893" s="123" t="n"/>
      <c r="W893" s="123" t="n"/>
    </row>
    <row r="894" ht="12.75" customHeight="1">
      <c r="G894" s="123" t="n"/>
      <c r="H894" s="123" t="n"/>
      <c r="I894" s="123" t="n"/>
      <c r="O894" s="6" t="n"/>
      <c r="P894" s="6" t="n"/>
      <c r="Q894" s="6" t="n"/>
      <c r="R894" s="1" t="n"/>
      <c r="S894" s="6" t="n"/>
      <c r="T894" s="123" t="n"/>
      <c r="U894" s="123" t="n"/>
      <c r="V894" s="123" t="n"/>
      <c r="W894" s="123" t="n"/>
    </row>
    <row r="895" ht="12.75" customHeight="1">
      <c r="G895" s="123" t="n"/>
      <c r="H895" s="123" t="n"/>
      <c r="I895" s="123" t="n"/>
      <c r="O895" s="6" t="n"/>
      <c r="P895" s="6" t="n"/>
      <c r="Q895" s="6" t="n"/>
      <c r="R895" s="1" t="n"/>
      <c r="S895" s="6" t="n"/>
      <c r="T895" s="123" t="n"/>
      <c r="U895" s="123" t="n"/>
      <c r="V895" s="123" t="n"/>
      <c r="W895" s="123" t="n"/>
    </row>
    <row r="896" ht="12.75" customHeight="1">
      <c r="G896" s="123" t="n"/>
      <c r="H896" s="123" t="n"/>
      <c r="I896" s="123" t="n"/>
      <c r="O896" s="6" t="n"/>
      <c r="P896" s="6" t="n"/>
      <c r="Q896" s="6" t="n"/>
      <c r="R896" s="1" t="n"/>
      <c r="S896" s="6" t="n"/>
      <c r="V896" s="123" t="n"/>
      <c r="W896" s="123" t="n"/>
    </row>
    <row r="897" ht="12.75" customHeight="1">
      <c r="G897" s="123" t="n"/>
      <c r="H897" s="123" t="n"/>
      <c r="I897" s="123" t="n"/>
      <c r="O897" s="6" t="n"/>
      <c r="P897" s="6" t="n"/>
      <c r="Q897" s="6" t="n"/>
      <c r="R897" s="1" t="n"/>
      <c r="S897" s="6" t="n"/>
      <c r="T897" s="6" t="n"/>
      <c r="U897" s="6" t="n"/>
      <c r="V897" s="123" t="n"/>
      <c r="W897" s="123" t="n"/>
    </row>
    <row r="898" ht="12.75" customHeight="1">
      <c r="F898" s="123" t="n"/>
      <c r="G898" s="123" t="n"/>
      <c r="H898" s="123" t="n"/>
      <c r="I898" s="123" t="n"/>
      <c r="O898" s="6" t="n"/>
      <c r="P898" s="6" t="n"/>
      <c r="Q898" s="6" t="n"/>
      <c r="R898" s="1" t="n"/>
      <c r="S898" s="6" t="n"/>
      <c r="T898" s="123" t="n"/>
      <c r="U898" s="123" t="n"/>
      <c r="V898" s="123" t="n"/>
      <c r="W898" s="123" t="n"/>
    </row>
    <row r="899" ht="12.75" customHeight="1">
      <c r="F899" s="123" t="n"/>
      <c r="G899" s="123" t="n"/>
      <c r="H899" s="123" t="n"/>
      <c r="I899" s="123" t="n"/>
      <c r="O899" s="6" t="n"/>
      <c r="P899" s="6" t="n"/>
      <c r="Q899" s="6" t="n"/>
      <c r="R899" s="1" t="n"/>
      <c r="S899" s="6" t="n"/>
      <c r="T899" s="123" t="n"/>
      <c r="U899" s="123" t="n"/>
      <c r="V899" s="123" t="n"/>
      <c r="W899" s="123" t="n"/>
    </row>
    <row r="900" ht="12.75" customHeight="1">
      <c r="F900" s="123" t="n"/>
      <c r="G900" s="123" t="n"/>
      <c r="H900" s="123" t="n"/>
      <c r="I900" s="123" t="n"/>
      <c r="O900" s="6" t="n"/>
      <c r="P900" s="6" t="n"/>
      <c r="Q900" s="6" t="n"/>
      <c r="R900" s="1" t="n"/>
      <c r="S900" s="6" t="n"/>
      <c r="T900" s="123" t="n"/>
      <c r="U900" s="123" t="n"/>
      <c r="V900" s="123" t="n"/>
      <c r="W900" s="123" t="n"/>
    </row>
    <row r="901" ht="12.75" customHeight="1">
      <c r="F901" s="123" t="n"/>
      <c r="G901" s="123" t="n"/>
      <c r="H901" s="123" t="n"/>
      <c r="I901" s="123" t="n"/>
      <c r="O901" s="6" t="n"/>
      <c r="P901" s="6" t="n"/>
      <c r="Q901" s="6" t="n"/>
      <c r="R901" s="1" t="n"/>
      <c r="S901" s="6" t="n"/>
      <c r="T901" s="123" t="n"/>
      <c r="U901" s="123" t="n"/>
      <c r="V901" s="123" t="n"/>
      <c r="W901" s="123" t="n"/>
    </row>
    <row r="902" ht="12.75" customHeight="1">
      <c r="F902" s="123" t="n"/>
      <c r="G902" s="123" t="n"/>
      <c r="H902" s="123" t="n"/>
      <c r="I902" s="123" t="n"/>
      <c r="O902" s="6" t="n"/>
      <c r="P902" s="6" t="n"/>
      <c r="Q902" s="6" t="n"/>
      <c r="R902" s="1" t="n"/>
      <c r="S902" s="6" t="n"/>
      <c r="T902" s="123" t="n"/>
      <c r="U902" s="123" t="n"/>
      <c r="V902" s="123" t="n"/>
      <c r="W902" s="123" t="n"/>
    </row>
    <row r="903" ht="12.75" customHeight="1">
      <c r="F903" s="123" t="n"/>
      <c r="G903" s="123" t="n"/>
      <c r="H903" s="123" t="n"/>
      <c r="I903" s="123" t="n"/>
      <c r="O903" s="6" t="n"/>
      <c r="P903" s="6" t="n"/>
      <c r="Q903" s="6" t="n"/>
      <c r="R903" s="1" t="n"/>
      <c r="S903" s="6" t="n"/>
      <c r="T903" s="123" t="n"/>
      <c r="U903" s="123" t="n"/>
      <c r="V903" s="123" t="n"/>
      <c r="W903" s="123" t="n"/>
    </row>
    <row r="904" ht="12.75" customHeight="1">
      <c r="F904" s="123" t="n"/>
      <c r="G904" s="123" t="n"/>
      <c r="H904" s="123" t="n"/>
      <c r="I904" s="123" t="n"/>
      <c r="O904" s="6" t="n"/>
      <c r="P904" s="6" t="n"/>
      <c r="Q904" s="6" t="n"/>
      <c r="R904" s="1" t="n"/>
      <c r="S904" s="6" t="n"/>
      <c r="T904" s="123" t="n"/>
      <c r="U904" s="123" t="n"/>
      <c r="V904" s="123" t="n"/>
      <c r="W904" s="123" t="n"/>
    </row>
    <row r="905" ht="12.75" customHeight="1">
      <c r="F905" s="123" t="n"/>
      <c r="G905" s="123" t="n"/>
      <c r="H905" s="123" t="n"/>
      <c r="I905" s="123" t="n"/>
      <c r="O905" s="6" t="n"/>
      <c r="P905" s="6" t="n"/>
      <c r="Q905" s="6" t="n"/>
      <c r="R905" s="1" t="n"/>
      <c r="S905" s="6" t="n"/>
      <c r="T905" s="123" t="n"/>
      <c r="U905" s="123" t="n"/>
      <c r="V905" s="123" t="n"/>
      <c r="W905" s="123" t="n"/>
    </row>
    <row r="906" ht="12.75" customHeight="1">
      <c r="F906" s="123" t="n"/>
      <c r="G906" s="123" t="n"/>
      <c r="H906" s="123" t="n"/>
      <c r="I906" s="123" t="n"/>
      <c r="O906" s="6" t="n"/>
      <c r="P906" s="6" t="n"/>
      <c r="Q906" s="6" t="n"/>
      <c r="R906" s="1" t="n"/>
      <c r="S906" s="6" t="n"/>
      <c r="T906" s="123" t="n"/>
      <c r="U906" s="123" t="n"/>
      <c r="V906" s="123" t="n"/>
      <c r="W906" s="123" t="n"/>
    </row>
    <row r="907" ht="12.75" customHeight="1">
      <c r="F907" s="123" t="n"/>
      <c r="G907" s="123" t="n"/>
      <c r="H907" s="123" t="n"/>
      <c r="I907" s="123" t="n"/>
      <c r="O907" s="6" t="n"/>
      <c r="P907" s="6" t="n"/>
      <c r="Q907" s="6" t="n"/>
      <c r="R907" s="1" t="n"/>
      <c r="S907" s="6" t="n"/>
      <c r="T907" s="123" t="n"/>
      <c r="U907" s="123" t="n"/>
      <c r="V907" s="123" t="n"/>
      <c r="W907" s="123" t="n"/>
    </row>
    <row r="908" ht="12.75" customHeight="1">
      <c r="F908" s="123" t="n"/>
      <c r="G908" s="123" t="n"/>
      <c r="H908" s="123" t="n"/>
      <c r="I908" s="123" t="n"/>
      <c r="O908" s="6" t="n"/>
      <c r="P908" s="6" t="n"/>
      <c r="Q908" s="6" t="n"/>
      <c r="R908" s="1" t="n"/>
      <c r="S908" s="6" t="n"/>
      <c r="T908" s="123" t="n"/>
      <c r="U908" s="123" t="n"/>
      <c r="V908" s="123" t="n"/>
      <c r="W908" s="123" t="n"/>
    </row>
    <row r="909" ht="12.75" customHeight="1">
      <c r="F909" s="123" t="n"/>
      <c r="G909" s="123" t="n"/>
      <c r="H909" s="123" t="n"/>
      <c r="I909" s="123" t="n"/>
      <c r="O909" s="6" t="n"/>
      <c r="P909" s="6" t="n"/>
      <c r="Q909" s="6" t="n"/>
      <c r="R909" s="1" t="n"/>
      <c r="S909" s="6" t="n"/>
      <c r="T909" s="123" t="n"/>
      <c r="U909" s="123" t="n"/>
      <c r="V909" s="123" t="n"/>
      <c r="W909" s="123" t="n"/>
    </row>
    <row r="910" ht="12.75" customHeight="1">
      <c r="F910" s="123" t="n"/>
      <c r="G910" s="123" t="n"/>
      <c r="H910" s="123" t="n"/>
      <c r="I910" s="123" t="n"/>
      <c r="O910" s="6" t="n"/>
      <c r="P910" s="6" t="n"/>
      <c r="Q910" s="6" t="n"/>
      <c r="R910" s="1" t="n"/>
      <c r="S910" s="6" t="n"/>
      <c r="T910" s="123" t="n"/>
      <c r="U910" s="123" t="n"/>
      <c r="V910" s="123" t="n"/>
      <c r="W910" s="123" t="n"/>
    </row>
    <row r="911" ht="12.75" customHeight="1">
      <c r="F911" s="123" t="n"/>
      <c r="G911" s="123" t="n"/>
      <c r="H911" s="123" t="n"/>
      <c r="I911" s="123" t="n"/>
      <c r="O911" s="6" t="n"/>
      <c r="P911" s="6" t="n"/>
      <c r="Q911" s="6" t="n"/>
      <c r="R911" s="1" t="n"/>
      <c r="S911" s="6" t="n"/>
      <c r="T911" s="123" t="n"/>
      <c r="U911" s="123" t="n"/>
      <c r="V911" s="123" t="n"/>
      <c r="W911" s="123" t="n"/>
    </row>
    <row r="912" ht="12.75" customHeight="1">
      <c r="F912" s="123" t="n"/>
      <c r="G912" s="123" t="n"/>
      <c r="H912" s="123" t="n"/>
      <c r="I912" s="123" t="n"/>
      <c r="O912" s="6" t="n"/>
      <c r="P912" s="6" t="n"/>
      <c r="Q912" s="6" t="n"/>
      <c r="R912" s="1" t="n"/>
      <c r="S912" s="6" t="n"/>
      <c r="T912" s="123" t="n"/>
      <c r="U912" s="123" t="n"/>
      <c r="V912" s="123" t="n"/>
      <c r="W912" s="123" t="n"/>
    </row>
    <row r="913" ht="12.75" customHeight="1">
      <c r="F913" s="123" t="n"/>
      <c r="G913" s="123" t="n"/>
      <c r="H913" s="123" t="n"/>
      <c r="I913" s="123" t="n"/>
      <c r="O913" s="6" t="n"/>
      <c r="P913" s="6" t="n"/>
      <c r="Q913" s="6" t="n"/>
      <c r="R913" s="1" t="n"/>
      <c r="S913" s="6" t="n"/>
      <c r="T913" s="6" t="n"/>
      <c r="U913" s="6" t="n"/>
      <c r="V913" s="123" t="n"/>
      <c r="W913" s="123" t="n"/>
    </row>
    <row r="914" ht="12.75" customHeight="1">
      <c r="F914" s="123" t="n"/>
      <c r="G914" s="123" t="n"/>
      <c r="H914" s="123" t="n"/>
      <c r="I914" s="123" t="n"/>
      <c r="O914" s="6" t="n"/>
      <c r="P914" s="6" t="n"/>
      <c r="Q914" s="6" t="n"/>
      <c r="R914" s="1" t="n"/>
      <c r="S914" s="6" t="n"/>
      <c r="T914" s="6" t="n"/>
      <c r="U914" s="6" t="n"/>
      <c r="V914" s="123" t="n"/>
      <c r="W914" s="123" t="n"/>
    </row>
    <row r="915" ht="12.75" customHeight="1">
      <c r="G915" s="123" t="n"/>
      <c r="H915" s="123" t="n"/>
      <c r="I915" s="123" t="n"/>
      <c r="O915" s="6" t="n"/>
      <c r="P915" s="6" t="n"/>
      <c r="Q915" s="6" t="n"/>
      <c r="R915" s="1" t="n"/>
      <c r="S915" s="6" t="n"/>
      <c r="T915" s="6" t="n"/>
      <c r="U915" s="6" t="n"/>
      <c r="V915" s="123" t="n"/>
      <c r="W915" s="123" t="n"/>
    </row>
    <row r="916" ht="12.75" customHeight="1">
      <c r="G916" s="123" t="n"/>
      <c r="H916" s="123" t="n"/>
      <c r="I916" s="123" t="n"/>
      <c r="O916" s="6" t="n"/>
      <c r="P916" s="6" t="n"/>
      <c r="Q916" s="6" t="n"/>
      <c r="R916" s="1" t="n"/>
      <c r="S916" s="6" t="n"/>
      <c r="T916" s="6" t="n"/>
      <c r="U916" s="6" t="n"/>
      <c r="V916" s="123" t="n"/>
      <c r="W916" s="123" t="n"/>
    </row>
    <row r="917" ht="12.75" customHeight="1">
      <c r="F917" s="123" t="n"/>
      <c r="G917" s="123" t="n"/>
      <c r="H917" s="123" t="n"/>
      <c r="I917" s="123" t="n"/>
      <c r="O917" s="6" t="n"/>
      <c r="P917" s="6" t="n"/>
      <c r="Q917" s="6" t="n"/>
      <c r="R917" s="1" t="n"/>
      <c r="S917" s="6" t="n"/>
      <c r="T917" s="6" t="n"/>
      <c r="U917" s="6" t="n"/>
      <c r="V917" s="123" t="n"/>
      <c r="W917" s="123" t="n"/>
    </row>
    <row r="918" ht="12.75" customHeight="1">
      <c r="F918" s="123" t="n"/>
      <c r="G918" s="123" t="n"/>
      <c r="H918" s="123" t="n"/>
      <c r="I918" s="123" t="n"/>
      <c r="O918" s="6" t="n"/>
      <c r="P918" s="6" t="n"/>
      <c r="Q918" s="6" t="n"/>
      <c r="R918" s="1" t="n"/>
      <c r="S918" s="6" t="n"/>
      <c r="T918" s="6" t="n"/>
      <c r="U918" s="6" t="n"/>
      <c r="V918" s="123" t="n"/>
      <c r="W918" s="123" t="n"/>
    </row>
    <row r="919" ht="12.75" customHeight="1">
      <c r="F919" s="123" t="n"/>
      <c r="G919" s="123" t="n"/>
      <c r="H919" s="123" t="n"/>
      <c r="I919" s="123" t="n"/>
      <c r="O919" s="6" t="n"/>
      <c r="P919" s="6" t="n"/>
      <c r="Q919" s="6" t="n"/>
      <c r="R919" s="1" t="n"/>
      <c r="S919" s="6" t="n"/>
      <c r="T919" s="6" t="n"/>
      <c r="U919" s="6" t="n"/>
      <c r="V919" s="123" t="n"/>
      <c r="W919" s="123" t="n"/>
    </row>
    <row r="920" ht="12.75" customHeight="1">
      <c r="S920" s="6" t="n"/>
    </row>
    <row r="921" ht="12.75" customHeight="1">
      <c r="G921" s="123" t="n"/>
      <c r="H921" s="123" t="n"/>
      <c r="I921" s="123" t="n"/>
      <c r="O921" s="6" t="n"/>
      <c r="P921" s="6" t="n"/>
      <c r="Q921" s="6" t="n"/>
      <c r="R921" s="1" t="n"/>
      <c r="S921" s="6" t="n"/>
      <c r="T921" s="6" t="n"/>
      <c r="U921" s="6" t="n"/>
      <c r="V921" s="123" t="n"/>
      <c r="W921" s="123" t="n"/>
    </row>
    <row r="922" ht="12.75" customHeight="1">
      <c r="G922" s="123" t="n"/>
      <c r="H922" s="123" t="n"/>
      <c r="I922" s="123" t="n"/>
      <c r="O922" s="6" t="n"/>
      <c r="P922" s="6" t="n"/>
      <c r="Q922" s="6" t="n"/>
      <c r="R922" s="1" t="n"/>
      <c r="S922" s="6" t="n"/>
      <c r="T922" s="6" t="n"/>
      <c r="U922" s="6" t="n"/>
      <c r="V922" s="123" t="n"/>
      <c r="W922" s="123" t="n"/>
    </row>
    <row r="923" ht="12.75" customHeight="1">
      <c r="F923" s="123" t="n"/>
      <c r="G923" s="123" t="n"/>
      <c r="H923" s="123" t="n"/>
      <c r="I923" s="123" t="n"/>
      <c r="O923" s="6" t="n"/>
      <c r="P923" s="6" t="n"/>
      <c r="Q923" s="6" t="n"/>
      <c r="R923" s="1" t="n"/>
      <c r="S923" s="6" t="n"/>
      <c r="T923" s="123" t="n"/>
      <c r="U923" s="123" t="n"/>
      <c r="V923" s="123" t="n"/>
      <c r="W923" s="123" t="n"/>
    </row>
    <row r="924" ht="12.75" customHeight="1">
      <c r="F924" s="123" t="n"/>
      <c r="G924" s="123" t="n"/>
      <c r="H924" s="123" t="n"/>
      <c r="I924" s="123" t="n"/>
      <c r="O924" s="6" t="n"/>
      <c r="P924" s="6" t="n"/>
      <c r="Q924" s="6" t="n"/>
      <c r="R924" s="1" t="n"/>
      <c r="S924" s="6" t="n"/>
    </row>
    <row r="925" ht="12.75" customHeight="1">
      <c r="F925" s="123" t="n"/>
      <c r="G925" s="123" t="n"/>
      <c r="I925" s="123" t="n"/>
      <c r="O925" s="6" t="n"/>
      <c r="P925" s="6" t="n"/>
      <c r="Q925" s="6" t="n"/>
      <c r="R925" s="1" t="n"/>
      <c r="S925" s="6" t="n"/>
      <c r="T925" s="123" t="n"/>
      <c r="U925" s="123" t="n"/>
      <c r="V925" s="123" t="n"/>
      <c r="W925" s="123" t="n"/>
    </row>
    <row r="926" ht="12.75" customHeight="1">
      <c r="F926" s="123" t="n"/>
      <c r="G926" s="123" t="n"/>
      <c r="I926" s="123" t="n"/>
      <c r="O926" s="6" t="n"/>
      <c r="P926" s="6" t="n"/>
      <c r="Q926" s="6" t="n"/>
      <c r="R926" s="1" t="n"/>
      <c r="S926" s="6" t="n"/>
      <c r="T926" s="123" t="n"/>
      <c r="U926" s="123" t="n"/>
      <c r="V926" s="123" t="n"/>
      <c r="W926" s="123" t="n"/>
    </row>
    <row r="927" ht="12.75" customHeight="1">
      <c r="F927" s="123" t="n"/>
      <c r="G927" s="123" t="n"/>
      <c r="I927" s="123" t="n"/>
      <c r="O927" s="6" t="n"/>
      <c r="P927" s="6" t="n"/>
      <c r="Q927" s="6" t="n"/>
      <c r="R927" s="1" t="n"/>
      <c r="S927" s="6" t="n"/>
      <c r="T927" s="123" t="n"/>
      <c r="U927" s="123" t="n"/>
      <c r="V927" s="123" t="n"/>
      <c r="W927" s="123" t="n"/>
    </row>
    <row r="928" ht="12.75" customHeight="1">
      <c r="F928" s="123" t="n"/>
      <c r="G928" s="123" t="n"/>
      <c r="I928" s="123" t="n"/>
      <c r="O928" s="6" t="n"/>
      <c r="P928" s="6" t="n"/>
      <c r="Q928" s="6" t="n"/>
      <c r="R928" s="1" t="n"/>
      <c r="S928" s="6" t="n"/>
      <c r="T928" s="123" t="n"/>
      <c r="U928" s="123" t="n"/>
      <c r="V928" s="123" t="n"/>
      <c r="W928" s="123" t="n"/>
    </row>
    <row r="929" ht="12.75" customHeight="1">
      <c r="F929" s="123" t="n"/>
      <c r="G929" s="123" t="n"/>
      <c r="H929" s="123" t="n"/>
      <c r="I929" s="123" t="n"/>
      <c r="O929" s="6" t="n"/>
      <c r="P929" s="6" t="n"/>
      <c r="Q929" s="6" t="n"/>
      <c r="R929" s="1" t="n"/>
      <c r="S929" s="6" t="n"/>
    </row>
    <row r="930" ht="12.75" customHeight="1">
      <c r="F930" s="123" t="n"/>
      <c r="G930" s="123" t="n"/>
      <c r="H930" s="123" t="n"/>
      <c r="I930" s="123" t="n"/>
      <c r="O930" s="6" t="n"/>
      <c r="P930" s="6" t="n"/>
      <c r="Q930" s="6" t="n"/>
      <c r="R930" s="1" t="n"/>
      <c r="S930" s="6" t="n"/>
    </row>
    <row r="931" ht="12.75" customHeight="1">
      <c r="F931" s="123" t="n"/>
      <c r="G931" s="123" t="n"/>
      <c r="I931" s="123" t="n"/>
      <c r="O931" s="6" t="n"/>
      <c r="P931" s="6" t="n"/>
      <c r="Q931" s="6" t="n"/>
      <c r="R931" s="1" t="n"/>
      <c r="S931" s="6" t="n"/>
    </row>
    <row r="932" ht="12.75" customHeight="1">
      <c r="F932" s="123" t="n"/>
      <c r="G932" s="123" t="n"/>
      <c r="I932" s="123" t="n"/>
      <c r="O932" s="6" t="n"/>
      <c r="P932" s="6" t="n"/>
      <c r="Q932" s="6" t="n"/>
      <c r="R932" s="1" t="n"/>
      <c r="S932" s="6" t="n"/>
    </row>
    <row r="933" ht="12.75" customHeight="1">
      <c r="F933" s="123" t="n"/>
      <c r="G933" s="123" t="n"/>
      <c r="I933" s="123" t="n"/>
      <c r="O933" s="6" t="n"/>
      <c r="P933" s="6" t="n"/>
      <c r="Q933" s="6" t="n"/>
      <c r="R933" s="1" t="n"/>
      <c r="S933" s="6" t="n"/>
      <c r="T933" s="123" t="n"/>
      <c r="U933" s="123" t="n"/>
      <c r="V933" s="123" t="n"/>
      <c r="W933" s="123" t="n"/>
    </row>
    <row r="934" ht="12.75" customHeight="1">
      <c r="F934" s="123" t="n"/>
      <c r="G934" s="123" t="n"/>
      <c r="I934" s="123" t="n"/>
      <c r="O934" s="6" t="n"/>
      <c r="P934" s="6" t="n"/>
      <c r="Q934" s="6" t="n"/>
      <c r="R934" s="1" t="n"/>
      <c r="S934" s="6" t="n"/>
      <c r="T934" s="123" t="n"/>
      <c r="U934" s="123" t="n"/>
      <c r="V934" s="123" t="n"/>
      <c r="W934" s="123" t="n"/>
    </row>
    <row r="935" ht="12.75" customHeight="1">
      <c r="F935" s="123" t="n"/>
      <c r="G935" s="123" t="n"/>
      <c r="H935" s="123" t="n"/>
      <c r="I935" s="123" t="n"/>
      <c r="O935" s="6" t="n"/>
      <c r="P935" s="6" t="n"/>
      <c r="Q935" s="6" t="n"/>
      <c r="R935" s="1" t="n"/>
      <c r="S935" s="6" t="n"/>
    </row>
    <row r="936" ht="12.75" customHeight="1">
      <c r="F936" s="123" t="n"/>
      <c r="G936" s="123" t="n"/>
      <c r="H936" s="123" t="n"/>
      <c r="I936" s="123" t="n"/>
      <c r="O936" s="6" t="n"/>
      <c r="P936" s="6" t="n"/>
      <c r="Q936" s="6" t="n"/>
      <c r="R936" s="1" t="n"/>
      <c r="S936" s="6" t="n"/>
    </row>
    <row r="937" ht="12.75" customHeight="1">
      <c r="G937" s="123" t="n"/>
      <c r="I937" s="123" t="n"/>
      <c r="O937" s="6" t="n"/>
      <c r="P937" s="6" t="n"/>
      <c r="Q937" s="6" t="n"/>
      <c r="R937" s="1" t="n"/>
      <c r="S937" s="6" t="n"/>
      <c r="V937" s="123" t="n"/>
      <c r="W937" s="123" t="n"/>
    </row>
    <row r="938" ht="12.75" customHeight="1">
      <c r="G938" s="123" t="n"/>
      <c r="I938" s="123" t="n"/>
      <c r="O938" s="6" t="n"/>
      <c r="P938" s="6" t="n"/>
      <c r="Q938" s="6" t="n"/>
      <c r="R938" s="1" t="n"/>
      <c r="S938" s="6" t="n"/>
      <c r="V938" s="123" t="n"/>
      <c r="W938" s="123" t="n"/>
    </row>
    <row r="939" ht="12.75" customHeight="1">
      <c r="G939" s="123" t="n"/>
      <c r="I939" s="123" t="n"/>
      <c r="O939" s="6" t="n"/>
      <c r="P939" s="6" t="n"/>
      <c r="Q939" s="6" t="n"/>
      <c r="R939" s="1" t="n"/>
      <c r="S939" s="6" t="n"/>
      <c r="T939" s="123" t="n"/>
      <c r="U939" s="123" t="n"/>
      <c r="V939" s="123" t="n"/>
      <c r="W939" s="123" t="n"/>
    </row>
    <row r="940" ht="12.75" customHeight="1">
      <c r="G940" s="123" t="n"/>
      <c r="I940" s="123" t="n"/>
      <c r="O940" s="6" t="n"/>
      <c r="P940" s="6" t="n"/>
      <c r="Q940" s="6" t="n"/>
      <c r="R940" s="1" t="n"/>
      <c r="S940" s="6" t="n"/>
      <c r="T940" s="123" t="n"/>
      <c r="U940" s="123" t="n"/>
      <c r="V940" s="123" t="n"/>
      <c r="W940" s="123" t="n"/>
    </row>
    <row r="941" ht="12.75" customHeight="1">
      <c r="G941" s="123" t="n"/>
      <c r="I941" s="123" t="n"/>
      <c r="O941" s="6" t="n"/>
      <c r="P941" s="6" t="n"/>
      <c r="Q941" s="6" t="n"/>
      <c r="R941" s="1" t="n"/>
      <c r="S941" s="6" t="n"/>
      <c r="T941" s="123" t="n"/>
      <c r="U941" s="123" t="n"/>
      <c r="V941" s="123" t="n"/>
      <c r="W941" s="123" t="n"/>
    </row>
    <row r="942" ht="12.75" customHeight="1">
      <c r="G942" s="123" t="n"/>
      <c r="I942" s="123" t="n"/>
      <c r="O942" s="6" t="n"/>
      <c r="P942" s="6" t="n"/>
      <c r="Q942" s="6" t="n"/>
      <c r="R942" s="1" t="n"/>
      <c r="S942" s="6" t="n"/>
      <c r="T942" s="123" t="n"/>
      <c r="U942" s="123" t="n"/>
      <c r="V942" s="123" t="n"/>
      <c r="W942" s="123" t="n"/>
    </row>
    <row r="943" ht="12.75" customHeight="1">
      <c r="G943" s="123" t="n"/>
      <c r="H943" s="123" t="n"/>
      <c r="I943" s="123" t="n"/>
      <c r="O943" s="6" t="n"/>
      <c r="P943" s="6" t="n"/>
      <c r="Q943" s="6" t="n"/>
      <c r="R943" s="1" t="n"/>
      <c r="S943" s="6" t="n"/>
      <c r="T943" s="123" t="n"/>
      <c r="U943" s="123" t="n"/>
      <c r="V943" s="123" t="n"/>
      <c r="W943" s="123" t="n"/>
    </row>
    <row r="944" ht="12.75" customHeight="1">
      <c r="G944" s="123" t="n"/>
      <c r="H944" s="123" t="n"/>
      <c r="I944" s="123" t="n"/>
      <c r="O944" s="6" t="n"/>
      <c r="P944" s="6" t="n"/>
      <c r="Q944" s="6" t="n"/>
      <c r="R944" s="1" t="n"/>
      <c r="S944" s="6" t="n"/>
      <c r="T944" s="123" t="n"/>
      <c r="U944" s="123" t="n"/>
      <c r="V944" s="123" t="n"/>
      <c r="W944" s="123" t="n"/>
    </row>
    <row r="945" ht="12.75" customHeight="1">
      <c r="G945" s="123" t="n"/>
      <c r="I945" s="123" t="n"/>
      <c r="O945" s="6" t="n"/>
      <c r="P945" s="6" t="n"/>
      <c r="Q945" s="6" t="n"/>
      <c r="R945" s="1" t="n"/>
      <c r="S945" s="6" t="n"/>
      <c r="T945" s="123" t="n"/>
      <c r="U945" s="123" t="n"/>
      <c r="V945" s="123" t="n"/>
      <c r="W945" s="123" t="n"/>
    </row>
    <row r="946" ht="12.75" customHeight="1">
      <c r="G946" s="123" t="n"/>
      <c r="I946" s="123" t="n"/>
      <c r="O946" s="6" t="n"/>
      <c r="P946" s="6" t="n"/>
      <c r="Q946" s="6" t="n"/>
      <c r="R946" s="1" t="n"/>
      <c r="S946" s="6" t="n"/>
      <c r="T946" s="123" t="n"/>
      <c r="U946" s="123" t="n"/>
      <c r="V946" s="123" t="n"/>
      <c r="W946" s="123" t="n"/>
    </row>
    <row r="947" ht="12.75" customHeight="1">
      <c r="G947" s="123" t="n"/>
      <c r="I947" s="123" t="n"/>
      <c r="O947" s="6" t="n"/>
      <c r="P947" s="6" t="n"/>
      <c r="Q947" s="6" t="n"/>
      <c r="R947" s="1" t="n"/>
      <c r="S947" s="6" t="n"/>
      <c r="T947" s="123" t="n"/>
      <c r="U947" s="123" t="n"/>
      <c r="V947" s="123" t="n"/>
      <c r="W947" s="123" t="n"/>
    </row>
    <row r="948" ht="12.75" customHeight="1">
      <c r="G948" s="123" t="n"/>
      <c r="I948" s="123" t="n"/>
      <c r="O948" s="6" t="n"/>
      <c r="P948" s="6" t="n"/>
      <c r="Q948" s="6" t="n"/>
      <c r="R948" s="1" t="n"/>
      <c r="S948" s="6" t="n"/>
      <c r="T948" s="123" t="n"/>
      <c r="U948" s="123" t="n"/>
      <c r="V948" s="123" t="n"/>
      <c r="W948" s="123" t="n"/>
    </row>
    <row r="949" ht="12.75" customHeight="1">
      <c r="G949" s="123" t="n"/>
      <c r="H949" s="123" t="n"/>
      <c r="I949" s="123" t="n"/>
      <c r="O949" s="6" t="n"/>
      <c r="P949" s="6" t="n"/>
      <c r="Q949" s="6" t="n"/>
      <c r="R949" s="1" t="n"/>
      <c r="S949" s="6" t="n"/>
      <c r="T949" s="123" t="n"/>
      <c r="U949" s="123" t="n"/>
      <c r="V949" s="123" t="n"/>
      <c r="W949" s="123" t="n"/>
    </row>
    <row r="950" ht="12.75" customHeight="1">
      <c r="G950" s="123" t="n"/>
      <c r="H950" s="123" t="n"/>
      <c r="I950" s="123" t="n"/>
      <c r="O950" s="6" t="n"/>
      <c r="P950" s="6" t="n"/>
      <c r="Q950" s="6" t="n"/>
      <c r="R950" s="1" t="n"/>
      <c r="S950" s="6" t="n"/>
      <c r="T950" s="123" t="n"/>
      <c r="U950" s="123" t="n"/>
      <c r="V950" s="123" t="n"/>
      <c r="W950" s="123" t="n"/>
    </row>
    <row r="951" ht="12.75" customHeight="1">
      <c r="G951" s="123" t="n"/>
      <c r="I951" s="123" t="n"/>
      <c r="O951" s="6" t="n"/>
      <c r="P951" s="6" t="n"/>
      <c r="Q951" s="6" t="n"/>
      <c r="R951" s="1" t="n"/>
      <c r="S951" s="6" t="n"/>
      <c r="V951" s="123" t="n"/>
      <c r="W951" s="123" t="n"/>
    </row>
    <row r="952" ht="12.75" customHeight="1">
      <c r="G952" s="123" t="n"/>
      <c r="I952" s="123" t="n"/>
      <c r="O952" s="6" t="n"/>
      <c r="P952" s="6" t="n"/>
      <c r="Q952" s="6" t="n"/>
      <c r="R952" s="1" t="n"/>
      <c r="S952" s="6" t="n"/>
      <c r="V952" s="123" t="n"/>
      <c r="W952" s="123" t="n"/>
    </row>
    <row r="953" ht="12.75" customHeight="1">
      <c r="F953" s="123" t="n"/>
      <c r="G953" s="123" t="n"/>
      <c r="I953" s="123" t="n"/>
      <c r="O953" s="6" t="n"/>
      <c r="P953" s="6" t="n"/>
      <c r="Q953" s="6" t="n"/>
      <c r="R953" s="1" t="n"/>
      <c r="S953" s="6" t="n"/>
      <c r="T953" s="123" t="n"/>
      <c r="U953" s="123" t="n"/>
      <c r="V953" s="123" t="n"/>
      <c r="W953" s="123" t="n"/>
    </row>
    <row r="954" ht="12.75" customHeight="1">
      <c r="F954" s="123" t="n"/>
      <c r="G954" s="123" t="n"/>
      <c r="I954" s="123" t="n"/>
      <c r="O954" s="6" t="n"/>
      <c r="P954" s="6" t="n"/>
      <c r="Q954" s="6" t="n"/>
      <c r="R954" s="1" t="n"/>
      <c r="S954" s="6" t="n"/>
      <c r="T954" s="123" t="n"/>
      <c r="U954" s="123" t="n"/>
      <c r="V954" s="123" t="n"/>
      <c r="W954" s="123" t="n"/>
    </row>
    <row r="955" ht="12.75" customHeight="1">
      <c r="F955" s="123" t="n"/>
      <c r="G955" s="123" t="n"/>
      <c r="I955" s="123" t="n"/>
      <c r="O955" s="6" t="n"/>
      <c r="P955" s="6" t="n"/>
      <c r="Q955" s="6" t="n"/>
      <c r="R955" s="1" t="n"/>
      <c r="S955" s="6" t="n"/>
      <c r="T955" s="123" t="n"/>
      <c r="U955" s="123" t="n"/>
      <c r="V955" s="123" t="n"/>
      <c r="W955" s="123" t="n"/>
    </row>
    <row r="956" ht="12.75" customHeight="1">
      <c r="F956" s="123" t="n"/>
      <c r="G956" s="123" t="n"/>
      <c r="I956" s="123" t="n"/>
      <c r="O956" s="6" t="n"/>
      <c r="P956" s="6" t="n"/>
      <c r="Q956" s="6" t="n"/>
      <c r="R956" s="1" t="n"/>
      <c r="S956" s="6" t="n"/>
      <c r="T956" s="123" t="n"/>
      <c r="U956" s="123" t="n"/>
      <c r="V956" s="123" t="n"/>
      <c r="W956" s="123" t="n"/>
    </row>
    <row r="957" ht="12.75" customHeight="1">
      <c r="F957" s="123" t="n"/>
      <c r="G957" s="123" t="n"/>
      <c r="H957" s="123" t="n"/>
      <c r="I957" s="123" t="n"/>
      <c r="O957" s="6" t="n"/>
      <c r="P957" s="6" t="n"/>
      <c r="Q957" s="6" t="n"/>
      <c r="R957" s="1" t="n"/>
      <c r="S957" s="6" t="n"/>
      <c r="T957" s="123" t="n"/>
      <c r="U957" s="123" t="n"/>
      <c r="V957" s="123" t="n"/>
      <c r="W957" s="123" t="n"/>
    </row>
    <row r="958" ht="12.75" customHeight="1">
      <c r="F958" s="123" t="n"/>
      <c r="G958" s="123" t="n"/>
      <c r="H958" s="123" t="n"/>
      <c r="I958" s="123" t="n"/>
      <c r="O958" s="6" t="n"/>
      <c r="P958" s="6" t="n"/>
      <c r="Q958" s="6" t="n"/>
      <c r="R958" s="1" t="n"/>
      <c r="S958" s="6" t="n"/>
      <c r="T958" s="123" t="n"/>
      <c r="U958" s="123" t="n"/>
      <c r="V958" s="123" t="n"/>
      <c r="W958" s="123" t="n"/>
    </row>
    <row r="959" ht="12.75" customHeight="1">
      <c r="F959" s="123" t="n"/>
      <c r="G959" s="123" t="n"/>
      <c r="I959" s="123" t="n"/>
      <c r="O959" s="6" t="n"/>
      <c r="P959" s="6" t="n"/>
      <c r="Q959" s="6" t="n"/>
      <c r="R959" s="1" t="n"/>
      <c r="S959" s="6" t="n"/>
      <c r="T959" s="123" t="n"/>
      <c r="U959" s="123" t="n"/>
      <c r="V959" s="123" t="n"/>
      <c r="W959" s="123" t="n"/>
    </row>
    <row r="960" ht="12.75" customHeight="1">
      <c r="F960" s="123" t="n"/>
      <c r="G960" s="123" t="n"/>
      <c r="I960" s="123" t="n"/>
      <c r="O960" s="6" t="n"/>
      <c r="P960" s="6" t="n"/>
      <c r="Q960" s="6" t="n"/>
      <c r="R960" s="1" t="n"/>
      <c r="S960" s="6" t="n"/>
      <c r="T960" s="123" t="n"/>
      <c r="U960" s="123" t="n"/>
      <c r="V960" s="123" t="n"/>
      <c r="W960" s="123" t="n"/>
    </row>
    <row r="961" ht="12.75" customHeight="1">
      <c r="F961" s="123" t="n"/>
      <c r="G961" s="123" t="n"/>
      <c r="H961" s="123" t="n"/>
      <c r="I961" s="123" t="n"/>
      <c r="O961" s="6" t="n"/>
      <c r="P961" s="6" t="n"/>
      <c r="Q961" s="6" t="n"/>
      <c r="R961" s="1" t="n"/>
      <c r="S961" s="6" t="n"/>
      <c r="T961" s="123" t="n"/>
      <c r="U961" s="123" t="n"/>
      <c r="V961" s="123" t="n"/>
      <c r="W961" s="123" t="n"/>
    </row>
    <row r="962" ht="12.75" customHeight="1">
      <c r="F962" s="123" t="n"/>
      <c r="G962" s="123" t="n"/>
      <c r="H962" s="123" t="n"/>
      <c r="I962" s="123" t="n"/>
      <c r="O962" s="6" t="n"/>
      <c r="P962" s="6" t="n"/>
      <c r="Q962" s="6" t="n"/>
      <c r="R962" s="1" t="n"/>
      <c r="S962" s="6" t="n"/>
      <c r="T962" s="123" t="n"/>
      <c r="U962" s="123" t="n"/>
      <c r="V962" s="123" t="n"/>
      <c r="W962" s="123" t="n"/>
    </row>
    <row r="963" ht="12.75" customHeight="1">
      <c r="G963" s="123" t="n"/>
      <c r="I963" s="123" t="n"/>
      <c r="O963" s="6" t="n"/>
      <c r="P963" s="6" t="n"/>
      <c r="Q963" s="6" t="n"/>
      <c r="R963" s="1" t="n"/>
      <c r="S963" s="6" t="n"/>
      <c r="T963" s="6" t="n"/>
      <c r="U963" s="6" t="n"/>
      <c r="V963" s="123" t="n"/>
      <c r="W963" s="123" t="n"/>
    </row>
    <row r="964" ht="12.75" customHeight="1">
      <c r="G964" s="123" t="n"/>
      <c r="I964" s="123" t="n"/>
      <c r="O964" s="6" t="n"/>
      <c r="P964" s="6" t="n"/>
      <c r="Q964" s="6" t="n"/>
      <c r="R964" s="1" t="n"/>
      <c r="S964" s="6" t="n"/>
      <c r="T964" s="6" t="n"/>
      <c r="U964" s="6" t="n"/>
      <c r="V964" s="123" t="n"/>
      <c r="W964" s="123" t="n"/>
    </row>
    <row r="965" ht="12.75" customHeight="1">
      <c r="F965" s="123" t="n"/>
      <c r="G965" s="123" t="n"/>
      <c r="H965" s="123" t="n"/>
      <c r="I965" s="123" t="n"/>
      <c r="O965" s="6" t="n"/>
      <c r="P965" s="6" t="n"/>
      <c r="Q965" s="6" t="n"/>
      <c r="R965" s="1" t="n"/>
      <c r="S965" s="6" t="n"/>
      <c r="T965" s="123" t="n"/>
      <c r="U965" s="123" t="n"/>
      <c r="V965" s="123" t="n"/>
      <c r="W965" s="123" t="n"/>
    </row>
    <row r="966" ht="12.75" customHeight="1">
      <c r="F966" s="123" t="n"/>
      <c r="G966" s="123" t="n"/>
      <c r="H966" s="123" t="n"/>
      <c r="I966" s="123" t="n"/>
      <c r="O966" s="6" t="n"/>
      <c r="P966" s="6" t="n"/>
      <c r="Q966" s="6" t="n"/>
      <c r="R966" s="1" t="n"/>
      <c r="S966" s="6" t="n"/>
      <c r="T966" s="123" t="n"/>
      <c r="U966" s="123" t="n"/>
      <c r="V966" s="123" t="n"/>
      <c r="W966" s="123" t="n"/>
    </row>
    <row r="967" ht="12.75" customHeight="1">
      <c r="F967" s="123" t="n"/>
      <c r="G967" s="123" t="n"/>
      <c r="H967" s="123" t="n"/>
      <c r="I967" s="123" t="n"/>
      <c r="O967" s="6" t="n"/>
      <c r="P967" s="6" t="n"/>
      <c r="Q967" s="6" t="n"/>
      <c r="R967" s="1" t="n"/>
      <c r="S967" s="6" t="n"/>
      <c r="T967" s="123" t="n"/>
      <c r="U967" s="123" t="n"/>
      <c r="V967" s="123" t="n"/>
      <c r="W967" s="123" t="n"/>
    </row>
    <row r="968" ht="12.75" customHeight="1">
      <c r="F968" s="123" t="n"/>
      <c r="G968" s="123" t="n"/>
      <c r="H968" s="123" t="n"/>
      <c r="I968" s="123" t="n"/>
      <c r="O968" s="6" t="n"/>
      <c r="P968" s="6" t="n"/>
      <c r="Q968" s="6" t="n"/>
      <c r="R968" s="1" t="n"/>
      <c r="S968" s="6" t="n"/>
      <c r="T968" s="123" t="n"/>
      <c r="U968" s="123" t="n"/>
      <c r="V968" s="123" t="n"/>
      <c r="W968" s="123" t="n"/>
    </row>
    <row r="969" ht="12.75" customHeight="1">
      <c r="F969" s="123" t="n"/>
      <c r="G969" s="123" t="n"/>
      <c r="H969" s="123" t="n"/>
      <c r="I969" s="123" t="n"/>
      <c r="O969" s="6" t="n"/>
      <c r="P969" s="6" t="n"/>
      <c r="Q969" s="6" t="n"/>
      <c r="R969" s="1" t="n"/>
      <c r="S969" s="6" t="n"/>
      <c r="T969" s="123" t="n"/>
      <c r="U969" s="123" t="n"/>
      <c r="V969" s="123" t="n"/>
      <c r="W969" s="123" t="n"/>
    </row>
    <row r="970" ht="12.75" customHeight="1">
      <c r="F970" s="123" t="n"/>
      <c r="G970" s="123" t="n"/>
      <c r="H970" s="123" t="n"/>
      <c r="I970" s="123" t="n"/>
      <c r="O970" s="6" t="n"/>
      <c r="P970" s="6" t="n"/>
      <c r="Q970" s="6" t="n"/>
      <c r="R970" s="1" t="n"/>
      <c r="S970" s="6" t="n"/>
      <c r="T970" s="123" t="n"/>
      <c r="U970" s="123" t="n"/>
      <c r="V970" s="123" t="n"/>
      <c r="W970" s="123" t="n"/>
    </row>
    <row r="971" ht="12.75" customHeight="1">
      <c r="F971" s="123" t="n"/>
      <c r="G971" s="123" t="n"/>
      <c r="H971" s="123" t="n"/>
      <c r="I971" s="123" t="n"/>
      <c r="O971" s="6" t="n"/>
      <c r="P971" s="6" t="n"/>
      <c r="Q971" s="6" t="n"/>
      <c r="R971" s="1" t="n"/>
      <c r="S971" s="6" t="n"/>
      <c r="T971" s="123" t="n"/>
      <c r="U971" s="123" t="n"/>
      <c r="V971" s="123" t="n"/>
      <c r="W971" s="123" t="n"/>
    </row>
    <row r="972" ht="12.75" customHeight="1">
      <c r="F972" s="123" t="n"/>
      <c r="G972" s="123" t="n"/>
      <c r="H972" s="123" t="n"/>
      <c r="I972" s="123" t="n"/>
      <c r="O972" s="6" t="n"/>
      <c r="P972" s="6" t="n"/>
      <c r="Q972" s="6" t="n"/>
      <c r="R972" s="1" t="n"/>
      <c r="S972" s="6" t="n"/>
      <c r="T972" s="6" t="n"/>
      <c r="U972" s="6" t="n"/>
      <c r="V972" s="123" t="n"/>
      <c r="W972" s="123" t="n"/>
    </row>
    <row r="973" ht="12.75" customHeight="1">
      <c r="F973" s="123" t="n"/>
      <c r="G973" s="123" t="n"/>
      <c r="H973" s="123" t="n"/>
      <c r="I973" s="123" t="n"/>
      <c r="O973" s="6" t="n"/>
      <c r="P973" s="6" t="n"/>
      <c r="Q973" s="6" t="n"/>
      <c r="R973" s="1" t="n"/>
      <c r="S973" s="6" t="n"/>
      <c r="T973" s="6" t="n"/>
      <c r="U973" s="6" t="n"/>
      <c r="V973" s="123" t="n"/>
      <c r="W973" s="123" t="n"/>
    </row>
    <row r="974" ht="12.75" customHeight="1">
      <c r="F974" s="123" t="n"/>
      <c r="G974" s="123" t="n"/>
      <c r="H974" s="123" t="n"/>
      <c r="I974" s="123" t="n"/>
      <c r="O974" s="6" t="n"/>
      <c r="P974" s="6" t="n"/>
      <c r="Q974" s="6" t="n"/>
      <c r="R974" s="1" t="n"/>
      <c r="S974" s="6" t="n"/>
      <c r="T974" s="123" t="n"/>
      <c r="U974" s="123" t="n"/>
      <c r="V974" s="123" t="n"/>
      <c r="W974" s="123" t="n"/>
    </row>
    <row r="975" ht="12.75" customHeight="1">
      <c r="F975" s="123" t="n"/>
      <c r="G975" s="123" t="n"/>
      <c r="H975" s="123" t="n"/>
      <c r="I975" s="123" t="n"/>
      <c r="O975" s="6" t="n"/>
      <c r="P975" s="6" t="n"/>
      <c r="Q975" s="6" t="n"/>
      <c r="R975" s="1" t="n"/>
      <c r="S975" s="6" t="n"/>
      <c r="T975" s="123" t="n"/>
      <c r="U975" s="123" t="n"/>
      <c r="V975" s="123" t="n"/>
      <c r="W975" s="123" t="n"/>
    </row>
    <row r="976" ht="12.75" customHeight="1">
      <c r="G976" s="123" t="n"/>
      <c r="H976" s="123" t="n"/>
      <c r="I976" s="123" t="n"/>
      <c r="O976" s="6" t="n"/>
      <c r="P976" s="6" t="n"/>
      <c r="Q976" s="6" t="n"/>
      <c r="R976" s="1" t="n"/>
      <c r="S976" s="6" t="n"/>
      <c r="T976" s="123" t="n"/>
      <c r="U976" s="123" t="n"/>
      <c r="V976" s="123" t="n"/>
      <c r="W976" s="123" t="n"/>
    </row>
    <row r="977" ht="12.75" customHeight="1">
      <c r="G977" s="123" t="n"/>
      <c r="H977" s="123" t="n"/>
      <c r="I977" s="123" t="n"/>
      <c r="O977" s="6" t="n"/>
      <c r="P977" s="6" t="n"/>
      <c r="Q977" s="6" t="n"/>
      <c r="R977" s="1" t="n"/>
      <c r="S977" s="6" t="n"/>
      <c r="T977" s="123" t="n"/>
      <c r="U977" s="123" t="n"/>
      <c r="V977" s="123" t="n"/>
      <c r="W977" s="123" t="n"/>
    </row>
    <row r="978" ht="12.75" customHeight="1">
      <c r="G978" s="123" t="n"/>
      <c r="H978" s="123" t="n"/>
      <c r="I978" s="123" t="n"/>
      <c r="O978" s="6" t="n"/>
      <c r="P978" s="6" t="n"/>
      <c r="Q978" s="6" t="n"/>
      <c r="R978" s="1" t="n"/>
      <c r="S978" s="6" t="n"/>
      <c r="T978" s="123" t="n"/>
      <c r="U978" s="123" t="n"/>
      <c r="V978" s="123" t="n"/>
      <c r="W978" s="123" t="n"/>
    </row>
    <row r="979" ht="12.75" customHeight="1">
      <c r="G979" s="123" t="n"/>
      <c r="H979" s="123" t="n"/>
      <c r="I979" s="123" t="n"/>
      <c r="O979" s="6" t="n"/>
      <c r="P979" s="6" t="n"/>
      <c r="Q979" s="6" t="n"/>
      <c r="R979" s="1" t="n"/>
      <c r="S979" s="6" t="n"/>
      <c r="T979" s="123" t="n"/>
      <c r="U979" s="123" t="n"/>
      <c r="V979" s="123" t="n"/>
      <c r="W979" s="123" t="n"/>
    </row>
    <row r="980" ht="12.75" customHeight="1">
      <c r="G980" s="123" t="n"/>
      <c r="H980" s="123" t="n"/>
      <c r="I980" s="123" t="n"/>
      <c r="O980" s="6" t="n"/>
      <c r="P980" s="6" t="n"/>
      <c r="Q980" s="6" t="n"/>
      <c r="R980" s="1" t="n"/>
      <c r="S980" s="6" t="n"/>
      <c r="T980" s="123" t="n"/>
      <c r="U980" s="123" t="n"/>
      <c r="V980" s="123" t="n"/>
      <c r="W980" s="123" t="n"/>
    </row>
    <row r="981" ht="12.75" customHeight="1">
      <c r="G981" s="123" t="n"/>
      <c r="H981" s="123" t="n"/>
      <c r="I981" s="123" t="n"/>
      <c r="O981" s="6" t="n"/>
      <c r="P981" s="6" t="n"/>
      <c r="Q981" s="6" t="n"/>
      <c r="R981" s="1" t="n"/>
      <c r="S981" s="6" t="n"/>
      <c r="T981" s="123" t="n"/>
      <c r="U981" s="123" t="n"/>
      <c r="V981" s="123" t="n"/>
      <c r="W981" s="123" t="n"/>
    </row>
    <row r="982" ht="12.75" customHeight="1">
      <c r="G982" s="123" t="n"/>
      <c r="H982" s="123" t="n"/>
      <c r="I982" s="123" t="n"/>
      <c r="O982" s="6" t="n"/>
      <c r="P982" s="6" t="n"/>
      <c r="Q982" s="6" t="n"/>
      <c r="R982" s="1" t="n"/>
      <c r="S982" s="6" t="n"/>
      <c r="T982" s="123" t="n"/>
      <c r="U982" s="123" t="n"/>
      <c r="V982" s="123" t="n"/>
      <c r="W982" s="123" t="n"/>
    </row>
    <row r="983" ht="12.75" customHeight="1">
      <c r="G983" s="123" t="n"/>
      <c r="H983" s="123" t="n"/>
      <c r="I983" s="123" t="n"/>
      <c r="O983" s="6" t="n"/>
      <c r="P983" s="6" t="n"/>
      <c r="Q983" s="6" t="n"/>
      <c r="R983" s="1" t="n"/>
      <c r="S983" s="6" t="n"/>
      <c r="T983" s="123" t="n"/>
      <c r="U983" s="123" t="n"/>
      <c r="V983" s="123" t="n"/>
      <c r="W983" s="123" t="n"/>
    </row>
    <row r="984" ht="12.75" customHeight="1">
      <c r="G984" s="123" t="n"/>
      <c r="H984" s="123" t="n"/>
      <c r="I984" s="123" t="n"/>
      <c r="O984" s="6" t="n"/>
      <c r="P984" s="6" t="n"/>
      <c r="Q984" s="6" t="n"/>
      <c r="R984" s="1" t="n"/>
      <c r="S984" s="6" t="n"/>
      <c r="T984" s="123" t="n"/>
      <c r="U984" s="123" t="n"/>
      <c r="V984" s="123" t="n"/>
      <c r="W984" s="123" t="n"/>
    </row>
    <row r="985" ht="12.75" customHeight="1">
      <c r="G985" s="123" t="n"/>
      <c r="H985" s="123" t="n"/>
      <c r="I985" s="123" t="n"/>
      <c r="O985" s="6" t="n"/>
      <c r="P985" s="6" t="n"/>
      <c r="Q985" s="6" t="n"/>
      <c r="R985" s="1" t="n"/>
      <c r="S985" s="6" t="n"/>
      <c r="T985" s="123" t="n"/>
      <c r="U985" s="123" t="n"/>
      <c r="V985" s="123" t="n"/>
      <c r="W985" s="123" t="n"/>
    </row>
    <row r="986" ht="12.75" customHeight="1">
      <c r="G986" s="123" t="n"/>
      <c r="H986" s="123" t="n"/>
      <c r="I986" s="123" t="n"/>
      <c r="O986" s="6" t="n"/>
      <c r="P986" s="6" t="n"/>
      <c r="Q986" s="6" t="n"/>
      <c r="R986" s="1" t="n"/>
      <c r="S986" s="6" t="n"/>
      <c r="V986" s="123" t="n"/>
      <c r="W986" s="123" t="n"/>
    </row>
    <row r="987" ht="12.75" customHeight="1">
      <c r="G987" s="123" t="n"/>
      <c r="H987" s="123" t="n"/>
      <c r="I987" s="123" t="n"/>
      <c r="O987" s="6" t="n"/>
      <c r="P987" s="6" t="n"/>
      <c r="Q987" s="6" t="n"/>
      <c r="R987" s="1" t="n"/>
      <c r="S987" s="6" t="n"/>
      <c r="T987" s="6" t="n"/>
      <c r="U987" s="6" t="n"/>
      <c r="V987" s="123" t="n"/>
      <c r="W987" s="123" t="n"/>
    </row>
    <row r="988" ht="12.75" customHeight="1">
      <c r="F988" s="123" t="n"/>
      <c r="G988" s="123" t="n"/>
      <c r="H988" s="123" t="n"/>
      <c r="I988" s="123" t="n"/>
      <c r="O988" s="6" t="n"/>
      <c r="P988" s="6" t="n"/>
      <c r="Q988" s="6" t="n"/>
      <c r="R988" s="1" t="n"/>
      <c r="S988" s="6" t="n"/>
      <c r="T988" s="123" t="n"/>
      <c r="U988" s="123" t="n"/>
      <c r="V988" s="123" t="n"/>
      <c r="W988" s="123" t="n"/>
    </row>
    <row r="989" ht="12.75" customHeight="1">
      <c r="F989" s="123" t="n"/>
      <c r="G989" s="123" t="n"/>
      <c r="H989" s="123" t="n"/>
      <c r="I989" s="123" t="n"/>
      <c r="O989" s="6" t="n"/>
      <c r="P989" s="6" t="n"/>
      <c r="Q989" s="6" t="n"/>
      <c r="R989" s="1" t="n"/>
      <c r="S989" s="6" t="n"/>
      <c r="T989" s="123" t="n"/>
      <c r="U989" s="123" t="n"/>
      <c r="V989" s="123" t="n"/>
      <c r="W989" s="123" t="n"/>
    </row>
    <row r="990" ht="12.75" customHeight="1">
      <c r="F990" s="123" t="n"/>
      <c r="G990" s="123" t="n"/>
      <c r="H990" s="123" t="n"/>
      <c r="I990" s="123" t="n"/>
      <c r="O990" s="6" t="n"/>
      <c r="P990" s="6" t="n"/>
      <c r="Q990" s="6" t="n"/>
      <c r="R990" s="1" t="n"/>
      <c r="S990" s="6" t="n"/>
      <c r="T990" s="123" t="n"/>
      <c r="U990" s="123" t="n"/>
      <c r="V990" s="123" t="n"/>
      <c r="W990" s="123" t="n"/>
    </row>
    <row r="991" ht="12.75" customHeight="1">
      <c r="F991" s="123" t="n"/>
      <c r="G991" s="123" t="n"/>
      <c r="H991" s="123" t="n"/>
      <c r="I991" s="123" t="n"/>
      <c r="O991" s="6" t="n"/>
      <c r="P991" s="6" t="n"/>
      <c r="Q991" s="6" t="n"/>
      <c r="R991" s="1" t="n"/>
      <c r="S991" s="6" t="n"/>
      <c r="T991" s="123" t="n"/>
      <c r="U991" s="123" t="n"/>
      <c r="V991" s="123" t="n"/>
      <c r="W991" s="123" t="n"/>
    </row>
    <row r="992" ht="12.75" customHeight="1">
      <c r="F992" s="123" t="n"/>
      <c r="G992" s="123" t="n"/>
      <c r="H992" s="123" t="n"/>
      <c r="I992" s="123" t="n"/>
      <c r="O992" s="6" t="n"/>
      <c r="P992" s="6" t="n"/>
      <c r="Q992" s="6" t="n"/>
      <c r="R992" s="1" t="n"/>
      <c r="S992" s="6" t="n"/>
      <c r="T992" s="123" t="n"/>
      <c r="U992" s="123" t="n"/>
      <c r="V992" s="123" t="n"/>
      <c r="W992" s="123" t="n"/>
    </row>
    <row r="993" ht="12.75" customHeight="1">
      <c r="F993" s="123" t="n"/>
      <c r="G993" s="123" t="n"/>
      <c r="H993" s="123" t="n"/>
      <c r="I993" s="123" t="n"/>
      <c r="O993" s="6" t="n"/>
      <c r="P993" s="6" t="n"/>
      <c r="Q993" s="6" t="n"/>
      <c r="R993" s="1" t="n"/>
      <c r="S993" s="6" t="n"/>
      <c r="T993" s="123" t="n"/>
      <c r="U993" s="123" t="n"/>
      <c r="V993" s="123" t="n"/>
      <c r="W993" s="123" t="n"/>
    </row>
    <row r="994" ht="12.75" customHeight="1">
      <c r="F994" s="123" t="n"/>
      <c r="G994" s="123" t="n"/>
      <c r="H994" s="123" t="n"/>
      <c r="I994" s="123" t="n"/>
      <c r="O994" s="6" t="n"/>
      <c r="P994" s="6" t="n"/>
      <c r="Q994" s="6" t="n"/>
      <c r="R994" s="1" t="n"/>
      <c r="S994" s="6" t="n"/>
      <c r="T994" s="123" t="n"/>
      <c r="U994" s="123" t="n"/>
      <c r="V994" s="123" t="n"/>
      <c r="W994" s="123" t="n"/>
    </row>
    <row r="995" ht="12.75" customHeight="1">
      <c r="F995" s="123" t="n"/>
      <c r="G995" s="123" t="n"/>
      <c r="H995" s="123" t="n"/>
      <c r="I995" s="123" t="n"/>
      <c r="O995" s="6" t="n"/>
      <c r="P995" s="6" t="n"/>
      <c r="Q995" s="6" t="n"/>
      <c r="R995" s="1" t="n"/>
      <c r="S995" s="6" t="n"/>
      <c r="T995" s="123" t="n"/>
      <c r="U995" s="123" t="n"/>
      <c r="V995" s="123" t="n"/>
      <c r="W995" s="123" t="n"/>
    </row>
    <row r="996" ht="12.75" customHeight="1">
      <c r="F996" s="123" t="n"/>
      <c r="G996" s="123" t="n"/>
      <c r="H996" s="123" t="n"/>
      <c r="I996" s="123" t="n"/>
      <c r="O996" s="6" t="n"/>
      <c r="P996" s="6" t="n"/>
      <c r="Q996" s="6" t="n"/>
      <c r="R996" s="1" t="n"/>
      <c r="S996" s="6" t="n"/>
      <c r="T996" s="123" t="n"/>
      <c r="U996" s="123" t="n"/>
      <c r="V996" s="123" t="n"/>
      <c r="W996" s="123" t="n"/>
    </row>
    <row r="997" ht="12.75" customHeight="1">
      <c r="F997" s="123" t="n"/>
      <c r="G997" s="123" t="n"/>
      <c r="H997" s="123" t="n"/>
      <c r="I997" s="123" t="n"/>
      <c r="O997" s="6" t="n"/>
      <c r="P997" s="6" t="n"/>
      <c r="Q997" s="6" t="n"/>
      <c r="R997" s="1" t="n"/>
      <c r="S997" s="6" t="n"/>
      <c r="T997" s="123" t="n"/>
      <c r="U997" s="123" t="n"/>
      <c r="V997" s="123" t="n"/>
      <c r="W997" s="123" t="n"/>
    </row>
    <row r="998" ht="12.75" customHeight="1">
      <c r="F998" s="123" t="n"/>
      <c r="G998" s="123" t="n"/>
      <c r="H998" s="123" t="n"/>
      <c r="I998" s="123" t="n"/>
      <c r="O998" s="6" t="n"/>
      <c r="P998" s="6" t="n"/>
      <c r="Q998" s="6" t="n"/>
      <c r="R998" s="1" t="n"/>
      <c r="S998" s="6" t="n"/>
      <c r="T998" s="123" t="n"/>
      <c r="U998" s="123" t="n"/>
      <c r="V998" s="123" t="n"/>
      <c r="W998" s="123" t="n"/>
    </row>
    <row r="999" ht="12.75" customHeight="1">
      <c r="F999" s="123" t="n"/>
      <c r="G999" s="123" t="n"/>
      <c r="H999" s="123" t="n"/>
      <c r="I999" s="123" t="n"/>
      <c r="O999" s="6" t="n"/>
      <c r="P999" s="6" t="n"/>
      <c r="Q999" s="6" t="n"/>
      <c r="R999" s="1" t="n"/>
      <c r="S999" s="6" t="n"/>
      <c r="T999" s="123" t="n"/>
      <c r="U999" s="123" t="n"/>
      <c r="V999" s="123" t="n"/>
      <c r="W999" s="123" t="n"/>
    </row>
    <row r="1000" ht="12.75" customHeight="1">
      <c r="F1000" s="123" t="n"/>
      <c r="G1000" s="123" t="n"/>
      <c r="H1000" s="123" t="n"/>
      <c r="I1000" s="123" t="n"/>
      <c r="O1000" s="6" t="n"/>
      <c r="P1000" s="6" t="n"/>
      <c r="Q1000" s="6" t="n"/>
      <c r="R1000" s="1" t="n"/>
      <c r="S1000" s="6" t="n"/>
      <c r="T1000" s="123" t="n"/>
      <c r="U1000" s="123" t="n"/>
      <c r="V1000" s="123" t="n"/>
      <c r="W1000" s="123" t="n"/>
    </row>
    <row r="1001" ht="12.75" customHeight="1">
      <c r="F1001" s="123" t="n"/>
      <c r="G1001" s="123" t="n"/>
      <c r="H1001" s="123" t="n"/>
      <c r="I1001" s="123" t="n"/>
      <c r="O1001" s="6" t="n"/>
      <c r="P1001" s="6" t="n"/>
      <c r="Q1001" s="6" t="n"/>
      <c r="R1001" s="1" t="n"/>
      <c r="S1001" s="6" t="n"/>
      <c r="T1001" s="123" t="n"/>
      <c r="U1001" s="123" t="n"/>
      <c r="V1001" s="123" t="n"/>
      <c r="W1001" s="123" t="n"/>
    </row>
    <row r="1002" ht="12.75" customHeight="1">
      <c r="F1002" s="123" t="n"/>
      <c r="G1002" s="123" t="n"/>
      <c r="H1002" s="123" t="n"/>
      <c r="I1002" s="123" t="n"/>
      <c r="O1002" s="6" t="n"/>
      <c r="P1002" s="6" t="n"/>
      <c r="Q1002" s="6" t="n"/>
      <c r="R1002" s="1" t="n"/>
      <c r="S1002" s="6" t="n"/>
      <c r="T1002" s="123" t="n"/>
      <c r="U1002" s="123" t="n"/>
      <c r="V1002" s="123" t="n"/>
      <c r="W1002" s="123" t="n"/>
    </row>
    <row r="1003" ht="12.75" customHeight="1">
      <c r="F1003" s="123" t="n"/>
      <c r="G1003" s="123" t="n"/>
      <c r="H1003" s="123" t="n"/>
      <c r="I1003" s="123" t="n"/>
      <c r="O1003" s="6" t="n"/>
      <c r="P1003" s="6" t="n"/>
      <c r="Q1003" s="6" t="n"/>
      <c r="R1003" s="1" t="n"/>
      <c r="S1003" s="6" t="n"/>
      <c r="T1003" s="6" t="n"/>
      <c r="U1003" s="6" t="n"/>
      <c r="V1003" s="123" t="n"/>
      <c r="W1003" s="123" t="n"/>
    </row>
    <row r="1004" ht="12.75" customHeight="1">
      <c r="F1004" s="123" t="n"/>
      <c r="G1004" s="123" t="n"/>
      <c r="H1004" s="123" t="n"/>
      <c r="I1004" s="123" t="n"/>
      <c r="O1004" s="6" t="n"/>
      <c r="P1004" s="6" t="n"/>
      <c r="Q1004" s="6" t="n"/>
      <c r="R1004" s="1" t="n"/>
      <c r="S1004" s="6" t="n"/>
      <c r="T1004" s="6" t="n"/>
      <c r="U1004" s="6" t="n"/>
      <c r="V1004" s="123" t="n"/>
      <c r="W1004" s="123" t="n"/>
    </row>
    <row r="1005" ht="12.75" customHeight="1">
      <c r="G1005" s="123" t="n"/>
      <c r="H1005" s="123" t="n"/>
      <c r="I1005" s="123" t="n"/>
      <c r="O1005" s="6" t="n"/>
      <c r="P1005" s="6" t="n"/>
      <c r="Q1005" s="6" t="n"/>
      <c r="R1005" s="1" t="n"/>
      <c r="S1005" s="6" t="n"/>
      <c r="T1005" s="6" t="n"/>
      <c r="U1005" s="6" t="n"/>
      <c r="V1005" s="123" t="n"/>
      <c r="W1005" s="123" t="n"/>
    </row>
    <row r="1006" ht="12.75" customHeight="1">
      <c r="G1006" s="123" t="n"/>
      <c r="H1006" s="123" t="n"/>
      <c r="I1006" s="123" t="n"/>
      <c r="O1006" s="6" t="n"/>
      <c r="P1006" s="6" t="n"/>
      <c r="Q1006" s="6" t="n"/>
      <c r="R1006" s="1" t="n"/>
      <c r="S1006" s="6" t="n"/>
      <c r="T1006" s="6" t="n"/>
      <c r="U1006" s="6" t="n"/>
      <c r="V1006" s="123" t="n"/>
      <c r="W1006" s="123" t="n"/>
    </row>
    <row r="1007" ht="12.75" customHeight="1">
      <c r="F1007" s="123" t="n"/>
      <c r="G1007" s="123" t="n"/>
      <c r="H1007" s="123" t="n"/>
      <c r="I1007" s="123" t="n"/>
      <c r="O1007" s="6" t="n"/>
      <c r="P1007" s="6" t="n"/>
      <c r="Q1007" s="6" t="n"/>
      <c r="R1007" s="1" t="n"/>
      <c r="S1007" s="6" t="n"/>
      <c r="T1007" s="6" t="n"/>
      <c r="U1007" s="6" t="n"/>
      <c r="V1007" s="123" t="n"/>
      <c r="W1007" s="123" t="n"/>
    </row>
    <row r="1008" ht="12.75" customHeight="1">
      <c r="F1008" s="123" t="n"/>
      <c r="G1008" s="123" t="n"/>
      <c r="H1008" s="123" t="n"/>
      <c r="I1008" s="123" t="n"/>
      <c r="O1008" s="6" t="n"/>
      <c r="P1008" s="6" t="n"/>
      <c r="Q1008" s="6" t="n"/>
      <c r="R1008" s="1" t="n"/>
      <c r="S1008" s="6" t="n"/>
      <c r="T1008" s="6" t="n"/>
      <c r="U1008" s="6" t="n"/>
      <c r="V1008" s="123" t="n"/>
      <c r="W1008" s="123" t="n"/>
    </row>
    <row r="1009" ht="12.75" customHeight="1">
      <c r="F1009" s="123" t="n"/>
      <c r="G1009" s="123" t="n"/>
      <c r="H1009" s="123" t="n"/>
      <c r="I1009" s="123" t="n"/>
      <c r="O1009" s="6" t="n"/>
      <c r="P1009" s="6" t="n"/>
      <c r="Q1009" s="6" t="n"/>
      <c r="R1009" s="1" t="n"/>
      <c r="S1009" s="6" t="n"/>
      <c r="T1009" s="6" t="n"/>
      <c r="U1009" s="6" t="n"/>
      <c r="V1009" s="123" t="n"/>
      <c r="W1009" s="123" t="n"/>
    </row>
    <row r="1010" ht="12.75" customHeight="1">
      <c r="S1010" s="6" t="n"/>
    </row>
    <row r="1011" ht="12.75" customHeight="1">
      <c r="G1011" s="123" t="n"/>
      <c r="H1011" s="123" t="n"/>
      <c r="I1011" s="123" t="n"/>
      <c r="O1011" s="6" t="n"/>
      <c r="P1011" s="6" t="n"/>
      <c r="Q1011" s="6" t="n"/>
      <c r="R1011" s="1" t="n"/>
      <c r="S1011" s="6" t="n"/>
      <c r="T1011" s="6" t="n"/>
      <c r="U1011" s="6" t="n"/>
      <c r="V1011" s="123" t="n"/>
      <c r="W1011" s="123" t="n"/>
    </row>
    <row r="1012" ht="12.75" customHeight="1">
      <c r="G1012" s="123" t="n"/>
      <c r="H1012" s="123" t="n"/>
      <c r="I1012" s="123" t="n"/>
      <c r="O1012" s="6" t="n"/>
      <c r="P1012" s="6" t="n"/>
      <c r="Q1012" s="6" t="n"/>
      <c r="R1012" s="1" t="n"/>
      <c r="S1012" s="6" t="n"/>
      <c r="T1012" s="6" t="n"/>
      <c r="U1012" s="6" t="n"/>
      <c r="V1012" s="123" t="n"/>
      <c r="W1012" s="123" t="n"/>
    </row>
    <row r="1013" ht="12.75" customHeight="1">
      <c r="F1013" s="123" t="n"/>
      <c r="G1013" s="123" t="n"/>
      <c r="H1013" s="123" t="n"/>
      <c r="I1013" s="123" t="n"/>
      <c r="O1013" s="6" t="n"/>
      <c r="P1013" s="6" t="n"/>
      <c r="Q1013" s="6" t="n"/>
      <c r="R1013" s="1" t="n"/>
      <c r="S1013" s="6" t="n"/>
      <c r="T1013" s="123" t="n"/>
      <c r="U1013" s="123" t="n"/>
      <c r="V1013" s="123" t="n"/>
      <c r="W1013" s="123" t="n"/>
    </row>
    <row r="1014" ht="12.75" customHeight="1">
      <c r="F1014" s="123" t="n"/>
      <c r="G1014" s="123" t="n"/>
      <c r="H1014" s="123" t="n"/>
      <c r="I1014" s="123" t="n"/>
      <c r="O1014" s="6" t="n"/>
      <c r="P1014" s="6" t="n"/>
      <c r="Q1014" s="6" t="n"/>
      <c r="R1014" s="1" t="n"/>
      <c r="S1014" s="6" t="n"/>
    </row>
    <row r="1015" ht="12.75" customHeight="1">
      <c r="F1015" s="123" t="n"/>
      <c r="G1015" s="123" t="n"/>
      <c r="I1015" s="123" t="n"/>
      <c r="O1015" s="6" t="n"/>
      <c r="P1015" s="6" t="n"/>
      <c r="Q1015" s="6" t="n"/>
      <c r="R1015" s="1" t="n"/>
      <c r="S1015" s="6" t="n"/>
      <c r="T1015" s="123" t="n"/>
      <c r="U1015" s="123" t="n"/>
      <c r="V1015" s="123" t="n"/>
      <c r="W1015" s="123" t="n"/>
    </row>
    <row r="1016" ht="12.75" customHeight="1">
      <c r="F1016" s="123" t="n"/>
      <c r="G1016" s="123" t="n"/>
      <c r="I1016" s="123" t="n"/>
      <c r="O1016" s="6" t="n"/>
      <c r="P1016" s="6" t="n"/>
      <c r="Q1016" s="6" t="n"/>
      <c r="R1016" s="1" t="n"/>
      <c r="S1016" s="6" t="n"/>
      <c r="T1016" s="123" t="n"/>
      <c r="U1016" s="123" t="n"/>
      <c r="V1016" s="123" t="n"/>
      <c r="W1016" s="123" t="n"/>
    </row>
    <row r="1017" ht="12.75" customHeight="1">
      <c r="F1017" s="123" t="n"/>
      <c r="G1017" s="123" t="n"/>
      <c r="I1017" s="123" t="n"/>
      <c r="O1017" s="6" t="n"/>
      <c r="P1017" s="6" t="n"/>
      <c r="Q1017" s="6" t="n"/>
      <c r="R1017" s="1" t="n"/>
      <c r="S1017" s="6" t="n"/>
      <c r="T1017" s="123" t="n"/>
      <c r="U1017" s="123" t="n"/>
      <c r="V1017" s="123" t="n"/>
      <c r="W1017" s="123" t="n"/>
    </row>
    <row r="1018" ht="12.75" customHeight="1">
      <c r="F1018" s="123" t="n"/>
      <c r="G1018" s="123" t="n"/>
      <c r="I1018" s="123" t="n"/>
      <c r="O1018" s="6" t="n"/>
      <c r="P1018" s="6" t="n"/>
      <c r="Q1018" s="6" t="n"/>
      <c r="R1018" s="1" t="n"/>
      <c r="S1018" s="6" t="n"/>
      <c r="T1018" s="123" t="n"/>
      <c r="U1018" s="123" t="n"/>
      <c r="V1018" s="123" t="n"/>
      <c r="W1018" s="123" t="n"/>
    </row>
    <row r="1019" ht="12.75" customHeight="1">
      <c r="F1019" s="123" t="n"/>
      <c r="G1019" s="123" t="n"/>
      <c r="H1019" s="123" t="n"/>
      <c r="I1019" s="123" t="n"/>
      <c r="O1019" s="6" t="n"/>
      <c r="P1019" s="6" t="n"/>
      <c r="Q1019" s="6" t="n"/>
      <c r="R1019" s="1" t="n"/>
      <c r="S1019" s="6" t="n"/>
    </row>
    <row r="1020" ht="12.75" customHeight="1">
      <c r="F1020" s="123" t="n"/>
      <c r="G1020" s="123" t="n"/>
      <c r="H1020" s="123" t="n"/>
      <c r="I1020" s="123" t="n"/>
      <c r="O1020" s="6" t="n"/>
      <c r="P1020" s="6" t="n"/>
      <c r="Q1020" s="6" t="n"/>
      <c r="R1020" s="1" t="n"/>
      <c r="S1020" s="6" t="n"/>
    </row>
    <row r="1021" ht="12.75" customHeight="1">
      <c r="F1021" s="123" t="n"/>
      <c r="G1021" s="123" t="n"/>
      <c r="I1021" s="123" t="n"/>
      <c r="O1021" s="6" t="n"/>
      <c r="P1021" s="6" t="n"/>
      <c r="Q1021" s="6" t="n"/>
      <c r="R1021" s="1" t="n"/>
      <c r="S1021" s="6" t="n"/>
    </row>
    <row r="1022" ht="12.75" customHeight="1">
      <c r="F1022" s="123" t="n"/>
      <c r="G1022" s="123" t="n"/>
      <c r="I1022" s="123" t="n"/>
      <c r="O1022" s="6" t="n"/>
      <c r="P1022" s="6" t="n"/>
      <c r="Q1022" s="6" t="n"/>
      <c r="R1022" s="1" t="n"/>
      <c r="S1022" s="6" t="n"/>
    </row>
    <row r="1023" ht="12.75" customHeight="1">
      <c r="F1023" s="123" t="n"/>
      <c r="G1023" s="123" t="n"/>
      <c r="I1023" s="123" t="n"/>
      <c r="O1023" s="6" t="n"/>
      <c r="P1023" s="6" t="n"/>
      <c r="Q1023" s="6" t="n"/>
      <c r="R1023" s="1" t="n"/>
      <c r="S1023" s="6" t="n"/>
      <c r="T1023" s="123" t="n"/>
      <c r="U1023" s="123" t="n"/>
      <c r="V1023" s="123" t="n"/>
      <c r="W1023" s="123" t="n"/>
    </row>
    <row r="1024" ht="12.75" customHeight="1">
      <c r="F1024" s="123" t="n"/>
      <c r="G1024" s="123" t="n"/>
      <c r="I1024" s="123" t="n"/>
      <c r="O1024" s="6" t="n"/>
      <c r="P1024" s="6" t="n"/>
      <c r="Q1024" s="6" t="n"/>
      <c r="R1024" s="1" t="n"/>
      <c r="S1024" s="6" t="n"/>
      <c r="T1024" s="123" t="n"/>
      <c r="U1024" s="123" t="n"/>
      <c r="V1024" s="123" t="n"/>
      <c r="W1024" s="123" t="n"/>
    </row>
    <row r="1025" ht="12.75" customHeight="1">
      <c r="F1025" s="123" t="n"/>
      <c r="G1025" s="123" t="n"/>
      <c r="H1025" s="123" t="n"/>
      <c r="I1025" s="123" t="n"/>
      <c r="O1025" s="6" t="n"/>
      <c r="P1025" s="6" t="n"/>
      <c r="Q1025" s="6" t="n"/>
      <c r="R1025" s="1" t="n"/>
      <c r="S1025" s="6" t="n"/>
    </row>
    <row r="1026" ht="12.75" customHeight="1">
      <c r="F1026" s="123" t="n"/>
      <c r="G1026" s="123" t="n"/>
      <c r="H1026" s="123" t="n"/>
      <c r="I1026" s="123" t="n"/>
      <c r="O1026" s="6" t="n"/>
      <c r="P1026" s="6" t="n"/>
      <c r="Q1026" s="6" t="n"/>
      <c r="R1026" s="1" t="n"/>
      <c r="S1026" s="6" t="n"/>
    </row>
    <row r="1027" ht="12.75" customHeight="1">
      <c r="G1027" s="123" t="n"/>
      <c r="I1027" s="123" t="n"/>
      <c r="O1027" s="6" t="n"/>
      <c r="P1027" s="6" t="n"/>
      <c r="Q1027" s="6" t="n"/>
      <c r="R1027" s="1" t="n"/>
      <c r="S1027" s="6" t="n"/>
      <c r="V1027" s="123" t="n"/>
      <c r="W1027" s="123" t="n"/>
    </row>
    <row r="1028" ht="12.75" customHeight="1">
      <c r="G1028" s="123" t="n"/>
      <c r="I1028" s="123" t="n"/>
      <c r="O1028" s="6" t="n"/>
      <c r="P1028" s="6" t="n"/>
      <c r="Q1028" s="6" t="n"/>
      <c r="R1028" s="1" t="n"/>
      <c r="S1028" s="6" t="n"/>
      <c r="V1028" s="123" t="n"/>
      <c r="W1028" s="123" t="n"/>
    </row>
    <row r="1029" ht="12.75" customHeight="1">
      <c r="G1029" s="123" t="n"/>
      <c r="I1029" s="123" t="n"/>
      <c r="O1029" s="6" t="n"/>
      <c r="P1029" s="6" t="n"/>
      <c r="Q1029" s="6" t="n"/>
      <c r="R1029" s="1" t="n"/>
      <c r="S1029" s="6" t="n"/>
      <c r="T1029" s="123" t="n"/>
      <c r="U1029" s="123" t="n"/>
      <c r="V1029" s="123" t="n"/>
      <c r="W1029" s="123" t="n"/>
    </row>
    <row r="1030" ht="12.75" customHeight="1">
      <c r="G1030" s="123" t="n"/>
      <c r="I1030" s="123" t="n"/>
      <c r="O1030" s="6" t="n"/>
      <c r="P1030" s="6" t="n"/>
      <c r="Q1030" s="6" t="n"/>
      <c r="R1030" s="1" t="n"/>
      <c r="S1030" s="6" t="n"/>
      <c r="T1030" s="123" t="n"/>
      <c r="U1030" s="123" t="n"/>
      <c r="V1030" s="123" t="n"/>
      <c r="W1030" s="123" t="n"/>
    </row>
    <row r="1031" ht="12.75" customHeight="1">
      <c r="G1031" s="123" t="n"/>
      <c r="I1031" s="123" t="n"/>
      <c r="O1031" s="6" t="n"/>
      <c r="P1031" s="6" t="n"/>
      <c r="Q1031" s="6" t="n"/>
      <c r="R1031" s="1" t="n"/>
      <c r="S1031" s="6" t="n"/>
      <c r="T1031" s="123" t="n"/>
      <c r="U1031" s="123" t="n"/>
      <c r="V1031" s="123" t="n"/>
      <c r="W1031" s="123" t="n"/>
    </row>
    <row r="1032" ht="12.75" customHeight="1">
      <c r="G1032" s="123" t="n"/>
      <c r="I1032" s="123" t="n"/>
      <c r="O1032" s="6" t="n"/>
      <c r="P1032" s="6" t="n"/>
      <c r="Q1032" s="6" t="n"/>
      <c r="R1032" s="1" t="n"/>
      <c r="S1032" s="6" t="n"/>
      <c r="T1032" s="123" t="n"/>
      <c r="U1032" s="123" t="n"/>
      <c r="V1032" s="123" t="n"/>
      <c r="W1032" s="123" t="n"/>
    </row>
    <row r="1033" ht="12.75" customHeight="1">
      <c r="G1033" s="123" t="n"/>
      <c r="H1033" s="123" t="n"/>
      <c r="I1033" s="123" t="n"/>
      <c r="O1033" s="6" t="n"/>
      <c r="P1033" s="6" t="n"/>
      <c r="Q1033" s="6" t="n"/>
      <c r="R1033" s="1" t="n"/>
      <c r="S1033" s="6" t="n"/>
      <c r="T1033" s="123" t="n"/>
      <c r="U1033" s="123" t="n"/>
      <c r="V1033" s="123" t="n"/>
      <c r="W1033" s="123" t="n"/>
    </row>
    <row r="1034" ht="12.75" customHeight="1">
      <c r="G1034" s="123" t="n"/>
      <c r="H1034" s="123" t="n"/>
      <c r="I1034" s="123" t="n"/>
      <c r="O1034" s="6" t="n"/>
      <c r="P1034" s="6" t="n"/>
      <c r="Q1034" s="6" t="n"/>
      <c r="R1034" s="1" t="n"/>
      <c r="S1034" s="6" t="n"/>
      <c r="T1034" s="123" t="n"/>
      <c r="U1034" s="123" t="n"/>
      <c r="V1034" s="123" t="n"/>
      <c r="W1034" s="123" t="n"/>
    </row>
    <row r="1035" ht="12.75" customHeight="1">
      <c r="G1035" s="123" t="n"/>
      <c r="I1035" s="123" t="n"/>
      <c r="O1035" s="6" t="n"/>
      <c r="P1035" s="6" t="n"/>
      <c r="Q1035" s="6" t="n"/>
      <c r="R1035" s="1" t="n"/>
      <c r="S1035" s="6" t="n"/>
      <c r="T1035" s="123" t="n"/>
      <c r="U1035" s="123" t="n"/>
      <c r="V1035" s="123" t="n"/>
      <c r="W1035" s="123" t="n"/>
    </row>
    <row r="1036" ht="12.75" customHeight="1">
      <c r="G1036" s="123" t="n"/>
      <c r="I1036" s="123" t="n"/>
      <c r="O1036" s="6" t="n"/>
      <c r="P1036" s="6" t="n"/>
      <c r="Q1036" s="6" t="n"/>
      <c r="R1036" s="1" t="n"/>
      <c r="S1036" s="6" t="n"/>
      <c r="T1036" s="123" t="n"/>
      <c r="U1036" s="123" t="n"/>
      <c r="V1036" s="123" t="n"/>
      <c r="W1036" s="123" t="n"/>
    </row>
    <row r="1037" ht="12.75" customHeight="1">
      <c r="G1037" s="123" t="n"/>
      <c r="I1037" s="123" t="n"/>
      <c r="O1037" s="6" t="n"/>
      <c r="P1037" s="6" t="n"/>
      <c r="Q1037" s="6" t="n"/>
      <c r="R1037" s="1" t="n"/>
      <c r="S1037" s="6" t="n"/>
      <c r="T1037" s="123" t="n"/>
      <c r="U1037" s="123" t="n"/>
      <c r="V1037" s="123" t="n"/>
      <c r="W1037" s="123" t="n"/>
    </row>
    <row r="1038" ht="12.75" customHeight="1">
      <c r="G1038" s="123" t="n"/>
      <c r="I1038" s="123" t="n"/>
      <c r="O1038" s="6" t="n"/>
      <c r="P1038" s="6" t="n"/>
      <c r="Q1038" s="6" t="n"/>
      <c r="R1038" s="1" t="n"/>
      <c r="S1038" s="6" t="n"/>
      <c r="T1038" s="123" t="n"/>
      <c r="U1038" s="123" t="n"/>
      <c r="V1038" s="123" t="n"/>
      <c r="W1038" s="123" t="n"/>
    </row>
    <row r="1039" ht="12.75" customHeight="1">
      <c r="G1039" s="123" t="n"/>
      <c r="H1039" s="123" t="n"/>
      <c r="I1039" s="123" t="n"/>
      <c r="O1039" s="6" t="n"/>
      <c r="P1039" s="6" t="n"/>
      <c r="Q1039" s="6" t="n"/>
      <c r="R1039" s="1" t="n"/>
      <c r="S1039" s="6" t="n"/>
      <c r="T1039" s="123" t="n"/>
      <c r="U1039" s="123" t="n"/>
      <c r="V1039" s="123" t="n"/>
      <c r="W1039" s="123" t="n"/>
    </row>
    <row r="1040" ht="12.75" customHeight="1">
      <c r="G1040" s="123" t="n"/>
      <c r="H1040" s="123" t="n"/>
      <c r="I1040" s="123" t="n"/>
      <c r="O1040" s="6" t="n"/>
      <c r="P1040" s="6" t="n"/>
      <c r="Q1040" s="6" t="n"/>
      <c r="R1040" s="1" t="n"/>
      <c r="S1040" s="6" t="n"/>
      <c r="T1040" s="123" t="n"/>
      <c r="U1040" s="123" t="n"/>
      <c r="V1040" s="123" t="n"/>
      <c r="W1040" s="123" t="n"/>
    </row>
    <row r="1041" ht="12.75" customHeight="1">
      <c r="G1041" s="123" t="n"/>
      <c r="I1041" s="123" t="n"/>
      <c r="O1041" s="6" t="n"/>
      <c r="P1041" s="6" t="n"/>
      <c r="Q1041" s="6" t="n"/>
      <c r="R1041" s="1" t="n"/>
      <c r="S1041" s="6" t="n"/>
      <c r="V1041" s="123" t="n"/>
      <c r="W1041" s="123" t="n"/>
    </row>
    <row r="1042" ht="12.75" customHeight="1">
      <c r="G1042" s="123" t="n"/>
      <c r="I1042" s="123" t="n"/>
      <c r="O1042" s="6" t="n"/>
      <c r="P1042" s="6" t="n"/>
      <c r="Q1042" s="6" t="n"/>
      <c r="R1042" s="1" t="n"/>
      <c r="S1042" s="6" t="n"/>
      <c r="V1042" s="123" t="n"/>
      <c r="W1042" s="123" t="n"/>
    </row>
    <row r="1043" ht="12.75" customHeight="1">
      <c r="F1043" s="123" t="n"/>
      <c r="G1043" s="123" t="n"/>
      <c r="I1043" s="123" t="n"/>
      <c r="O1043" s="6" t="n"/>
      <c r="P1043" s="6" t="n"/>
      <c r="Q1043" s="6" t="n"/>
      <c r="R1043" s="1" t="n"/>
      <c r="S1043" s="6" t="n"/>
      <c r="T1043" s="123" t="n"/>
      <c r="U1043" s="123" t="n"/>
      <c r="V1043" s="123" t="n"/>
      <c r="W1043" s="123" t="n"/>
    </row>
    <row r="1044" ht="12.75" customHeight="1">
      <c r="F1044" s="123" t="n"/>
      <c r="G1044" s="123" t="n"/>
      <c r="I1044" s="123" t="n"/>
      <c r="O1044" s="6" t="n"/>
      <c r="P1044" s="6" t="n"/>
      <c r="Q1044" s="6" t="n"/>
      <c r="R1044" s="1" t="n"/>
      <c r="S1044" s="6" t="n"/>
      <c r="T1044" s="123" t="n"/>
      <c r="U1044" s="123" t="n"/>
      <c r="V1044" s="123" t="n"/>
      <c r="W1044" s="123" t="n"/>
    </row>
    <row r="1045" ht="12.75" customHeight="1">
      <c r="F1045" s="123" t="n"/>
      <c r="G1045" s="123" t="n"/>
      <c r="I1045" s="123" t="n"/>
      <c r="O1045" s="6" t="n"/>
      <c r="P1045" s="6" t="n"/>
      <c r="Q1045" s="6" t="n"/>
      <c r="R1045" s="1" t="n"/>
      <c r="S1045" s="6" t="n"/>
      <c r="T1045" s="123" t="n"/>
      <c r="U1045" s="123" t="n"/>
      <c r="V1045" s="123" t="n"/>
      <c r="W1045" s="123" t="n"/>
    </row>
    <row r="1046" ht="12.75" customHeight="1">
      <c r="F1046" s="123" t="n"/>
      <c r="G1046" s="123" t="n"/>
      <c r="I1046" s="123" t="n"/>
      <c r="O1046" s="6" t="n"/>
      <c r="P1046" s="6" t="n"/>
      <c r="Q1046" s="6" t="n"/>
      <c r="R1046" s="1" t="n"/>
      <c r="S1046" s="6" t="n"/>
      <c r="T1046" s="123" t="n"/>
      <c r="U1046" s="123" t="n"/>
      <c r="V1046" s="123" t="n"/>
      <c r="W1046" s="123" t="n"/>
    </row>
    <row r="1047" ht="12.75" customHeight="1">
      <c r="F1047" s="123" t="n"/>
      <c r="G1047" s="123" t="n"/>
      <c r="H1047" s="123" t="n"/>
      <c r="I1047" s="123" t="n"/>
      <c r="O1047" s="6" t="n"/>
      <c r="P1047" s="6" t="n"/>
      <c r="Q1047" s="6" t="n"/>
      <c r="R1047" s="1" t="n"/>
      <c r="S1047" s="6" t="n"/>
      <c r="T1047" s="123" t="n"/>
      <c r="U1047" s="123" t="n"/>
      <c r="V1047" s="123" t="n"/>
      <c r="W1047" s="123" t="n"/>
    </row>
    <row r="1048" ht="12.75" customHeight="1">
      <c r="F1048" s="123" t="n"/>
      <c r="G1048" s="123" t="n"/>
      <c r="H1048" s="123" t="n"/>
      <c r="I1048" s="123" t="n"/>
      <c r="O1048" s="6" t="n"/>
      <c r="P1048" s="6" t="n"/>
      <c r="Q1048" s="6" t="n"/>
      <c r="R1048" s="1" t="n"/>
      <c r="S1048" s="6" t="n"/>
      <c r="T1048" s="123" t="n"/>
      <c r="U1048" s="123" t="n"/>
      <c r="V1048" s="123" t="n"/>
      <c r="W1048" s="123" t="n"/>
    </row>
    <row r="1049" ht="12.75" customHeight="1">
      <c r="F1049" s="123" t="n"/>
      <c r="G1049" s="123" t="n"/>
      <c r="I1049" s="123" t="n"/>
      <c r="O1049" s="6" t="n"/>
      <c r="P1049" s="6" t="n"/>
      <c r="Q1049" s="6" t="n"/>
      <c r="R1049" s="1" t="n"/>
      <c r="S1049" s="6" t="n"/>
      <c r="T1049" s="123" t="n"/>
      <c r="U1049" s="123" t="n"/>
      <c r="V1049" s="123" t="n"/>
      <c r="W1049" s="123" t="n"/>
    </row>
    <row r="1050" ht="12.75" customHeight="1">
      <c r="F1050" s="123" t="n"/>
      <c r="G1050" s="123" t="n"/>
      <c r="I1050" s="123" t="n"/>
      <c r="O1050" s="6" t="n"/>
      <c r="P1050" s="6" t="n"/>
      <c r="Q1050" s="6" t="n"/>
      <c r="R1050" s="1" t="n"/>
      <c r="S1050" s="6" t="n"/>
      <c r="T1050" s="123" t="n"/>
      <c r="U1050" s="123" t="n"/>
      <c r="V1050" s="123" t="n"/>
      <c r="W1050" s="123" t="n"/>
    </row>
    <row r="1051" ht="12.75" customHeight="1">
      <c r="F1051" s="123" t="n"/>
      <c r="G1051" s="123" t="n"/>
      <c r="H1051" s="123" t="n"/>
      <c r="I1051" s="123" t="n"/>
      <c r="O1051" s="6" t="n"/>
      <c r="P1051" s="6" t="n"/>
      <c r="Q1051" s="6" t="n"/>
      <c r="R1051" s="1" t="n"/>
      <c r="S1051" s="6" t="n"/>
      <c r="T1051" s="123" t="n"/>
      <c r="U1051" s="123" t="n"/>
      <c r="V1051" s="123" t="n"/>
      <c r="W1051" s="123" t="n"/>
    </row>
    <row r="1052" ht="12.75" customHeight="1">
      <c r="F1052" s="123" t="n"/>
      <c r="G1052" s="123" t="n"/>
      <c r="H1052" s="123" t="n"/>
      <c r="I1052" s="123" t="n"/>
      <c r="O1052" s="6" t="n"/>
      <c r="P1052" s="6" t="n"/>
      <c r="Q1052" s="6" t="n"/>
      <c r="R1052" s="1" t="n"/>
      <c r="S1052" s="6" t="n"/>
      <c r="T1052" s="123" t="n"/>
      <c r="U1052" s="123" t="n"/>
      <c r="V1052" s="123" t="n"/>
      <c r="W1052" s="123" t="n"/>
    </row>
    <row r="1053" ht="12.75" customHeight="1">
      <c r="G1053" s="123" t="n"/>
      <c r="I1053" s="123" t="n"/>
      <c r="O1053" s="6" t="n"/>
      <c r="P1053" s="6" t="n"/>
      <c r="Q1053" s="6" t="n"/>
      <c r="R1053" s="1" t="n"/>
      <c r="S1053" s="6" t="n"/>
      <c r="T1053" s="6" t="n"/>
      <c r="U1053" s="6" t="n"/>
      <c r="V1053" s="123" t="n"/>
      <c r="W1053" s="123" t="n"/>
    </row>
    <row r="1054" ht="12.75" customHeight="1">
      <c r="G1054" s="123" t="n"/>
      <c r="I1054" s="123" t="n"/>
      <c r="O1054" s="6" t="n"/>
      <c r="P1054" s="6" t="n"/>
      <c r="Q1054" s="6" t="n"/>
      <c r="R1054" s="1" t="n"/>
      <c r="S1054" s="6" t="n"/>
      <c r="T1054" s="6" t="n"/>
      <c r="U1054" s="6" t="n"/>
      <c r="V1054" s="123" t="n"/>
      <c r="W1054" s="123" t="n"/>
    </row>
    <row r="1055" ht="12.75" customHeight="1">
      <c r="F1055" s="123" t="n"/>
      <c r="G1055" s="123" t="n"/>
      <c r="H1055" s="123" t="n"/>
      <c r="I1055" s="123" t="n"/>
      <c r="O1055" s="6" t="n"/>
      <c r="P1055" s="6" t="n"/>
      <c r="Q1055" s="6" t="n"/>
      <c r="R1055" s="1" t="n"/>
      <c r="S1055" s="6" t="n"/>
      <c r="T1055" s="123" t="n"/>
      <c r="U1055" s="123" t="n"/>
      <c r="V1055" s="123" t="n"/>
      <c r="W1055" s="123" t="n"/>
    </row>
    <row r="1056" ht="12.75" customHeight="1">
      <c r="F1056" s="123" t="n"/>
      <c r="G1056" s="123" t="n"/>
      <c r="H1056" s="123" t="n"/>
      <c r="I1056" s="123" t="n"/>
      <c r="O1056" s="6" t="n"/>
      <c r="P1056" s="6" t="n"/>
      <c r="Q1056" s="6" t="n"/>
      <c r="R1056" s="1" t="n"/>
      <c r="S1056" s="6" t="n"/>
      <c r="T1056" s="123" t="n"/>
      <c r="U1056" s="123" t="n"/>
      <c r="V1056" s="123" t="n"/>
      <c r="W1056" s="123" t="n"/>
    </row>
    <row r="1057" ht="12.75" customHeight="1">
      <c r="F1057" s="123" t="n"/>
      <c r="G1057" s="123" t="n"/>
      <c r="H1057" s="123" t="n"/>
      <c r="I1057" s="123" t="n"/>
      <c r="O1057" s="6" t="n"/>
      <c r="P1057" s="6" t="n"/>
      <c r="Q1057" s="6" t="n"/>
      <c r="R1057" s="1" t="n"/>
      <c r="S1057" s="6" t="n"/>
      <c r="T1057" s="123" t="n"/>
      <c r="U1057" s="123" t="n"/>
      <c r="V1057" s="123" t="n"/>
      <c r="W1057" s="123" t="n"/>
    </row>
    <row r="1058" ht="12.75" customHeight="1">
      <c r="F1058" s="123" t="n"/>
      <c r="G1058" s="123" t="n"/>
      <c r="H1058" s="123" t="n"/>
      <c r="I1058" s="123" t="n"/>
      <c r="O1058" s="6" t="n"/>
      <c r="P1058" s="6" t="n"/>
      <c r="Q1058" s="6" t="n"/>
      <c r="R1058" s="1" t="n"/>
      <c r="S1058" s="6" t="n"/>
      <c r="T1058" s="123" t="n"/>
      <c r="U1058" s="123" t="n"/>
      <c r="V1058" s="123" t="n"/>
      <c r="W1058" s="123" t="n"/>
    </row>
    <row r="1059" ht="12.75" customHeight="1">
      <c r="F1059" s="123" t="n"/>
      <c r="G1059" s="123" t="n"/>
      <c r="H1059" s="123" t="n"/>
      <c r="I1059" s="123" t="n"/>
      <c r="O1059" s="6" t="n"/>
      <c r="P1059" s="6" t="n"/>
      <c r="Q1059" s="6" t="n"/>
      <c r="R1059" s="1" t="n"/>
      <c r="S1059" s="6" t="n"/>
      <c r="T1059" s="123" t="n"/>
      <c r="U1059" s="123" t="n"/>
      <c r="V1059" s="123" t="n"/>
      <c r="W1059" s="123" t="n"/>
    </row>
    <row r="1060" ht="12.75" customHeight="1">
      <c r="F1060" s="123" t="n"/>
      <c r="G1060" s="123" t="n"/>
      <c r="H1060" s="123" t="n"/>
      <c r="I1060" s="123" t="n"/>
      <c r="O1060" s="6" t="n"/>
      <c r="P1060" s="6" t="n"/>
      <c r="Q1060" s="6" t="n"/>
      <c r="R1060" s="1" t="n"/>
      <c r="S1060" s="6" t="n"/>
      <c r="T1060" s="123" t="n"/>
      <c r="U1060" s="123" t="n"/>
      <c r="V1060" s="123" t="n"/>
      <c r="W1060" s="123" t="n"/>
    </row>
    <row r="1061" ht="12.75" customHeight="1">
      <c r="F1061" s="123" t="n"/>
      <c r="G1061" s="123" t="n"/>
      <c r="H1061" s="123" t="n"/>
      <c r="I1061" s="123" t="n"/>
      <c r="O1061" s="6" t="n"/>
      <c r="P1061" s="6" t="n"/>
      <c r="Q1061" s="6" t="n"/>
      <c r="R1061" s="1" t="n"/>
      <c r="S1061" s="6" t="n"/>
      <c r="T1061" s="123" t="n"/>
      <c r="U1061" s="123" t="n"/>
      <c r="V1061" s="123" t="n"/>
      <c r="W1061" s="123" t="n"/>
    </row>
    <row r="1062" ht="12.75" customHeight="1">
      <c r="F1062" s="123" t="n"/>
      <c r="G1062" s="123" t="n"/>
      <c r="H1062" s="123" t="n"/>
      <c r="I1062" s="123" t="n"/>
      <c r="O1062" s="6" t="n"/>
      <c r="P1062" s="6" t="n"/>
      <c r="Q1062" s="6" t="n"/>
      <c r="R1062" s="1" t="n"/>
      <c r="S1062" s="6" t="n"/>
      <c r="T1062" s="6" t="n"/>
      <c r="U1062" s="6" t="n"/>
      <c r="V1062" s="123" t="n"/>
      <c r="W1062" s="123" t="n"/>
    </row>
    <row r="1063" ht="12.75" customHeight="1">
      <c r="F1063" s="123" t="n"/>
      <c r="G1063" s="123" t="n"/>
      <c r="H1063" s="123" t="n"/>
      <c r="I1063" s="123" t="n"/>
      <c r="O1063" s="6" t="n"/>
      <c r="P1063" s="6" t="n"/>
      <c r="Q1063" s="6" t="n"/>
      <c r="R1063" s="1" t="n"/>
      <c r="S1063" s="6" t="n"/>
      <c r="T1063" s="6" t="n"/>
      <c r="U1063" s="6" t="n"/>
      <c r="V1063" s="123" t="n"/>
      <c r="W1063" s="123" t="n"/>
    </row>
    <row r="1064" ht="12.75" customHeight="1">
      <c r="F1064" s="123" t="n"/>
      <c r="G1064" s="123" t="n"/>
      <c r="H1064" s="123" t="n"/>
      <c r="I1064" s="123" t="n"/>
      <c r="O1064" s="6" t="n"/>
      <c r="P1064" s="6" t="n"/>
      <c r="Q1064" s="6" t="n"/>
      <c r="R1064" s="1" t="n"/>
      <c r="S1064" s="6" t="n"/>
      <c r="T1064" s="123" t="n"/>
      <c r="U1064" s="123" t="n"/>
      <c r="V1064" s="123" t="n"/>
      <c r="W1064" s="123" t="n"/>
    </row>
    <row r="1065" ht="12.75" customHeight="1">
      <c r="F1065" s="123" t="n"/>
      <c r="G1065" s="123" t="n"/>
      <c r="H1065" s="123" t="n"/>
      <c r="I1065" s="123" t="n"/>
      <c r="O1065" s="6" t="n"/>
      <c r="P1065" s="6" t="n"/>
      <c r="Q1065" s="6" t="n"/>
      <c r="R1065" s="1" t="n"/>
      <c r="S1065" s="6" t="n"/>
      <c r="T1065" s="123" t="n"/>
      <c r="U1065" s="123" t="n"/>
      <c r="V1065" s="123" t="n"/>
      <c r="W1065" s="123" t="n"/>
    </row>
    <row r="1066" ht="12.75" customHeight="1">
      <c r="G1066" s="123" t="n"/>
      <c r="H1066" s="123" t="n"/>
      <c r="I1066" s="123" t="n"/>
      <c r="O1066" s="6" t="n"/>
      <c r="P1066" s="6" t="n"/>
      <c r="Q1066" s="6" t="n"/>
      <c r="R1066" s="1" t="n"/>
      <c r="S1066" s="6" t="n"/>
      <c r="T1066" s="123" t="n"/>
      <c r="U1066" s="123" t="n"/>
      <c r="V1066" s="123" t="n"/>
      <c r="W1066" s="123" t="n"/>
    </row>
    <row r="1067" ht="12.75" customHeight="1">
      <c r="G1067" s="123" t="n"/>
      <c r="H1067" s="123" t="n"/>
      <c r="I1067" s="123" t="n"/>
      <c r="O1067" s="6" t="n"/>
      <c r="P1067" s="6" t="n"/>
      <c r="Q1067" s="6" t="n"/>
      <c r="R1067" s="1" t="n"/>
      <c r="S1067" s="6" t="n"/>
      <c r="T1067" s="123" t="n"/>
      <c r="U1067" s="123" t="n"/>
      <c r="V1067" s="123" t="n"/>
      <c r="W1067" s="123" t="n"/>
    </row>
    <row r="1068" ht="12.75" customHeight="1">
      <c r="G1068" s="123" t="n"/>
      <c r="H1068" s="123" t="n"/>
      <c r="I1068" s="123" t="n"/>
      <c r="O1068" s="6" t="n"/>
      <c r="P1068" s="6" t="n"/>
      <c r="Q1068" s="6" t="n"/>
      <c r="R1068" s="1" t="n"/>
      <c r="S1068" s="6" t="n"/>
      <c r="T1068" s="123" t="n"/>
      <c r="U1068" s="123" t="n"/>
      <c r="V1068" s="123" t="n"/>
      <c r="W1068" s="123" t="n"/>
    </row>
    <row r="1069" ht="12.75" customHeight="1">
      <c r="G1069" s="123" t="n"/>
      <c r="H1069" s="123" t="n"/>
      <c r="I1069" s="123" t="n"/>
      <c r="O1069" s="6" t="n"/>
      <c r="P1069" s="6" t="n"/>
      <c r="Q1069" s="6" t="n"/>
      <c r="R1069" s="1" t="n"/>
      <c r="S1069" s="6" t="n"/>
      <c r="T1069" s="123" t="n"/>
      <c r="U1069" s="123" t="n"/>
      <c r="V1069" s="123" t="n"/>
      <c r="W1069" s="123" t="n"/>
    </row>
    <row r="1070" ht="12.75" customHeight="1">
      <c r="G1070" s="123" t="n"/>
      <c r="H1070" s="123" t="n"/>
      <c r="I1070" s="123" t="n"/>
      <c r="O1070" s="6" t="n"/>
      <c r="P1070" s="6" t="n"/>
      <c r="Q1070" s="6" t="n"/>
      <c r="R1070" s="1" t="n"/>
      <c r="S1070" s="6" t="n"/>
      <c r="T1070" s="123" t="n"/>
      <c r="U1070" s="123" t="n"/>
      <c r="V1070" s="123" t="n"/>
      <c r="W1070" s="123" t="n"/>
    </row>
    <row r="1071" ht="12.75" customHeight="1">
      <c r="G1071" s="123" t="n"/>
      <c r="H1071" s="123" t="n"/>
      <c r="I1071" s="123" t="n"/>
      <c r="O1071" s="6" t="n"/>
      <c r="P1071" s="6" t="n"/>
      <c r="Q1071" s="6" t="n"/>
      <c r="R1071" s="1" t="n"/>
      <c r="S1071" s="6" t="n"/>
      <c r="T1071" s="123" t="n"/>
      <c r="U1071" s="123" t="n"/>
      <c r="V1071" s="123" t="n"/>
      <c r="W1071" s="123" t="n"/>
    </row>
    <row r="1072" ht="12.75" customHeight="1">
      <c r="G1072" s="123" t="n"/>
      <c r="H1072" s="123" t="n"/>
      <c r="I1072" s="123" t="n"/>
      <c r="O1072" s="6" t="n"/>
      <c r="P1072" s="6" t="n"/>
      <c r="Q1072" s="6" t="n"/>
      <c r="R1072" s="1" t="n"/>
      <c r="S1072" s="6" t="n"/>
      <c r="T1072" s="123" t="n"/>
      <c r="U1072" s="123" t="n"/>
      <c r="V1072" s="123" t="n"/>
      <c r="W1072" s="123" t="n"/>
    </row>
    <row r="1073" ht="12.75" customHeight="1">
      <c r="G1073" s="123" t="n"/>
      <c r="H1073" s="123" t="n"/>
      <c r="I1073" s="123" t="n"/>
      <c r="O1073" s="6" t="n"/>
      <c r="P1073" s="6" t="n"/>
      <c r="Q1073" s="6" t="n"/>
      <c r="R1073" s="1" t="n"/>
      <c r="S1073" s="6" t="n"/>
      <c r="T1073" s="123" t="n"/>
      <c r="U1073" s="123" t="n"/>
      <c r="V1073" s="123" t="n"/>
      <c r="W1073" s="123" t="n"/>
    </row>
    <row r="1074" ht="12.75" customHeight="1">
      <c r="G1074" s="123" t="n"/>
      <c r="H1074" s="123" t="n"/>
      <c r="I1074" s="123" t="n"/>
      <c r="O1074" s="6" t="n"/>
      <c r="P1074" s="6" t="n"/>
      <c r="Q1074" s="6" t="n"/>
      <c r="R1074" s="1" t="n"/>
      <c r="S1074" s="6" t="n"/>
      <c r="T1074" s="123" t="n"/>
      <c r="U1074" s="123" t="n"/>
      <c r="V1074" s="123" t="n"/>
      <c r="W1074" s="123" t="n"/>
    </row>
    <row r="1075" ht="12.75" customHeight="1">
      <c r="G1075" s="123" t="n"/>
      <c r="H1075" s="123" t="n"/>
      <c r="I1075" s="123" t="n"/>
      <c r="O1075" s="6" t="n"/>
      <c r="P1075" s="6" t="n"/>
      <c r="Q1075" s="6" t="n"/>
      <c r="R1075" s="1" t="n"/>
      <c r="S1075" s="6" t="n"/>
      <c r="T1075" s="123" t="n"/>
      <c r="U1075" s="123" t="n"/>
      <c r="V1075" s="123" t="n"/>
      <c r="W1075" s="123" t="n"/>
    </row>
    <row r="1076" ht="12.75" customHeight="1">
      <c r="G1076" s="123" t="n"/>
      <c r="H1076" s="123" t="n"/>
      <c r="I1076" s="123" t="n"/>
      <c r="O1076" s="6" t="n"/>
      <c r="P1076" s="6" t="n"/>
      <c r="Q1076" s="6" t="n"/>
      <c r="R1076" s="1" t="n"/>
      <c r="S1076" s="6" t="n"/>
      <c r="V1076" s="123" t="n"/>
      <c r="W1076" s="123" t="n"/>
    </row>
    <row r="1077" ht="12.75" customHeight="1">
      <c r="G1077" s="123" t="n"/>
      <c r="H1077" s="123" t="n"/>
      <c r="I1077" s="123" t="n"/>
      <c r="O1077" s="6" t="n"/>
      <c r="P1077" s="6" t="n"/>
      <c r="Q1077" s="6" t="n"/>
      <c r="R1077" s="1" t="n"/>
      <c r="S1077" s="6" t="n"/>
      <c r="T1077" s="6" t="n"/>
      <c r="U1077" s="6" t="n"/>
      <c r="V1077" s="123" t="n"/>
      <c r="W1077" s="123" t="n"/>
    </row>
    <row r="1078" ht="12.75" customHeight="1">
      <c r="F1078" s="123" t="n"/>
      <c r="G1078" s="123" t="n"/>
      <c r="H1078" s="123" t="n"/>
      <c r="I1078" s="123" t="n"/>
      <c r="O1078" s="6" t="n"/>
      <c r="P1078" s="6" t="n"/>
      <c r="Q1078" s="6" t="n"/>
      <c r="R1078" s="1" t="n"/>
      <c r="S1078" s="6" t="n"/>
      <c r="T1078" s="123" t="n"/>
      <c r="U1078" s="123" t="n"/>
      <c r="V1078" s="123" t="n"/>
      <c r="W1078" s="123" t="n"/>
    </row>
    <row r="1079" ht="12.75" customHeight="1">
      <c r="F1079" s="123" t="n"/>
      <c r="G1079" s="123" t="n"/>
      <c r="H1079" s="123" t="n"/>
      <c r="I1079" s="123" t="n"/>
      <c r="O1079" s="6" t="n"/>
      <c r="P1079" s="6" t="n"/>
      <c r="Q1079" s="6" t="n"/>
      <c r="R1079" s="1" t="n"/>
      <c r="S1079" s="6" t="n"/>
      <c r="T1079" s="123" t="n"/>
      <c r="U1079" s="123" t="n"/>
      <c r="V1079" s="123" t="n"/>
      <c r="W1079" s="123" t="n"/>
    </row>
    <row r="1080" ht="12.75" customHeight="1">
      <c r="F1080" s="123" t="n"/>
      <c r="G1080" s="123" t="n"/>
      <c r="H1080" s="123" t="n"/>
      <c r="I1080" s="123" t="n"/>
      <c r="O1080" s="6" t="n"/>
      <c r="P1080" s="6" t="n"/>
      <c r="Q1080" s="6" t="n"/>
      <c r="R1080" s="1" t="n"/>
      <c r="S1080" s="6" t="n"/>
      <c r="T1080" s="123" t="n"/>
      <c r="U1080" s="123" t="n"/>
      <c r="V1080" s="123" t="n"/>
      <c r="W1080" s="123" t="n"/>
    </row>
    <row r="1081" ht="12.75" customHeight="1">
      <c r="F1081" s="123" t="n"/>
      <c r="G1081" s="123" t="n"/>
      <c r="H1081" s="123" t="n"/>
      <c r="I1081" s="123" t="n"/>
      <c r="O1081" s="6" t="n"/>
      <c r="P1081" s="6" t="n"/>
      <c r="Q1081" s="6" t="n"/>
      <c r="R1081" s="1" t="n"/>
      <c r="S1081" s="6" t="n"/>
      <c r="T1081" s="123" t="n"/>
      <c r="U1081" s="123" t="n"/>
      <c r="V1081" s="123" t="n"/>
      <c r="W1081" s="123" t="n"/>
    </row>
    <row r="1082" ht="12.75" customHeight="1">
      <c r="F1082" s="123" t="n"/>
      <c r="G1082" s="123" t="n"/>
      <c r="H1082" s="123" t="n"/>
      <c r="I1082" s="123" t="n"/>
      <c r="O1082" s="6" t="n"/>
      <c r="P1082" s="6" t="n"/>
      <c r="Q1082" s="6" t="n"/>
      <c r="R1082" s="1" t="n"/>
      <c r="S1082" s="6" t="n"/>
      <c r="T1082" s="123" t="n"/>
      <c r="U1082" s="123" t="n"/>
      <c r="V1082" s="123" t="n"/>
      <c r="W1082" s="123" t="n"/>
    </row>
    <row r="1083" ht="12.75" customHeight="1">
      <c r="F1083" s="123" t="n"/>
      <c r="G1083" s="123" t="n"/>
      <c r="H1083" s="123" t="n"/>
      <c r="I1083" s="123" t="n"/>
      <c r="O1083" s="6" t="n"/>
      <c r="P1083" s="6" t="n"/>
      <c r="Q1083" s="6" t="n"/>
      <c r="R1083" s="1" t="n"/>
      <c r="S1083" s="6" t="n"/>
      <c r="T1083" s="123" t="n"/>
      <c r="U1083" s="123" t="n"/>
      <c r="V1083" s="123" t="n"/>
      <c r="W1083" s="123" t="n"/>
    </row>
    <row r="1084" ht="12.75" customHeight="1">
      <c r="F1084" s="123" t="n"/>
      <c r="G1084" s="123" t="n"/>
      <c r="H1084" s="123" t="n"/>
      <c r="I1084" s="123" t="n"/>
      <c r="O1084" s="6" t="n"/>
      <c r="P1084" s="6" t="n"/>
      <c r="Q1084" s="6" t="n"/>
      <c r="R1084" s="1" t="n"/>
      <c r="S1084" s="6" t="n"/>
      <c r="T1084" s="123" t="n"/>
      <c r="U1084" s="123" t="n"/>
      <c r="V1084" s="123" t="n"/>
      <c r="W1084" s="123" t="n"/>
    </row>
    <row r="1085" ht="12.75" customHeight="1">
      <c r="F1085" s="123" t="n"/>
      <c r="G1085" s="123" t="n"/>
      <c r="H1085" s="123" t="n"/>
      <c r="I1085" s="123" t="n"/>
      <c r="O1085" s="6" t="n"/>
      <c r="P1085" s="6" t="n"/>
      <c r="Q1085" s="6" t="n"/>
      <c r="R1085" s="1" t="n"/>
      <c r="S1085" s="6" t="n"/>
      <c r="T1085" s="123" t="n"/>
      <c r="U1085" s="123" t="n"/>
      <c r="V1085" s="123" t="n"/>
      <c r="W1085" s="123" t="n"/>
    </row>
    <row r="1086" ht="12.75" customHeight="1">
      <c r="F1086" s="123" t="n"/>
      <c r="G1086" s="123" t="n"/>
      <c r="H1086" s="123" t="n"/>
      <c r="I1086" s="123" t="n"/>
      <c r="O1086" s="6" t="n"/>
      <c r="P1086" s="6" t="n"/>
      <c r="Q1086" s="6" t="n"/>
      <c r="R1086" s="1" t="n"/>
      <c r="S1086" s="6" t="n"/>
      <c r="T1086" s="123" t="n"/>
      <c r="U1086" s="123" t="n"/>
      <c r="V1086" s="123" t="n"/>
      <c r="W1086" s="123" t="n"/>
    </row>
    <row r="1087" ht="12.75" customHeight="1">
      <c r="F1087" s="123" t="n"/>
      <c r="G1087" s="123" t="n"/>
      <c r="H1087" s="123" t="n"/>
      <c r="I1087" s="123" t="n"/>
      <c r="O1087" s="6" t="n"/>
      <c r="P1087" s="6" t="n"/>
      <c r="Q1087" s="6" t="n"/>
      <c r="R1087" s="1" t="n"/>
      <c r="S1087" s="6" t="n"/>
      <c r="T1087" s="123" t="n"/>
      <c r="U1087" s="123" t="n"/>
      <c r="V1087" s="123" t="n"/>
      <c r="W1087" s="123" t="n"/>
    </row>
    <row r="1088" ht="12.75" customHeight="1">
      <c r="F1088" s="123" t="n"/>
      <c r="G1088" s="123" t="n"/>
      <c r="H1088" s="123" t="n"/>
      <c r="I1088" s="123" t="n"/>
      <c r="O1088" s="6" t="n"/>
      <c r="P1088" s="6" t="n"/>
      <c r="Q1088" s="6" t="n"/>
      <c r="R1088" s="1" t="n"/>
      <c r="S1088" s="6" t="n"/>
      <c r="T1088" s="123" t="n"/>
      <c r="U1088" s="123" t="n"/>
      <c r="V1088" s="123" t="n"/>
      <c r="W1088" s="123" t="n"/>
    </row>
    <row r="1089" ht="12.75" customHeight="1">
      <c r="F1089" s="123" t="n"/>
      <c r="G1089" s="123" t="n"/>
      <c r="H1089" s="123" t="n"/>
      <c r="I1089" s="123" t="n"/>
      <c r="O1089" s="6" t="n"/>
      <c r="P1089" s="6" t="n"/>
      <c r="Q1089" s="6" t="n"/>
      <c r="R1089" s="1" t="n"/>
      <c r="S1089" s="6" t="n"/>
      <c r="T1089" s="123" t="n"/>
      <c r="U1089" s="123" t="n"/>
      <c r="V1089" s="123" t="n"/>
      <c r="W1089" s="123" t="n"/>
    </row>
    <row r="1090" ht="12.75" customHeight="1">
      <c r="F1090" s="123" t="n"/>
      <c r="G1090" s="123" t="n"/>
      <c r="H1090" s="123" t="n"/>
      <c r="I1090" s="123" t="n"/>
      <c r="O1090" s="6" t="n"/>
      <c r="P1090" s="6" t="n"/>
      <c r="Q1090" s="6" t="n"/>
      <c r="R1090" s="1" t="n"/>
      <c r="S1090" s="6" t="n"/>
      <c r="T1090" s="123" t="n"/>
      <c r="U1090" s="123" t="n"/>
      <c r="V1090" s="123" t="n"/>
      <c r="W1090" s="123" t="n"/>
    </row>
    <row r="1091" ht="12.75" customHeight="1">
      <c r="F1091" s="123" t="n"/>
      <c r="G1091" s="123" t="n"/>
      <c r="H1091" s="123" t="n"/>
      <c r="I1091" s="123" t="n"/>
      <c r="O1091" s="6" t="n"/>
      <c r="P1091" s="6" t="n"/>
      <c r="Q1091" s="6" t="n"/>
      <c r="R1091" s="1" t="n"/>
      <c r="S1091" s="6" t="n"/>
      <c r="T1091" s="123" t="n"/>
      <c r="U1091" s="123" t="n"/>
      <c r="V1091" s="123" t="n"/>
      <c r="W1091" s="123" t="n"/>
    </row>
    <row r="1092" ht="12.75" customHeight="1">
      <c r="F1092" s="123" t="n"/>
      <c r="G1092" s="123" t="n"/>
      <c r="H1092" s="123" t="n"/>
      <c r="I1092" s="123" t="n"/>
      <c r="O1092" s="6" t="n"/>
      <c r="P1092" s="6" t="n"/>
      <c r="Q1092" s="6" t="n"/>
      <c r="R1092" s="1" t="n"/>
      <c r="S1092" s="6" t="n"/>
      <c r="T1092" s="123" t="n"/>
      <c r="U1092" s="123" t="n"/>
      <c r="V1092" s="123" t="n"/>
      <c r="W1092" s="123" t="n"/>
    </row>
    <row r="1093" ht="12.75" customHeight="1">
      <c r="F1093" s="123" t="n"/>
      <c r="G1093" s="123" t="n"/>
      <c r="H1093" s="123" t="n"/>
      <c r="I1093" s="123" t="n"/>
      <c r="O1093" s="6" t="n"/>
      <c r="P1093" s="6" t="n"/>
      <c r="Q1093" s="6" t="n"/>
      <c r="R1093" s="1" t="n"/>
      <c r="S1093" s="6" t="n"/>
      <c r="T1093" s="6" t="n"/>
      <c r="U1093" s="6" t="n"/>
      <c r="V1093" s="123" t="n"/>
      <c r="W1093" s="123" t="n"/>
    </row>
    <row r="1094" ht="12.75" customHeight="1">
      <c r="F1094" s="123" t="n"/>
      <c r="G1094" s="123" t="n"/>
      <c r="H1094" s="123" t="n"/>
      <c r="I1094" s="123" t="n"/>
      <c r="O1094" s="6" t="n"/>
      <c r="P1094" s="6" t="n"/>
      <c r="Q1094" s="6" t="n"/>
      <c r="R1094" s="1" t="n"/>
      <c r="S1094" s="6" t="n"/>
      <c r="T1094" s="6" t="n"/>
      <c r="U1094" s="6" t="n"/>
      <c r="V1094" s="123" t="n"/>
      <c r="W1094" s="123" t="n"/>
    </row>
    <row r="1095" ht="12.75" customHeight="1">
      <c r="G1095" s="123" t="n"/>
      <c r="H1095" s="123" t="n"/>
      <c r="I1095" s="123" t="n"/>
      <c r="O1095" s="6" t="n"/>
      <c r="P1095" s="6" t="n"/>
      <c r="Q1095" s="6" t="n"/>
      <c r="R1095" s="1" t="n"/>
      <c r="S1095" s="6" t="n"/>
      <c r="T1095" s="6" t="n"/>
      <c r="U1095" s="6" t="n"/>
      <c r="V1095" s="123" t="n"/>
      <c r="W1095" s="123" t="n"/>
    </row>
    <row r="1096" ht="12.75" customHeight="1">
      <c r="G1096" s="123" t="n"/>
      <c r="H1096" s="123" t="n"/>
      <c r="I1096" s="123" t="n"/>
      <c r="O1096" s="6" t="n"/>
      <c r="P1096" s="6" t="n"/>
      <c r="Q1096" s="6" t="n"/>
      <c r="R1096" s="1" t="n"/>
      <c r="S1096" s="6" t="n"/>
      <c r="T1096" s="6" t="n"/>
      <c r="U1096" s="6" t="n"/>
      <c r="V1096" s="123" t="n"/>
      <c r="W1096" s="123" t="n"/>
    </row>
    <row r="1097" ht="12.75" customHeight="1">
      <c r="F1097" s="123" t="n"/>
      <c r="G1097" s="123" t="n"/>
      <c r="H1097" s="123" t="n"/>
      <c r="I1097" s="123" t="n"/>
      <c r="O1097" s="6" t="n"/>
      <c r="P1097" s="6" t="n"/>
      <c r="Q1097" s="6" t="n"/>
      <c r="R1097" s="1" t="n"/>
      <c r="S1097" s="6" t="n"/>
      <c r="T1097" s="6" t="n"/>
      <c r="U1097" s="6" t="n"/>
      <c r="V1097" s="123" t="n"/>
      <c r="W1097" s="123" t="n"/>
    </row>
    <row r="1098" ht="12.75" customHeight="1">
      <c r="F1098" s="123" t="n"/>
      <c r="G1098" s="123" t="n"/>
      <c r="H1098" s="123" t="n"/>
      <c r="I1098" s="123" t="n"/>
      <c r="O1098" s="6" t="n"/>
      <c r="P1098" s="6" t="n"/>
      <c r="Q1098" s="6" t="n"/>
      <c r="R1098" s="1" t="n"/>
      <c r="S1098" s="6" t="n"/>
      <c r="T1098" s="6" t="n"/>
      <c r="U1098" s="6" t="n"/>
      <c r="V1098" s="123" t="n"/>
      <c r="W1098" s="123" t="n"/>
    </row>
    <row r="1099" ht="12.75" customHeight="1">
      <c r="F1099" s="123" t="n"/>
      <c r="G1099" s="123" t="n"/>
      <c r="H1099" s="123" t="n"/>
      <c r="I1099" s="123" t="n"/>
      <c r="O1099" s="6" t="n"/>
      <c r="P1099" s="6" t="n"/>
      <c r="Q1099" s="6" t="n"/>
      <c r="R1099" s="1" t="n"/>
      <c r="S1099" s="6" t="n"/>
      <c r="T1099" s="6" t="n"/>
      <c r="U1099" s="6" t="n"/>
      <c r="V1099" s="123" t="n"/>
      <c r="W1099" s="123" t="n"/>
    </row>
    <row r="1100" ht="12.75" customHeight="1">
      <c r="S1100" s="6" t="n"/>
    </row>
    <row r="1101" ht="12.75" customHeight="1">
      <c r="G1101" s="123" t="n"/>
      <c r="H1101" s="123" t="n"/>
      <c r="I1101" s="123" t="n"/>
      <c r="O1101" s="6" t="n"/>
      <c r="P1101" s="6" t="n"/>
      <c r="Q1101" s="6" t="n"/>
      <c r="R1101" s="1" t="n"/>
      <c r="S1101" s="6" t="n"/>
      <c r="T1101" s="6" t="n"/>
      <c r="U1101" s="6" t="n"/>
      <c r="V1101" s="123" t="n"/>
      <c r="W1101" s="123" t="n"/>
    </row>
    <row r="1102" ht="12.75" customHeight="1">
      <c r="G1102" s="123" t="n"/>
      <c r="H1102" s="123" t="n"/>
      <c r="I1102" s="123" t="n"/>
      <c r="O1102" s="6" t="n"/>
      <c r="P1102" s="6" t="n"/>
      <c r="Q1102" s="6" t="n"/>
      <c r="R1102" s="1" t="n"/>
      <c r="S1102" s="6" t="n"/>
      <c r="T1102" s="6" t="n"/>
      <c r="U1102" s="6" t="n"/>
      <c r="V1102" s="123" t="n"/>
      <c r="W1102" s="123" t="n"/>
    </row>
    <row r="1103" ht="12.75" customHeight="1">
      <c r="F1103" s="123" t="n"/>
      <c r="G1103" s="123" t="n"/>
      <c r="H1103" s="123" t="n"/>
      <c r="I1103" s="123" t="n"/>
      <c r="O1103" s="6" t="n"/>
      <c r="P1103" s="6" t="n"/>
      <c r="Q1103" s="6" t="n"/>
      <c r="R1103" s="1" t="n"/>
      <c r="S1103" s="6" t="n"/>
      <c r="T1103" s="123" t="n"/>
      <c r="U1103" s="123" t="n"/>
      <c r="V1103" s="123" t="n"/>
      <c r="W1103" s="123" t="n"/>
    </row>
    <row r="1104" ht="12.75" customHeight="1">
      <c r="F1104" s="123" t="n"/>
      <c r="G1104" s="123" t="n"/>
      <c r="H1104" s="123" t="n"/>
      <c r="I1104" s="123" t="n"/>
      <c r="O1104" s="6" t="n"/>
      <c r="P1104" s="6" t="n"/>
      <c r="Q1104" s="6" t="n"/>
      <c r="R1104" s="1" t="n"/>
      <c r="S1104" s="6" t="n"/>
    </row>
    <row r="1105" ht="12.75" customHeight="1">
      <c r="F1105" s="123" t="n"/>
      <c r="G1105" s="123" t="n"/>
      <c r="I1105" s="123" t="n"/>
      <c r="O1105" s="6" t="n"/>
      <c r="P1105" s="6" t="n"/>
      <c r="Q1105" s="6" t="n"/>
      <c r="R1105" s="1" t="n"/>
      <c r="S1105" s="6" t="n"/>
      <c r="T1105" s="123" t="n"/>
      <c r="U1105" s="123" t="n"/>
      <c r="V1105" s="123" t="n"/>
      <c r="W1105" s="123" t="n"/>
    </row>
    <row r="1106" ht="12.75" customHeight="1">
      <c r="F1106" s="123" t="n"/>
      <c r="G1106" s="123" t="n"/>
      <c r="I1106" s="123" t="n"/>
      <c r="O1106" s="6" t="n"/>
      <c r="P1106" s="6" t="n"/>
      <c r="Q1106" s="6" t="n"/>
      <c r="R1106" s="1" t="n"/>
      <c r="S1106" s="6" t="n"/>
      <c r="T1106" s="123" t="n"/>
      <c r="U1106" s="123" t="n"/>
      <c r="V1106" s="123" t="n"/>
      <c r="W1106" s="123" t="n"/>
    </row>
    <row r="1107" ht="12.75" customHeight="1">
      <c r="F1107" s="123" t="n"/>
      <c r="G1107" s="123" t="n"/>
      <c r="I1107" s="123" t="n"/>
      <c r="O1107" s="6" t="n"/>
      <c r="P1107" s="6" t="n"/>
      <c r="Q1107" s="6" t="n"/>
      <c r="R1107" s="1" t="n"/>
      <c r="S1107" s="6" t="n"/>
      <c r="T1107" s="123" t="n"/>
      <c r="U1107" s="123" t="n"/>
      <c r="V1107" s="123" t="n"/>
      <c r="W1107" s="123" t="n"/>
    </row>
    <row r="1108" ht="12.75" customHeight="1">
      <c r="F1108" s="123" t="n"/>
      <c r="G1108" s="123" t="n"/>
      <c r="I1108" s="123" t="n"/>
      <c r="O1108" s="6" t="n"/>
      <c r="P1108" s="6" t="n"/>
      <c r="Q1108" s="6" t="n"/>
      <c r="R1108" s="1" t="n"/>
      <c r="S1108" s="6" t="n"/>
      <c r="T1108" s="123" t="n"/>
      <c r="U1108" s="123" t="n"/>
      <c r="V1108" s="123" t="n"/>
      <c r="W1108" s="123" t="n"/>
    </row>
    <row r="1109" ht="12.75" customHeight="1">
      <c r="F1109" s="123" t="n"/>
      <c r="G1109" s="123" t="n"/>
      <c r="H1109" s="123" t="n"/>
      <c r="I1109" s="123" t="n"/>
      <c r="O1109" s="6" t="n"/>
      <c r="P1109" s="6" t="n"/>
      <c r="Q1109" s="6" t="n"/>
      <c r="R1109" s="1" t="n"/>
      <c r="S1109" s="6" t="n"/>
    </row>
    <row r="1110" ht="12.75" customHeight="1">
      <c r="F1110" s="123" t="n"/>
      <c r="G1110" s="123" t="n"/>
      <c r="H1110" s="123" t="n"/>
      <c r="I1110" s="123" t="n"/>
      <c r="O1110" s="6" t="n"/>
      <c r="P1110" s="6" t="n"/>
      <c r="Q1110" s="6" t="n"/>
      <c r="R1110" s="1" t="n"/>
      <c r="S1110" s="6" t="n"/>
    </row>
    <row r="1111" ht="12.75" customHeight="1">
      <c r="F1111" s="123" t="n"/>
      <c r="G1111" s="123" t="n"/>
      <c r="I1111" s="123" t="n"/>
      <c r="O1111" s="6" t="n"/>
      <c r="P1111" s="6" t="n"/>
      <c r="Q1111" s="6" t="n"/>
      <c r="R1111" s="1" t="n"/>
      <c r="S1111" s="6" t="n"/>
    </row>
    <row r="1112" ht="12.75" customHeight="1">
      <c r="F1112" s="123" t="n"/>
      <c r="G1112" s="123" t="n"/>
      <c r="I1112" s="123" t="n"/>
      <c r="O1112" s="6" t="n"/>
      <c r="P1112" s="6" t="n"/>
      <c r="Q1112" s="6" t="n"/>
      <c r="R1112" s="1" t="n"/>
      <c r="S1112" s="6" t="n"/>
    </row>
    <row r="1113" ht="12.75" customHeight="1">
      <c r="F1113" s="123" t="n"/>
      <c r="G1113" s="123" t="n"/>
      <c r="I1113" s="123" t="n"/>
      <c r="O1113" s="6" t="n"/>
      <c r="P1113" s="6" t="n"/>
      <c r="Q1113" s="6" t="n"/>
      <c r="R1113" s="1" t="n"/>
      <c r="S1113" s="6" t="n"/>
      <c r="T1113" s="123" t="n"/>
      <c r="U1113" s="123" t="n"/>
      <c r="V1113" s="123" t="n"/>
      <c r="W1113" s="123" t="n"/>
    </row>
    <row r="1114" ht="12.75" customHeight="1">
      <c r="F1114" s="123" t="n"/>
      <c r="G1114" s="123" t="n"/>
      <c r="I1114" s="123" t="n"/>
      <c r="O1114" s="6" t="n"/>
      <c r="P1114" s="6" t="n"/>
      <c r="Q1114" s="6" t="n"/>
      <c r="R1114" s="1" t="n"/>
      <c r="S1114" s="6" t="n"/>
      <c r="T1114" s="123" t="n"/>
      <c r="U1114" s="123" t="n"/>
      <c r="V1114" s="123" t="n"/>
      <c r="W1114" s="123" t="n"/>
    </row>
    <row r="1115" ht="12.75" customHeight="1">
      <c r="F1115" s="123" t="n"/>
      <c r="G1115" s="123" t="n"/>
      <c r="H1115" s="123" t="n"/>
      <c r="I1115" s="123" t="n"/>
      <c r="O1115" s="6" t="n"/>
      <c r="P1115" s="6" t="n"/>
      <c r="Q1115" s="6" t="n"/>
      <c r="R1115" s="1" t="n"/>
      <c r="S1115" s="6" t="n"/>
    </row>
    <row r="1116" ht="12.75" customHeight="1">
      <c r="F1116" s="123" t="n"/>
      <c r="G1116" s="123" t="n"/>
      <c r="H1116" s="123" t="n"/>
      <c r="I1116" s="123" t="n"/>
      <c r="O1116" s="6" t="n"/>
      <c r="P1116" s="6" t="n"/>
      <c r="Q1116" s="6" t="n"/>
      <c r="R1116" s="1" t="n"/>
      <c r="S1116" s="6" t="n"/>
    </row>
    <row r="1117" ht="12.75" customHeight="1">
      <c r="G1117" s="123" t="n"/>
      <c r="I1117" s="123" t="n"/>
      <c r="O1117" s="6" t="n"/>
      <c r="P1117" s="6" t="n"/>
      <c r="Q1117" s="6" t="n"/>
      <c r="R1117" s="1" t="n"/>
      <c r="S1117" s="6" t="n"/>
      <c r="V1117" s="123" t="n"/>
      <c r="W1117" s="123" t="n"/>
    </row>
    <row r="1118" ht="12.75" customHeight="1">
      <c r="G1118" s="123" t="n"/>
      <c r="I1118" s="123" t="n"/>
      <c r="O1118" s="6" t="n"/>
      <c r="P1118" s="6" t="n"/>
      <c r="Q1118" s="6" t="n"/>
      <c r="R1118" s="1" t="n"/>
      <c r="S1118" s="6" t="n"/>
      <c r="V1118" s="123" t="n"/>
      <c r="W1118" s="123" t="n"/>
    </row>
    <row r="1119" ht="12.75" customHeight="1">
      <c r="G1119" s="123" t="n"/>
      <c r="I1119" s="123" t="n"/>
      <c r="O1119" s="6" t="n"/>
      <c r="P1119" s="6" t="n"/>
      <c r="Q1119" s="6" t="n"/>
      <c r="R1119" s="1" t="n"/>
      <c r="S1119" s="6" t="n"/>
      <c r="T1119" s="123" t="n"/>
      <c r="U1119" s="123" t="n"/>
      <c r="V1119" s="123" t="n"/>
      <c r="W1119" s="123" t="n"/>
    </row>
    <row r="1120" ht="12.75" customHeight="1">
      <c r="G1120" s="123" t="n"/>
      <c r="I1120" s="123" t="n"/>
      <c r="O1120" s="6" t="n"/>
      <c r="P1120" s="6" t="n"/>
      <c r="Q1120" s="6" t="n"/>
      <c r="R1120" s="1" t="n"/>
      <c r="S1120" s="6" t="n"/>
      <c r="T1120" s="123" t="n"/>
      <c r="U1120" s="123" t="n"/>
      <c r="V1120" s="123" t="n"/>
      <c r="W1120" s="123" t="n"/>
    </row>
    <row r="1121" ht="12.75" customHeight="1">
      <c r="G1121" s="123" t="n"/>
      <c r="I1121" s="123" t="n"/>
      <c r="O1121" s="6" t="n"/>
      <c r="P1121" s="6" t="n"/>
      <c r="Q1121" s="6" t="n"/>
      <c r="R1121" s="1" t="n"/>
      <c r="S1121" s="6" t="n"/>
      <c r="T1121" s="123" t="n"/>
      <c r="U1121" s="123" t="n"/>
      <c r="V1121" s="123" t="n"/>
      <c r="W1121" s="123" t="n"/>
    </row>
    <row r="1122" ht="12.75" customHeight="1">
      <c r="G1122" s="123" t="n"/>
      <c r="I1122" s="123" t="n"/>
      <c r="O1122" s="6" t="n"/>
      <c r="P1122" s="6" t="n"/>
      <c r="Q1122" s="6" t="n"/>
      <c r="R1122" s="1" t="n"/>
      <c r="S1122" s="6" t="n"/>
      <c r="T1122" s="123" t="n"/>
      <c r="U1122" s="123" t="n"/>
      <c r="V1122" s="123" t="n"/>
      <c r="W1122" s="123" t="n"/>
    </row>
    <row r="1123" ht="12.75" customHeight="1">
      <c r="G1123" s="123" t="n"/>
      <c r="H1123" s="123" t="n"/>
      <c r="I1123" s="123" t="n"/>
      <c r="O1123" s="6" t="n"/>
      <c r="P1123" s="6" t="n"/>
      <c r="Q1123" s="6" t="n"/>
      <c r="R1123" s="1" t="n"/>
      <c r="S1123" s="6" t="n"/>
      <c r="T1123" s="123" t="n"/>
      <c r="U1123" s="123" t="n"/>
      <c r="V1123" s="123" t="n"/>
      <c r="W1123" s="123" t="n"/>
    </row>
    <row r="1124" ht="12.75" customHeight="1">
      <c r="G1124" s="123" t="n"/>
      <c r="H1124" s="123" t="n"/>
      <c r="I1124" s="123" t="n"/>
      <c r="O1124" s="6" t="n"/>
      <c r="P1124" s="6" t="n"/>
      <c r="Q1124" s="6" t="n"/>
      <c r="R1124" s="1" t="n"/>
      <c r="S1124" s="6" t="n"/>
      <c r="T1124" s="123" t="n"/>
      <c r="U1124" s="123" t="n"/>
      <c r="V1124" s="123" t="n"/>
      <c r="W1124" s="123" t="n"/>
    </row>
    <row r="1125" ht="12.75" customHeight="1">
      <c r="G1125" s="123" t="n"/>
      <c r="I1125" s="123" t="n"/>
      <c r="O1125" s="6" t="n"/>
      <c r="P1125" s="6" t="n"/>
      <c r="Q1125" s="6" t="n"/>
      <c r="R1125" s="1" t="n"/>
      <c r="S1125" s="6" t="n"/>
      <c r="T1125" s="123" t="n"/>
      <c r="U1125" s="123" t="n"/>
      <c r="V1125" s="123" t="n"/>
      <c r="W1125" s="123" t="n"/>
    </row>
    <row r="1126" ht="12.75" customHeight="1">
      <c r="G1126" s="123" t="n"/>
      <c r="I1126" s="123" t="n"/>
      <c r="O1126" s="6" t="n"/>
      <c r="P1126" s="6" t="n"/>
      <c r="Q1126" s="6" t="n"/>
      <c r="R1126" s="1" t="n"/>
      <c r="S1126" s="6" t="n"/>
      <c r="T1126" s="123" t="n"/>
      <c r="U1126" s="123" t="n"/>
      <c r="V1126" s="123" t="n"/>
      <c r="W1126" s="123" t="n"/>
    </row>
    <row r="1127" ht="12.75" customHeight="1">
      <c r="G1127" s="123" t="n"/>
      <c r="I1127" s="123" t="n"/>
      <c r="O1127" s="6" t="n"/>
      <c r="P1127" s="6" t="n"/>
      <c r="Q1127" s="6" t="n"/>
      <c r="R1127" s="1" t="n"/>
      <c r="S1127" s="6" t="n"/>
      <c r="T1127" s="123" t="n"/>
      <c r="U1127" s="123" t="n"/>
      <c r="V1127" s="123" t="n"/>
      <c r="W1127" s="123" t="n"/>
    </row>
    <row r="1128" ht="12.75" customHeight="1">
      <c r="G1128" s="123" t="n"/>
      <c r="I1128" s="123" t="n"/>
      <c r="O1128" s="6" t="n"/>
      <c r="P1128" s="6" t="n"/>
      <c r="Q1128" s="6" t="n"/>
      <c r="R1128" s="1" t="n"/>
      <c r="S1128" s="6" t="n"/>
      <c r="T1128" s="123" t="n"/>
      <c r="U1128" s="123" t="n"/>
      <c r="V1128" s="123" t="n"/>
      <c r="W1128" s="123" t="n"/>
    </row>
    <row r="1129" ht="12.75" customHeight="1">
      <c r="G1129" s="123" t="n"/>
      <c r="H1129" s="123" t="n"/>
      <c r="I1129" s="123" t="n"/>
      <c r="O1129" s="6" t="n"/>
      <c r="P1129" s="6" t="n"/>
      <c r="Q1129" s="6" t="n"/>
      <c r="R1129" s="1" t="n"/>
      <c r="S1129" s="6" t="n"/>
      <c r="T1129" s="123" t="n"/>
      <c r="U1129" s="123" t="n"/>
      <c r="V1129" s="123" t="n"/>
      <c r="W1129" s="123" t="n"/>
    </row>
    <row r="1130" ht="12.75" customHeight="1">
      <c r="G1130" s="123" t="n"/>
      <c r="H1130" s="123" t="n"/>
      <c r="I1130" s="123" t="n"/>
      <c r="O1130" s="6" t="n"/>
      <c r="P1130" s="6" t="n"/>
      <c r="Q1130" s="6" t="n"/>
      <c r="R1130" s="1" t="n"/>
      <c r="S1130" s="6" t="n"/>
      <c r="T1130" s="123" t="n"/>
      <c r="U1130" s="123" t="n"/>
      <c r="V1130" s="123" t="n"/>
      <c r="W1130" s="123" t="n"/>
    </row>
    <row r="1131" ht="12.75" customHeight="1">
      <c r="G1131" s="123" t="n"/>
      <c r="I1131" s="123" t="n"/>
      <c r="O1131" s="6" t="n"/>
      <c r="P1131" s="6" t="n"/>
      <c r="Q1131" s="6" t="n"/>
      <c r="R1131" s="1" t="n"/>
      <c r="S1131" s="6" t="n"/>
      <c r="V1131" s="123" t="n"/>
      <c r="W1131" s="123" t="n"/>
    </row>
    <row r="1132" ht="12.75" customHeight="1">
      <c r="G1132" s="123" t="n"/>
      <c r="I1132" s="123" t="n"/>
      <c r="O1132" s="6" t="n"/>
      <c r="P1132" s="6" t="n"/>
      <c r="Q1132" s="6" t="n"/>
      <c r="R1132" s="1" t="n"/>
      <c r="S1132" s="6" t="n"/>
      <c r="V1132" s="123" t="n"/>
      <c r="W1132" s="123" t="n"/>
    </row>
    <row r="1133" ht="12.75" customHeight="1">
      <c r="F1133" s="123" t="n"/>
      <c r="G1133" s="123" t="n"/>
      <c r="I1133" s="123" t="n"/>
      <c r="O1133" s="6" t="n"/>
      <c r="P1133" s="6" t="n"/>
      <c r="Q1133" s="6" t="n"/>
      <c r="R1133" s="1" t="n"/>
      <c r="S1133" s="6" t="n"/>
      <c r="T1133" s="123" t="n"/>
      <c r="U1133" s="123" t="n"/>
      <c r="V1133" s="123" t="n"/>
      <c r="W1133" s="123" t="n"/>
    </row>
    <row r="1134" ht="12.75" customHeight="1">
      <c r="F1134" s="123" t="n"/>
      <c r="G1134" s="123" t="n"/>
      <c r="I1134" s="123" t="n"/>
      <c r="O1134" s="6" t="n"/>
      <c r="P1134" s="6" t="n"/>
      <c r="Q1134" s="6" t="n"/>
      <c r="R1134" s="1" t="n"/>
      <c r="S1134" s="6" t="n"/>
      <c r="T1134" s="123" t="n"/>
      <c r="U1134" s="123" t="n"/>
      <c r="V1134" s="123" t="n"/>
      <c r="W1134" s="123" t="n"/>
    </row>
    <row r="1135" ht="12.75" customHeight="1">
      <c r="F1135" s="123" t="n"/>
      <c r="G1135" s="123" t="n"/>
      <c r="I1135" s="123" t="n"/>
      <c r="O1135" s="6" t="n"/>
      <c r="P1135" s="6" t="n"/>
      <c r="Q1135" s="6" t="n"/>
      <c r="R1135" s="1" t="n"/>
      <c r="S1135" s="6" t="n"/>
      <c r="T1135" s="123" t="n"/>
      <c r="U1135" s="123" t="n"/>
      <c r="V1135" s="123" t="n"/>
      <c r="W1135" s="123" t="n"/>
    </row>
    <row r="1136" ht="12.75" customHeight="1">
      <c r="F1136" s="123" t="n"/>
      <c r="G1136" s="123" t="n"/>
      <c r="I1136" s="123" t="n"/>
      <c r="O1136" s="6" t="n"/>
      <c r="P1136" s="6" t="n"/>
      <c r="Q1136" s="6" t="n"/>
      <c r="R1136" s="1" t="n"/>
      <c r="S1136" s="6" t="n"/>
      <c r="T1136" s="123" t="n"/>
      <c r="U1136" s="123" t="n"/>
      <c r="V1136" s="123" t="n"/>
      <c r="W1136" s="123" t="n"/>
    </row>
    <row r="1137" ht="12.75" customHeight="1">
      <c r="F1137" s="123" t="n"/>
      <c r="G1137" s="123" t="n"/>
      <c r="H1137" s="123" t="n"/>
      <c r="I1137" s="123" t="n"/>
      <c r="O1137" s="6" t="n"/>
      <c r="P1137" s="6" t="n"/>
      <c r="Q1137" s="6" t="n"/>
      <c r="R1137" s="1" t="n"/>
      <c r="S1137" s="6" t="n"/>
      <c r="T1137" s="123" t="n"/>
      <c r="U1137" s="123" t="n"/>
      <c r="V1137" s="123" t="n"/>
      <c r="W1137" s="123" t="n"/>
    </row>
    <row r="1138" ht="12.75" customHeight="1">
      <c r="F1138" s="123" t="n"/>
      <c r="G1138" s="123" t="n"/>
      <c r="H1138" s="123" t="n"/>
      <c r="I1138" s="123" t="n"/>
      <c r="O1138" s="6" t="n"/>
      <c r="P1138" s="6" t="n"/>
      <c r="Q1138" s="6" t="n"/>
      <c r="R1138" s="1" t="n"/>
      <c r="S1138" s="6" t="n"/>
      <c r="T1138" s="123" t="n"/>
      <c r="U1138" s="123" t="n"/>
      <c r="V1138" s="123" t="n"/>
      <c r="W1138" s="123" t="n"/>
    </row>
    <row r="1139" ht="12.75" customHeight="1">
      <c r="F1139" s="123" t="n"/>
      <c r="G1139" s="123" t="n"/>
      <c r="I1139" s="123" t="n"/>
      <c r="O1139" s="6" t="n"/>
      <c r="P1139" s="6" t="n"/>
      <c r="Q1139" s="6" t="n"/>
      <c r="R1139" s="1" t="n"/>
      <c r="S1139" s="6" t="n"/>
      <c r="T1139" s="123" t="n"/>
      <c r="U1139" s="123" t="n"/>
      <c r="V1139" s="123" t="n"/>
      <c r="W1139" s="123" t="n"/>
    </row>
    <row r="1140" ht="12.75" customHeight="1">
      <c r="F1140" s="123" t="n"/>
      <c r="G1140" s="123" t="n"/>
      <c r="I1140" s="123" t="n"/>
      <c r="O1140" s="6" t="n"/>
      <c r="P1140" s="6" t="n"/>
      <c r="Q1140" s="6" t="n"/>
      <c r="R1140" s="1" t="n"/>
      <c r="S1140" s="6" t="n"/>
      <c r="T1140" s="123" t="n"/>
      <c r="U1140" s="123" t="n"/>
      <c r="V1140" s="123" t="n"/>
      <c r="W1140" s="123" t="n"/>
    </row>
    <row r="1141" ht="12.75" customHeight="1">
      <c r="F1141" s="123" t="n"/>
      <c r="G1141" s="123" t="n"/>
      <c r="H1141" s="123" t="n"/>
      <c r="I1141" s="123" t="n"/>
      <c r="O1141" s="6" t="n"/>
      <c r="P1141" s="6" t="n"/>
      <c r="Q1141" s="6" t="n"/>
      <c r="R1141" s="1" t="n"/>
      <c r="S1141" s="6" t="n"/>
      <c r="T1141" s="123" t="n"/>
      <c r="U1141" s="123" t="n"/>
      <c r="V1141" s="123" t="n"/>
      <c r="W1141" s="123" t="n"/>
    </row>
    <row r="1142" ht="12.75" customHeight="1">
      <c r="F1142" s="123" t="n"/>
      <c r="G1142" s="123" t="n"/>
      <c r="H1142" s="123" t="n"/>
      <c r="I1142" s="123" t="n"/>
      <c r="O1142" s="6" t="n"/>
      <c r="P1142" s="6" t="n"/>
      <c r="Q1142" s="6" t="n"/>
      <c r="R1142" s="1" t="n"/>
      <c r="S1142" s="6" t="n"/>
      <c r="T1142" s="123" t="n"/>
      <c r="U1142" s="123" t="n"/>
      <c r="V1142" s="123" t="n"/>
      <c r="W1142" s="123" t="n"/>
    </row>
    <row r="1143" ht="12.75" customHeight="1">
      <c r="G1143" s="123" t="n"/>
      <c r="I1143" s="123" t="n"/>
      <c r="O1143" s="6" t="n"/>
      <c r="P1143" s="6" t="n"/>
      <c r="Q1143" s="6" t="n"/>
      <c r="R1143" s="1" t="n"/>
      <c r="S1143" s="6" t="n"/>
      <c r="T1143" s="6" t="n"/>
      <c r="U1143" s="6" t="n"/>
      <c r="V1143" s="123" t="n"/>
      <c r="W1143" s="123" t="n"/>
    </row>
    <row r="1144" ht="12.75" customHeight="1">
      <c r="G1144" s="123" t="n"/>
      <c r="I1144" s="123" t="n"/>
      <c r="O1144" s="6" t="n"/>
      <c r="P1144" s="6" t="n"/>
      <c r="Q1144" s="6" t="n"/>
      <c r="R1144" s="1" t="n"/>
      <c r="S1144" s="6" t="n"/>
      <c r="T1144" s="6" t="n"/>
      <c r="U1144" s="6" t="n"/>
      <c r="V1144" s="123" t="n"/>
      <c r="W1144" s="123" t="n"/>
    </row>
    <row r="1145" ht="12.75" customHeight="1">
      <c r="F1145" s="123" t="n"/>
      <c r="G1145" s="123" t="n"/>
      <c r="H1145" s="123" t="n"/>
      <c r="I1145" s="123" t="n"/>
      <c r="O1145" s="6" t="n"/>
      <c r="P1145" s="6" t="n"/>
      <c r="Q1145" s="6" t="n"/>
      <c r="R1145" s="1" t="n"/>
      <c r="S1145" s="6" t="n"/>
      <c r="T1145" s="123" t="n"/>
      <c r="U1145" s="123" t="n"/>
      <c r="V1145" s="123" t="n"/>
      <c r="W1145" s="123" t="n"/>
    </row>
    <row r="1146" ht="12.75" customHeight="1">
      <c r="F1146" s="123" t="n"/>
      <c r="G1146" s="123" t="n"/>
      <c r="H1146" s="123" t="n"/>
      <c r="I1146" s="123" t="n"/>
      <c r="O1146" s="6" t="n"/>
      <c r="P1146" s="6" t="n"/>
      <c r="Q1146" s="6" t="n"/>
      <c r="R1146" s="1" t="n"/>
      <c r="S1146" s="6" t="n"/>
      <c r="T1146" s="123" t="n"/>
      <c r="U1146" s="123" t="n"/>
      <c r="V1146" s="123" t="n"/>
      <c r="W1146" s="123" t="n"/>
    </row>
    <row r="1147" ht="12.75" customHeight="1">
      <c r="F1147" s="123" t="n"/>
      <c r="G1147" s="123" t="n"/>
      <c r="H1147" s="123" t="n"/>
      <c r="I1147" s="123" t="n"/>
      <c r="O1147" s="6" t="n"/>
      <c r="P1147" s="6" t="n"/>
      <c r="Q1147" s="6" t="n"/>
      <c r="R1147" s="1" t="n"/>
      <c r="S1147" s="6" t="n"/>
      <c r="T1147" s="123" t="n"/>
      <c r="U1147" s="123" t="n"/>
      <c r="V1147" s="123" t="n"/>
      <c r="W1147" s="123" t="n"/>
    </row>
    <row r="1148" ht="12.75" customHeight="1">
      <c r="F1148" s="123" t="n"/>
      <c r="G1148" s="123" t="n"/>
      <c r="H1148" s="123" t="n"/>
      <c r="I1148" s="123" t="n"/>
      <c r="O1148" s="6" t="n"/>
      <c r="P1148" s="6" t="n"/>
      <c r="Q1148" s="6" t="n"/>
      <c r="R1148" s="1" t="n"/>
      <c r="S1148" s="6" t="n"/>
      <c r="T1148" s="123" t="n"/>
      <c r="U1148" s="123" t="n"/>
      <c r="V1148" s="123" t="n"/>
      <c r="W1148" s="123" t="n"/>
    </row>
    <row r="1149" ht="12.75" customHeight="1">
      <c r="F1149" s="123" t="n"/>
      <c r="G1149" s="123" t="n"/>
      <c r="H1149" s="123" t="n"/>
      <c r="I1149" s="123" t="n"/>
      <c r="O1149" s="6" t="n"/>
      <c r="P1149" s="6" t="n"/>
      <c r="Q1149" s="6" t="n"/>
      <c r="R1149" s="1" t="n"/>
      <c r="S1149" s="6" t="n"/>
      <c r="T1149" s="123" t="n"/>
      <c r="U1149" s="123" t="n"/>
      <c r="V1149" s="123" t="n"/>
      <c r="W1149" s="123" t="n"/>
    </row>
    <row r="1150" ht="12.75" customHeight="1">
      <c r="F1150" s="123" t="n"/>
      <c r="G1150" s="123" t="n"/>
      <c r="H1150" s="123" t="n"/>
      <c r="I1150" s="123" t="n"/>
      <c r="O1150" s="6" t="n"/>
      <c r="P1150" s="6" t="n"/>
      <c r="Q1150" s="6" t="n"/>
      <c r="R1150" s="1" t="n"/>
      <c r="S1150" s="6" t="n"/>
      <c r="T1150" s="123" t="n"/>
      <c r="U1150" s="123" t="n"/>
      <c r="V1150" s="123" t="n"/>
      <c r="W1150" s="123" t="n"/>
    </row>
    <row r="1151" ht="12.75" customHeight="1">
      <c r="F1151" s="123" t="n"/>
      <c r="G1151" s="123" t="n"/>
      <c r="H1151" s="123" t="n"/>
      <c r="I1151" s="123" t="n"/>
      <c r="O1151" s="6" t="n"/>
      <c r="P1151" s="6" t="n"/>
      <c r="Q1151" s="6" t="n"/>
      <c r="R1151" s="1" t="n"/>
      <c r="S1151" s="6" t="n"/>
      <c r="T1151" s="123" t="n"/>
      <c r="U1151" s="123" t="n"/>
      <c r="V1151" s="123" t="n"/>
      <c r="W1151" s="123" t="n"/>
    </row>
    <row r="1152" ht="12.75" customHeight="1">
      <c r="F1152" s="123" t="n"/>
      <c r="G1152" s="123" t="n"/>
      <c r="H1152" s="123" t="n"/>
      <c r="I1152" s="123" t="n"/>
      <c r="O1152" s="6" t="n"/>
      <c r="P1152" s="6" t="n"/>
      <c r="Q1152" s="6" t="n"/>
      <c r="R1152" s="1" t="n"/>
      <c r="S1152" s="6" t="n"/>
      <c r="T1152" s="6" t="n"/>
      <c r="U1152" s="6" t="n"/>
      <c r="V1152" s="123" t="n"/>
      <c r="W1152" s="123" t="n"/>
    </row>
    <row r="1153" ht="12.75" customHeight="1">
      <c r="F1153" s="123" t="n"/>
      <c r="G1153" s="123" t="n"/>
      <c r="H1153" s="123" t="n"/>
      <c r="I1153" s="123" t="n"/>
      <c r="O1153" s="6" t="n"/>
      <c r="P1153" s="6" t="n"/>
      <c r="Q1153" s="6" t="n"/>
      <c r="R1153" s="1" t="n"/>
      <c r="S1153" s="6" t="n"/>
      <c r="T1153" s="6" t="n"/>
      <c r="U1153" s="6" t="n"/>
      <c r="V1153" s="123" t="n"/>
      <c r="W1153" s="123" t="n"/>
    </row>
    <row r="1154" ht="12.75" customHeight="1">
      <c r="F1154" s="123" t="n"/>
      <c r="G1154" s="123" t="n"/>
      <c r="H1154" s="123" t="n"/>
      <c r="I1154" s="123" t="n"/>
      <c r="O1154" s="6" t="n"/>
      <c r="P1154" s="6" t="n"/>
      <c r="Q1154" s="6" t="n"/>
      <c r="R1154" s="1" t="n"/>
      <c r="S1154" s="6" t="n"/>
      <c r="T1154" s="123" t="n"/>
      <c r="U1154" s="123" t="n"/>
      <c r="V1154" s="123" t="n"/>
      <c r="W1154" s="123" t="n"/>
    </row>
    <row r="1155" ht="12.75" customHeight="1">
      <c r="F1155" s="123" t="n"/>
      <c r="G1155" s="123" t="n"/>
      <c r="H1155" s="123" t="n"/>
      <c r="I1155" s="123" t="n"/>
      <c r="O1155" s="6" t="n"/>
      <c r="P1155" s="6" t="n"/>
      <c r="Q1155" s="6" t="n"/>
      <c r="R1155" s="1" t="n"/>
      <c r="S1155" s="6" t="n"/>
      <c r="T1155" s="123" t="n"/>
      <c r="U1155" s="123" t="n"/>
      <c r="V1155" s="123" t="n"/>
      <c r="W1155" s="123" t="n"/>
    </row>
    <row r="1156" ht="12.75" customHeight="1">
      <c r="G1156" s="123" t="n"/>
      <c r="H1156" s="123" t="n"/>
      <c r="I1156" s="123" t="n"/>
      <c r="O1156" s="6" t="n"/>
      <c r="P1156" s="6" t="n"/>
      <c r="Q1156" s="6" t="n"/>
      <c r="R1156" s="1" t="n"/>
      <c r="S1156" s="6" t="n"/>
      <c r="T1156" s="123" t="n"/>
      <c r="U1156" s="123" t="n"/>
      <c r="V1156" s="123" t="n"/>
      <c r="W1156" s="123" t="n"/>
    </row>
    <row r="1157" ht="12.75" customHeight="1">
      <c r="G1157" s="123" t="n"/>
      <c r="H1157" s="123" t="n"/>
      <c r="I1157" s="123" t="n"/>
      <c r="O1157" s="6" t="n"/>
      <c r="P1157" s="6" t="n"/>
      <c r="Q1157" s="6" t="n"/>
      <c r="R1157" s="1" t="n"/>
      <c r="S1157" s="6" t="n"/>
      <c r="T1157" s="123" t="n"/>
      <c r="U1157" s="123" t="n"/>
      <c r="V1157" s="123" t="n"/>
      <c r="W1157" s="123" t="n"/>
    </row>
    <row r="1158" ht="12.75" customHeight="1">
      <c r="G1158" s="123" t="n"/>
      <c r="H1158" s="123" t="n"/>
      <c r="I1158" s="123" t="n"/>
      <c r="O1158" s="6" t="n"/>
      <c r="P1158" s="6" t="n"/>
      <c r="Q1158" s="6" t="n"/>
      <c r="R1158" s="1" t="n"/>
      <c r="S1158" s="6" t="n"/>
      <c r="T1158" s="123" t="n"/>
      <c r="U1158" s="123" t="n"/>
      <c r="V1158" s="123" t="n"/>
      <c r="W1158" s="123" t="n"/>
    </row>
    <row r="1159" ht="12.75" customHeight="1">
      <c r="G1159" s="123" t="n"/>
      <c r="H1159" s="123" t="n"/>
      <c r="I1159" s="123" t="n"/>
      <c r="O1159" s="6" t="n"/>
      <c r="P1159" s="6" t="n"/>
      <c r="Q1159" s="6" t="n"/>
      <c r="R1159" s="1" t="n"/>
      <c r="S1159" s="6" t="n"/>
      <c r="T1159" s="123" t="n"/>
      <c r="U1159" s="123" t="n"/>
      <c r="V1159" s="123" t="n"/>
      <c r="W1159" s="123" t="n"/>
    </row>
    <row r="1160" ht="12.75" customHeight="1">
      <c r="G1160" s="123" t="n"/>
      <c r="H1160" s="123" t="n"/>
      <c r="I1160" s="123" t="n"/>
      <c r="O1160" s="6" t="n"/>
      <c r="P1160" s="6" t="n"/>
      <c r="Q1160" s="6" t="n"/>
      <c r="R1160" s="1" t="n"/>
      <c r="S1160" s="6" t="n"/>
      <c r="T1160" s="123" t="n"/>
      <c r="U1160" s="123" t="n"/>
      <c r="V1160" s="123" t="n"/>
      <c r="W1160" s="123" t="n"/>
    </row>
    <row r="1161" ht="12.75" customHeight="1">
      <c r="G1161" s="123" t="n"/>
      <c r="H1161" s="123" t="n"/>
      <c r="I1161" s="123" t="n"/>
      <c r="O1161" s="6" t="n"/>
      <c r="P1161" s="6" t="n"/>
      <c r="Q1161" s="6" t="n"/>
      <c r="R1161" s="1" t="n"/>
      <c r="S1161" s="6" t="n"/>
      <c r="T1161" s="123" t="n"/>
      <c r="U1161" s="123" t="n"/>
      <c r="V1161" s="123" t="n"/>
      <c r="W1161" s="123" t="n"/>
    </row>
    <row r="1162" ht="12.75" customHeight="1">
      <c r="G1162" s="123" t="n"/>
      <c r="H1162" s="123" t="n"/>
      <c r="I1162" s="123" t="n"/>
      <c r="O1162" s="6" t="n"/>
      <c r="P1162" s="6" t="n"/>
      <c r="Q1162" s="6" t="n"/>
      <c r="R1162" s="1" t="n"/>
      <c r="S1162" s="6" t="n"/>
      <c r="T1162" s="123" t="n"/>
      <c r="U1162" s="123" t="n"/>
      <c r="V1162" s="123" t="n"/>
      <c r="W1162" s="123" t="n"/>
    </row>
    <row r="1163" ht="12.75" customHeight="1">
      <c r="G1163" s="123" t="n"/>
      <c r="H1163" s="123" t="n"/>
      <c r="I1163" s="123" t="n"/>
      <c r="O1163" s="6" t="n"/>
      <c r="P1163" s="6" t="n"/>
      <c r="Q1163" s="6" t="n"/>
      <c r="R1163" s="1" t="n"/>
      <c r="S1163" s="6" t="n"/>
      <c r="T1163" s="123" t="n"/>
      <c r="U1163" s="123" t="n"/>
      <c r="V1163" s="123" t="n"/>
      <c r="W1163" s="123" t="n"/>
    </row>
    <row r="1164" ht="12.75" customHeight="1">
      <c r="G1164" s="123" t="n"/>
      <c r="H1164" s="123" t="n"/>
      <c r="I1164" s="123" t="n"/>
      <c r="O1164" s="6" t="n"/>
      <c r="P1164" s="6" t="n"/>
      <c r="Q1164" s="6" t="n"/>
      <c r="R1164" s="1" t="n"/>
      <c r="S1164" s="6" t="n"/>
      <c r="T1164" s="123" t="n"/>
      <c r="U1164" s="123" t="n"/>
      <c r="V1164" s="123" t="n"/>
      <c r="W1164" s="123" t="n"/>
    </row>
    <row r="1165" ht="12.75" customHeight="1">
      <c r="G1165" s="123" t="n"/>
      <c r="H1165" s="123" t="n"/>
      <c r="I1165" s="123" t="n"/>
      <c r="O1165" s="6" t="n"/>
      <c r="P1165" s="6" t="n"/>
      <c r="Q1165" s="6" t="n"/>
      <c r="R1165" s="1" t="n"/>
      <c r="S1165" s="6" t="n"/>
      <c r="T1165" s="123" t="n"/>
      <c r="U1165" s="123" t="n"/>
      <c r="V1165" s="123" t="n"/>
      <c r="W1165" s="123" t="n"/>
    </row>
    <row r="1166" ht="12.75" customHeight="1">
      <c r="G1166" s="123" t="n"/>
      <c r="H1166" s="123" t="n"/>
      <c r="I1166" s="123" t="n"/>
      <c r="O1166" s="6" t="n"/>
      <c r="P1166" s="6" t="n"/>
      <c r="Q1166" s="6" t="n"/>
      <c r="R1166" s="1" t="n"/>
      <c r="S1166" s="6" t="n"/>
      <c r="V1166" s="123" t="n"/>
      <c r="W1166" s="123" t="n"/>
    </row>
    <row r="1167" ht="12.75" customHeight="1">
      <c r="G1167" s="123" t="n"/>
      <c r="H1167" s="123" t="n"/>
      <c r="I1167" s="123" t="n"/>
      <c r="O1167" s="6" t="n"/>
      <c r="P1167" s="6" t="n"/>
      <c r="Q1167" s="6" t="n"/>
      <c r="R1167" s="1" t="n"/>
      <c r="S1167" s="6" t="n"/>
      <c r="T1167" s="6" t="n"/>
      <c r="U1167" s="6" t="n"/>
      <c r="V1167" s="123" t="n"/>
      <c r="W1167" s="123" t="n"/>
    </row>
    <row r="1168" ht="12.75" customHeight="1">
      <c r="F1168" s="123" t="n"/>
      <c r="G1168" s="123" t="n"/>
      <c r="H1168" s="123" t="n"/>
      <c r="I1168" s="123" t="n"/>
      <c r="O1168" s="6" t="n"/>
      <c r="P1168" s="6" t="n"/>
      <c r="Q1168" s="6" t="n"/>
      <c r="R1168" s="1" t="n"/>
      <c r="S1168" s="6" t="n"/>
      <c r="T1168" s="123" t="n"/>
      <c r="U1168" s="123" t="n"/>
      <c r="V1168" s="123" t="n"/>
      <c r="W1168" s="123" t="n"/>
    </row>
    <row r="1169" ht="12.75" customHeight="1">
      <c r="F1169" s="123" t="n"/>
      <c r="G1169" s="123" t="n"/>
      <c r="H1169" s="123" t="n"/>
      <c r="I1169" s="123" t="n"/>
      <c r="O1169" s="6" t="n"/>
      <c r="P1169" s="6" t="n"/>
      <c r="Q1169" s="6" t="n"/>
      <c r="R1169" s="1" t="n"/>
      <c r="S1169" s="6" t="n"/>
      <c r="T1169" s="123" t="n"/>
      <c r="U1169" s="123" t="n"/>
      <c r="V1169" s="123" t="n"/>
      <c r="W1169" s="123" t="n"/>
    </row>
    <row r="1170" ht="12.75" customHeight="1">
      <c r="F1170" s="123" t="n"/>
      <c r="G1170" s="123" t="n"/>
      <c r="H1170" s="123" t="n"/>
      <c r="I1170" s="123" t="n"/>
      <c r="O1170" s="6" t="n"/>
      <c r="P1170" s="6" t="n"/>
      <c r="Q1170" s="6" t="n"/>
      <c r="R1170" s="1" t="n"/>
      <c r="S1170" s="6" t="n"/>
      <c r="T1170" s="123" t="n"/>
      <c r="U1170" s="123" t="n"/>
      <c r="V1170" s="123" t="n"/>
      <c r="W1170" s="123" t="n"/>
    </row>
    <row r="1171" ht="12.75" customHeight="1">
      <c r="F1171" s="123" t="n"/>
      <c r="G1171" s="123" t="n"/>
      <c r="H1171" s="123" t="n"/>
      <c r="I1171" s="123" t="n"/>
      <c r="O1171" s="6" t="n"/>
      <c r="P1171" s="6" t="n"/>
      <c r="Q1171" s="6" t="n"/>
      <c r="R1171" s="1" t="n"/>
      <c r="S1171" s="6" t="n"/>
      <c r="T1171" s="123" t="n"/>
      <c r="U1171" s="123" t="n"/>
      <c r="V1171" s="123" t="n"/>
      <c r="W1171" s="123" t="n"/>
    </row>
    <row r="1172" ht="12.75" customHeight="1">
      <c r="F1172" s="123" t="n"/>
      <c r="G1172" s="123" t="n"/>
      <c r="H1172" s="123" t="n"/>
      <c r="I1172" s="123" t="n"/>
      <c r="O1172" s="6" t="n"/>
      <c r="P1172" s="6" t="n"/>
      <c r="Q1172" s="6" t="n"/>
      <c r="R1172" s="1" t="n"/>
      <c r="S1172" s="6" t="n"/>
      <c r="T1172" s="123" t="n"/>
      <c r="U1172" s="123" t="n"/>
      <c r="V1172" s="123" t="n"/>
      <c r="W1172" s="123" t="n"/>
    </row>
    <row r="1173" ht="12.75" customHeight="1">
      <c r="F1173" s="123" t="n"/>
      <c r="G1173" s="123" t="n"/>
      <c r="H1173" s="123" t="n"/>
      <c r="I1173" s="123" t="n"/>
      <c r="O1173" s="6" t="n"/>
      <c r="P1173" s="6" t="n"/>
      <c r="Q1173" s="6" t="n"/>
      <c r="R1173" s="1" t="n"/>
      <c r="S1173" s="6" t="n"/>
      <c r="T1173" s="123" t="n"/>
      <c r="U1173" s="123" t="n"/>
      <c r="V1173" s="123" t="n"/>
      <c r="W1173" s="123" t="n"/>
    </row>
    <row r="1174" ht="12.75" customHeight="1">
      <c r="F1174" s="123" t="n"/>
      <c r="G1174" s="123" t="n"/>
      <c r="H1174" s="123" t="n"/>
      <c r="I1174" s="123" t="n"/>
      <c r="O1174" s="6" t="n"/>
      <c r="P1174" s="6" t="n"/>
      <c r="Q1174" s="6" t="n"/>
      <c r="R1174" s="1" t="n"/>
      <c r="S1174" s="6" t="n"/>
      <c r="T1174" s="123" t="n"/>
      <c r="U1174" s="123" t="n"/>
      <c r="V1174" s="123" t="n"/>
      <c r="W1174" s="123" t="n"/>
    </row>
    <row r="1175" ht="12.75" customHeight="1">
      <c r="F1175" s="123" t="n"/>
      <c r="G1175" s="123" t="n"/>
      <c r="H1175" s="123" t="n"/>
      <c r="I1175" s="123" t="n"/>
      <c r="O1175" s="6" t="n"/>
      <c r="P1175" s="6" t="n"/>
      <c r="Q1175" s="6" t="n"/>
      <c r="R1175" s="1" t="n"/>
      <c r="S1175" s="6" t="n"/>
      <c r="T1175" s="123" t="n"/>
      <c r="U1175" s="123" t="n"/>
      <c r="V1175" s="123" t="n"/>
      <c r="W1175" s="123" t="n"/>
    </row>
    <row r="1176" ht="12.75" customHeight="1">
      <c r="F1176" s="123" t="n"/>
      <c r="G1176" s="123" t="n"/>
      <c r="H1176" s="123" t="n"/>
      <c r="I1176" s="123" t="n"/>
      <c r="O1176" s="6" t="n"/>
      <c r="P1176" s="6" t="n"/>
      <c r="Q1176" s="6" t="n"/>
      <c r="R1176" s="1" t="n"/>
      <c r="S1176" s="6" t="n"/>
      <c r="T1176" s="123" t="n"/>
      <c r="U1176" s="123" t="n"/>
      <c r="V1176" s="123" t="n"/>
      <c r="W1176" s="123" t="n"/>
    </row>
    <row r="1177" ht="12.75" customHeight="1">
      <c r="F1177" s="123" t="n"/>
      <c r="G1177" s="123" t="n"/>
      <c r="H1177" s="123" t="n"/>
      <c r="I1177" s="123" t="n"/>
      <c r="O1177" s="6" t="n"/>
      <c r="P1177" s="6" t="n"/>
      <c r="Q1177" s="6" t="n"/>
      <c r="R1177" s="1" t="n"/>
      <c r="S1177" s="6" t="n"/>
      <c r="T1177" s="123" t="n"/>
      <c r="U1177" s="123" t="n"/>
      <c r="V1177" s="123" t="n"/>
      <c r="W1177" s="123" t="n"/>
    </row>
    <row r="1178" ht="12.75" customHeight="1">
      <c r="F1178" s="123" t="n"/>
      <c r="G1178" s="123" t="n"/>
      <c r="H1178" s="123" t="n"/>
      <c r="I1178" s="123" t="n"/>
      <c r="O1178" s="6" t="n"/>
      <c r="P1178" s="6" t="n"/>
      <c r="Q1178" s="6" t="n"/>
      <c r="R1178" s="1" t="n"/>
      <c r="S1178" s="6" t="n"/>
      <c r="T1178" s="123" t="n"/>
      <c r="U1178" s="123" t="n"/>
      <c r="V1178" s="123" t="n"/>
      <c r="W1178" s="123" t="n"/>
    </row>
    <row r="1179" ht="12.75" customHeight="1">
      <c r="F1179" s="123" t="n"/>
      <c r="G1179" s="123" t="n"/>
      <c r="H1179" s="123" t="n"/>
      <c r="I1179" s="123" t="n"/>
      <c r="O1179" s="6" t="n"/>
      <c r="P1179" s="6" t="n"/>
      <c r="Q1179" s="6" t="n"/>
      <c r="R1179" s="1" t="n"/>
      <c r="S1179" s="6" t="n"/>
      <c r="T1179" s="123" t="n"/>
      <c r="U1179" s="123" t="n"/>
      <c r="V1179" s="123" t="n"/>
      <c r="W1179" s="123" t="n"/>
    </row>
    <row r="1180" ht="12.75" customHeight="1">
      <c r="F1180" s="123" t="n"/>
      <c r="G1180" s="123" t="n"/>
      <c r="H1180" s="123" t="n"/>
      <c r="I1180" s="123" t="n"/>
      <c r="O1180" s="6" t="n"/>
      <c r="P1180" s="6" t="n"/>
      <c r="Q1180" s="6" t="n"/>
      <c r="R1180" s="1" t="n"/>
      <c r="S1180" s="6" t="n"/>
      <c r="T1180" s="123" t="n"/>
      <c r="U1180" s="123" t="n"/>
      <c r="V1180" s="123" t="n"/>
      <c r="W1180" s="123" t="n"/>
    </row>
    <row r="1181" ht="12.75" customHeight="1">
      <c r="F1181" s="123" t="n"/>
      <c r="G1181" s="123" t="n"/>
      <c r="H1181" s="123" t="n"/>
      <c r="I1181" s="123" t="n"/>
      <c r="O1181" s="6" t="n"/>
      <c r="P1181" s="6" t="n"/>
      <c r="Q1181" s="6" t="n"/>
      <c r="R1181" s="1" t="n"/>
      <c r="S1181" s="6" t="n"/>
      <c r="T1181" s="123" t="n"/>
      <c r="U1181" s="123" t="n"/>
      <c r="V1181" s="123" t="n"/>
      <c r="W1181" s="123" t="n"/>
    </row>
    <row r="1182" ht="12.75" customHeight="1">
      <c r="F1182" s="123" t="n"/>
      <c r="G1182" s="123" t="n"/>
      <c r="H1182" s="123" t="n"/>
      <c r="I1182" s="123" t="n"/>
      <c r="O1182" s="6" t="n"/>
      <c r="P1182" s="6" t="n"/>
      <c r="Q1182" s="6" t="n"/>
      <c r="R1182" s="1" t="n"/>
      <c r="S1182" s="6" t="n"/>
      <c r="T1182" s="123" t="n"/>
      <c r="U1182" s="123" t="n"/>
      <c r="V1182" s="123" t="n"/>
      <c r="W1182" s="123" t="n"/>
    </row>
    <row r="1183" ht="12.75" customHeight="1">
      <c r="F1183" s="123" t="n"/>
      <c r="G1183" s="123" t="n"/>
      <c r="H1183" s="123" t="n"/>
      <c r="I1183" s="123" t="n"/>
      <c r="O1183" s="6" t="n"/>
      <c r="P1183" s="6" t="n"/>
      <c r="Q1183" s="6" t="n"/>
      <c r="R1183" s="1" t="n"/>
      <c r="S1183" s="6" t="n"/>
      <c r="T1183" s="6" t="n"/>
      <c r="U1183" s="6" t="n"/>
      <c r="V1183" s="123" t="n"/>
      <c r="W1183" s="123" t="n"/>
    </row>
    <row r="1184" ht="12.75" customHeight="1">
      <c r="F1184" s="123" t="n"/>
      <c r="G1184" s="123" t="n"/>
      <c r="H1184" s="123" t="n"/>
      <c r="I1184" s="123" t="n"/>
      <c r="O1184" s="6" t="n"/>
      <c r="P1184" s="6" t="n"/>
      <c r="Q1184" s="6" t="n"/>
      <c r="R1184" s="1" t="n"/>
      <c r="S1184" s="6" t="n"/>
      <c r="T1184" s="6" t="n"/>
      <c r="U1184" s="6" t="n"/>
      <c r="V1184" s="123" t="n"/>
      <c r="W1184" s="123" t="n"/>
    </row>
    <row r="1185" ht="12.75" customHeight="1">
      <c r="G1185" s="123" t="n"/>
      <c r="H1185" s="123" t="n"/>
      <c r="I1185" s="123" t="n"/>
      <c r="O1185" s="6" t="n"/>
      <c r="P1185" s="6" t="n"/>
      <c r="Q1185" s="6" t="n"/>
      <c r="R1185" s="1" t="n"/>
      <c r="S1185" s="6" t="n"/>
      <c r="T1185" s="6" t="n"/>
      <c r="U1185" s="6" t="n"/>
      <c r="V1185" s="123" t="n"/>
      <c r="W1185" s="123" t="n"/>
    </row>
    <row r="1186" ht="12.75" customHeight="1">
      <c r="G1186" s="123" t="n"/>
      <c r="H1186" s="123" t="n"/>
      <c r="I1186" s="123" t="n"/>
      <c r="O1186" s="6" t="n"/>
      <c r="P1186" s="6" t="n"/>
      <c r="Q1186" s="6" t="n"/>
      <c r="R1186" s="1" t="n"/>
      <c r="S1186" s="6" t="n"/>
      <c r="T1186" s="6" t="n"/>
      <c r="U1186" s="6" t="n"/>
      <c r="V1186" s="123" t="n"/>
      <c r="W1186" s="123" t="n"/>
    </row>
    <row r="1187" ht="12.75" customHeight="1">
      <c r="F1187" s="123" t="n"/>
      <c r="G1187" s="123" t="n"/>
      <c r="H1187" s="123" t="n"/>
      <c r="I1187" s="123" t="n"/>
      <c r="O1187" s="6" t="n"/>
      <c r="P1187" s="6" t="n"/>
      <c r="Q1187" s="6" t="n"/>
      <c r="R1187" s="1" t="n"/>
      <c r="S1187" s="6" t="n"/>
      <c r="T1187" s="6" t="n"/>
      <c r="U1187" s="6" t="n"/>
      <c r="V1187" s="123" t="n"/>
      <c r="W1187" s="123" t="n"/>
    </row>
    <row r="1188" ht="12.75" customHeight="1">
      <c r="F1188" s="123" t="n"/>
      <c r="G1188" s="123" t="n"/>
      <c r="H1188" s="123" t="n"/>
      <c r="I1188" s="123" t="n"/>
      <c r="O1188" s="6" t="n"/>
      <c r="P1188" s="6" t="n"/>
      <c r="Q1188" s="6" t="n"/>
      <c r="R1188" s="1" t="n"/>
      <c r="S1188" s="6" t="n"/>
      <c r="T1188" s="6" t="n"/>
      <c r="U1188" s="6" t="n"/>
      <c r="V1188" s="123" t="n"/>
      <c r="W1188" s="123" t="n"/>
    </row>
    <row r="1189" ht="12.75" customHeight="1">
      <c r="F1189" s="123" t="n"/>
      <c r="G1189" s="123" t="n"/>
      <c r="H1189" s="123" t="n"/>
      <c r="I1189" s="123" t="n"/>
      <c r="O1189" s="6" t="n"/>
      <c r="P1189" s="6" t="n"/>
      <c r="Q1189" s="6" t="n"/>
      <c r="R1189" s="1" t="n"/>
      <c r="S1189" s="6" t="n"/>
      <c r="T1189" s="6" t="n"/>
      <c r="U1189" s="6" t="n"/>
      <c r="V1189" s="123" t="n"/>
      <c r="W1189" s="123" t="n"/>
    </row>
    <row r="1190" ht="12.75" customHeight="1">
      <c r="S1190" s="6" t="n"/>
    </row>
    <row r="1191" ht="12.75" customHeight="1">
      <c r="G1191" s="123" t="n"/>
      <c r="H1191" s="123" t="n"/>
      <c r="I1191" s="123" t="n"/>
      <c r="O1191" s="6" t="n"/>
      <c r="P1191" s="6" t="n"/>
      <c r="Q1191" s="6" t="n"/>
      <c r="R1191" s="1" t="n"/>
      <c r="S1191" s="6" t="n"/>
      <c r="T1191" s="6" t="n"/>
      <c r="U1191" s="6" t="n"/>
      <c r="V1191" s="123" t="n"/>
      <c r="W1191" s="123" t="n"/>
    </row>
    <row r="1192" ht="12.75" customHeight="1">
      <c r="G1192" s="123" t="n"/>
      <c r="H1192" s="123" t="n"/>
      <c r="I1192" s="123" t="n"/>
      <c r="O1192" s="6" t="n"/>
      <c r="P1192" s="6" t="n"/>
      <c r="Q1192" s="6" t="n"/>
      <c r="R1192" s="1" t="n"/>
      <c r="S1192" s="6" t="n"/>
      <c r="T1192" s="6" t="n"/>
      <c r="U1192" s="6" t="n"/>
      <c r="V1192" s="123" t="n"/>
      <c r="W1192" s="123" t="n"/>
    </row>
    <row r="1193" ht="12.75" customHeight="1">
      <c r="F1193" s="123" t="n"/>
      <c r="G1193" s="123" t="n"/>
      <c r="H1193" s="123" t="n"/>
      <c r="I1193" s="123" t="n"/>
      <c r="O1193" s="6" t="n"/>
      <c r="P1193" s="6" t="n"/>
      <c r="Q1193" s="6" t="n"/>
      <c r="R1193" s="1" t="n"/>
      <c r="S1193" s="6" t="n"/>
      <c r="T1193" s="123" t="n"/>
      <c r="U1193" s="123" t="n"/>
      <c r="V1193" s="123" t="n"/>
      <c r="W1193" s="123" t="n"/>
    </row>
    <row r="1194" ht="12.75" customHeight="1">
      <c r="F1194" s="123" t="n"/>
      <c r="G1194" s="123" t="n"/>
      <c r="H1194" s="123" t="n"/>
      <c r="I1194" s="123" t="n"/>
      <c r="O1194" s="6" t="n"/>
      <c r="P1194" s="6" t="n"/>
      <c r="Q1194" s="6" t="n"/>
      <c r="R1194" s="1" t="n"/>
      <c r="S1194" s="6" t="n"/>
    </row>
    <row r="1195" ht="12.75" customHeight="1">
      <c r="F1195" s="123" t="n"/>
      <c r="G1195" s="123" t="n"/>
      <c r="I1195" s="123" t="n"/>
      <c r="O1195" s="6" t="n"/>
      <c r="P1195" s="6" t="n"/>
      <c r="Q1195" s="6" t="n"/>
      <c r="R1195" s="1" t="n"/>
      <c r="S1195" s="6" t="n"/>
      <c r="T1195" s="123" t="n"/>
      <c r="U1195" s="123" t="n"/>
      <c r="V1195" s="123" t="n"/>
      <c r="W1195" s="123" t="n"/>
    </row>
    <row r="1196" ht="12.75" customHeight="1">
      <c r="F1196" s="123" t="n"/>
      <c r="G1196" s="123" t="n"/>
      <c r="I1196" s="123" t="n"/>
      <c r="O1196" s="6" t="n"/>
      <c r="P1196" s="6" t="n"/>
      <c r="Q1196" s="6" t="n"/>
      <c r="R1196" s="1" t="n"/>
      <c r="S1196" s="6" t="n"/>
      <c r="T1196" s="123" t="n"/>
      <c r="U1196" s="123" t="n"/>
      <c r="V1196" s="123" t="n"/>
      <c r="W1196" s="123" t="n"/>
    </row>
    <row r="1197" ht="12.75" customHeight="1">
      <c r="F1197" s="123" t="n"/>
      <c r="G1197" s="123" t="n"/>
      <c r="I1197" s="123" t="n"/>
      <c r="O1197" s="6" t="n"/>
      <c r="P1197" s="6" t="n"/>
      <c r="Q1197" s="6" t="n"/>
      <c r="R1197" s="1" t="n"/>
      <c r="S1197" s="6" t="n"/>
      <c r="T1197" s="123" t="n"/>
      <c r="U1197" s="123" t="n"/>
      <c r="V1197" s="123" t="n"/>
      <c r="W1197" s="123" t="n"/>
    </row>
    <row r="1198" ht="12.75" customHeight="1">
      <c r="F1198" s="123" t="n"/>
      <c r="G1198" s="123" t="n"/>
      <c r="I1198" s="123" t="n"/>
      <c r="O1198" s="6" t="n"/>
      <c r="P1198" s="6" t="n"/>
      <c r="Q1198" s="6" t="n"/>
      <c r="R1198" s="1" t="n"/>
      <c r="S1198" s="6" t="n"/>
      <c r="T1198" s="123" t="n"/>
      <c r="U1198" s="123" t="n"/>
      <c r="V1198" s="123" t="n"/>
      <c r="W1198" s="123" t="n"/>
    </row>
    <row r="1199" ht="12.75" customHeight="1">
      <c r="F1199" s="123" t="n"/>
      <c r="G1199" s="123" t="n"/>
      <c r="H1199" s="123" t="n"/>
      <c r="I1199" s="123" t="n"/>
      <c r="O1199" s="6" t="n"/>
      <c r="P1199" s="6" t="n"/>
      <c r="Q1199" s="6" t="n"/>
      <c r="R1199" s="1" t="n"/>
      <c r="S1199" s="6" t="n"/>
    </row>
    <row r="1200" ht="12.75" customHeight="1">
      <c r="F1200" s="123" t="n"/>
      <c r="G1200" s="123" t="n"/>
      <c r="H1200" s="123" t="n"/>
      <c r="I1200" s="123" t="n"/>
      <c r="O1200" s="6" t="n"/>
      <c r="P1200" s="6" t="n"/>
      <c r="Q1200" s="6" t="n"/>
      <c r="R1200" s="1" t="n"/>
      <c r="S1200" s="6" t="n"/>
    </row>
    <row r="1201" ht="12.75" customHeight="1">
      <c r="F1201" s="123" t="n"/>
      <c r="G1201" s="123" t="n"/>
      <c r="I1201" s="123" t="n"/>
      <c r="O1201" s="6" t="n"/>
      <c r="P1201" s="6" t="n"/>
      <c r="Q1201" s="6" t="n"/>
      <c r="R1201" s="1" t="n"/>
      <c r="S1201" s="6" t="n"/>
    </row>
    <row r="1202" ht="12.75" customHeight="1">
      <c r="F1202" s="123" t="n"/>
      <c r="G1202" s="123" t="n"/>
      <c r="I1202" s="123" t="n"/>
      <c r="O1202" s="6" t="n"/>
      <c r="P1202" s="6" t="n"/>
      <c r="Q1202" s="6" t="n"/>
      <c r="R1202" s="1" t="n"/>
      <c r="S1202" s="6" t="n"/>
    </row>
    <row r="1203" ht="12.75" customHeight="1">
      <c r="F1203" s="123" t="n"/>
      <c r="G1203" s="123" t="n"/>
      <c r="I1203" s="123" t="n"/>
      <c r="O1203" s="6" t="n"/>
      <c r="P1203" s="6" t="n"/>
      <c r="Q1203" s="6" t="n"/>
      <c r="R1203" s="1" t="n"/>
      <c r="S1203" s="6" t="n"/>
      <c r="T1203" s="123" t="n"/>
      <c r="U1203" s="123" t="n"/>
      <c r="V1203" s="123" t="n"/>
      <c r="W1203" s="123" t="n"/>
    </row>
    <row r="1204" ht="12.75" customHeight="1">
      <c r="F1204" s="123" t="n"/>
      <c r="G1204" s="123" t="n"/>
      <c r="I1204" s="123" t="n"/>
      <c r="O1204" s="6" t="n"/>
      <c r="P1204" s="6" t="n"/>
      <c r="Q1204" s="6" t="n"/>
      <c r="R1204" s="1" t="n"/>
      <c r="S1204" s="6" t="n"/>
      <c r="T1204" s="123" t="n"/>
      <c r="U1204" s="123" t="n"/>
      <c r="V1204" s="123" t="n"/>
      <c r="W1204" s="123" t="n"/>
    </row>
    <row r="1205" ht="12.75" customHeight="1">
      <c r="F1205" s="123" t="n"/>
      <c r="G1205" s="123" t="n"/>
      <c r="H1205" s="123" t="n"/>
      <c r="I1205" s="123" t="n"/>
      <c r="O1205" s="6" t="n"/>
      <c r="P1205" s="6" t="n"/>
      <c r="Q1205" s="6" t="n"/>
      <c r="R1205" s="1" t="n"/>
      <c r="S1205" s="6" t="n"/>
    </row>
    <row r="1206" ht="12.75" customHeight="1">
      <c r="F1206" s="123" t="n"/>
      <c r="G1206" s="123" t="n"/>
      <c r="H1206" s="123" t="n"/>
      <c r="I1206" s="123" t="n"/>
      <c r="O1206" s="6" t="n"/>
      <c r="P1206" s="6" t="n"/>
      <c r="Q1206" s="6" t="n"/>
      <c r="R1206" s="1" t="n"/>
      <c r="S1206" s="6" t="n"/>
    </row>
    <row r="1207" ht="12.75" customHeight="1">
      <c r="G1207" s="123" t="n"/>
      <c r="I1207" s="123" t="n"/>
      <c r="O1207" s="6" t="n"/>
      <c r="P1207" s="6" t="n"/>
      <c r="Q1207" s="6" t="n"/>
      <c r="R1207" s="1" t="n"/>
      <c r="S1207" s="6" t="n"/>
      <c r="V1207" s="123" t="n"/>
      <c r="W1207" s="123" t="n"/>
    </row>
    <row r="1208" ht="12.75" customHeight="1">
      <c r="G1208" s="123" t="n"/>
      <c r="I1208" s="123" t="n"/>
      <c r="O1208" s="6" t="n"/>
      <c r="P1208" s="6" t="n"/>
      <c r="Q1208" s="6" t="n"/>
      <c r="R1208" s="1" t="n"/>
      <c r="S1208" s="6" t="n"/>
      <c r="V1208" s="123" t="n"/>
      <c r="W1208" s="123" t="n"/>
    </row>
    <row r="1209" ht="12.75" customHeight="1">
      <c r="G1209" s="123" t="n"/>
      <c r="I1209" s="123" t="n"/>
      <c r="O1209" s="6" t="n"/>
      <c r="P1209" s="6" t="n"/>
      <c r="Q1209" s="6" t="n"/>
      <c r="R1209" s="1" t="n"/>
      <c r="S1209" s="6" t="n"/>
      <c r="T1209" s="123" t="n"/>
      <c r="U1209" s="123" t="n"/>
      <c r="V1209" s="123" t="n"/>
      <c r="W1209" s="123" t="n"/>
    </row>
    <row r="1210" ht="12.75" customHeight="1">
      <c r="G1210" s="123" t="n"/>
      <c r="I1210" s="123" t="n"/>
      <c r="O1210" s="6" t="n"/>
      <c r="P1210" s="6" t="n"/>
      <c r="Q1210" s="6" t="n"/>
      <c r="R1210" s="1" t="n"/>
      <c r="S1210" s="6" t="n"/>
      <c r="T1210" s="123" t="n"/>
      <c r="U1210" s="123" t="n"/>
      <c r="V1210" s="123" t="n"/>
      <c r="W1210" s="123" t="n"/>
    </row>
    <row r="1211" ht="12.75" customHeight="1">
      <c r="G1211" s="123" t="n"/>
      <c r="I1211" s="123" t="n"/>
      <c r="O1211" s="6" t="n"/>
      <c r="P1211" s="6" t="n"/>
      <c r="Q1211" s="6" t="n"/>
      <c r="R1211" s="1" t="n"/>
      <c r="S1211" s="6" t="n"/>
      <c r="T1211" s="123" t="n"/>
      <c r="U1211" s="123" t="n"/>
      <c r="V1211" s="123" t="n"/>
      <c r="W1211" s="123" t="n"/>
    </row>
    <row r="1212" ht="12.75" customHeight="1">
      <c r="G1212" s="123" t="n"/>
      <c r="I1212" s="123" t="n"/>
      <c r="O1212" s="6" t="n"/>
      <c r="P1212" s="6" t="n"/>
      <c r="Q1212" s="6" t="n"/>
      <c r="R1212" s="1" t="n"/>
      <c r="S1212" s="6" t="n"/>
      <c r="T1212" s="123" t="n"/>
      <c r="U1212" s="123" t="n"/>
      <c r="V1212" s="123" t="n"/>
      <c r="W1212" s="123" t="n"/>
    </row>
    <row r="1213" ht="12.75" customHeight="1">
      <c r="G1213" s="123" t="n"/>
      <c r="H1213" s="123" t="n"/>
      <c r="I1213" s="123" t="n"/>
      <c r="O1213" s="6" t="n"/>
      <c r="P1213" s="6" t="n"/>
      <c r="Q1213" s="6" t="n"/>
      <c r="R1213" s="1" t="n"/>
      <c r="S1213" s="6" t="n"/>
      <c r="T1213" s="123" t="n"/>
      <c r="U1213" s="123" t="n"/>
      <c r="V1213" s="123" t="n"/>
      <c r="W1213" s="123" t="n"/>
    </row>
    <row r="1214" ht="12.75" customHeight="1">
      <c r="G1214" s="123" t="n"/>
      <c r="H1214" s="123" t="n"/>
      <c r="I1214" s="123" t="n"/>
      <c r="O1214" s="6" t="n"/>
      <c r="P1214" s="6" t="n"/>
      <c r="Q1214" s="6" t="n"/>
      <c r="R1214" s="1" t="n"/>
      <c r="S1214" s="6" t="n"/>
      <c r="T1214" s="123" t="n"/>
      <c r="U1214" s="123" t="n"/>
      <c r="V1214" s="123" t="n"/>
      <c r="W1214" s="123" t="n"/>
    </row>
    <row r="1215" ht="12.75" customHeight="1">
      <c r="G1215" s="123" t="n"/>
      <c r="I1215" s="123" t="n"/>
      <c r="O1215" s="6" t="n"/>
      <c r="P1215" s="6" t="n"/>
      <c r="Q1215" s="6" t="n"/>
      <c r="R1215" s="1" t="n"/>
      <c r="S1215" s="6" t="n"/>
      <c r="T1215" s="123" t="n"/>
      <c r="U1215" s="123" t="n"/>
      <c r="V1215" s="123" t="n"/>
      <c r="W1215" s="123" t="n"/>
    </row>
    <row r="1216" ht="12.75" customHeight="1">
      <c r="G1216" s="123" t="n"/>
      <c r="I1216" s="123" t="n"/>
      <c r="O1216" s="6" t="n"/>
      <c r="P1216" s="6" t="n"/>
      <c r="Q1216" s="6" t="n"/>
      <c r="R1216" s="1" t="n"/>
      <c r="S1216" s="6" t="n"/>
      <c r="T1216" s="123" t="n"/>
      <c r="U1216" s="123" t="n"/>
      <c r="V1216" s="123" t="n"/>
      <c r="W1216" s="123" t="n"/>
    </row>
    <row r="1217" ht="12.75" customHeight="1">
      <c r="G1217" s="123" t="n"/>
      <c r="I1217" s="123" t="n"/>
      <c r="O1217" s="6" t="n"/>
      <c r="P1217" s="6" t="n"/>
      <c r="Q1217" s="6" t="n"/>
      <c r="R1217" s="1" t="n"/>
      <c r="S1217" s="6" t="n"/>
      <c r="T1217" s="123" t="n"/>
      <c r="U1217" s="123" t="n"/>
      <c r="V1217" s="123" t="n"/>
      <c r="W1217" s="123" t="n"/>
    </row>
    <row r="1218" ht="12.75" customHeight="1">
      <c r="G1218" s="123" t="n"/>
      <c r="I1218" s="123" t="n"/>
      <c r="O1218" s="6" t="n"/>
      <c r="P1218" s="6" t="n"/>
      <c r="Q1218" s="6" t="n"/>
      <c r="R1218" s="1" t="n"/>
      <c r="S1218" s="6" t="n"/>
      <c r="T1218" s="123" t="n"/>
      <c r="U1218" s="123" t="n"/>
      <c r="V1218" s="123" t="n"/>
      <c r="W1218" s="123" t="n"/>
    </row>
    <row r="1219" ht="12.75" customHeight="1">
      <c r="G1219" s="123" t="n"/>
      <c r="H1219" s="123" t="n"/>
      <c r="I1219" s="123" t="n"/>
      <c r="O1219" s="6" t="n"/>
      <c r="P1219" s="6" t="n"/>
      <c r="Q1219" s="6" t="n"/>
      <c r="R1219" s="1" t="n"/>
      <c r="S1219" s="6" t="n"/>
      <c r="T1219" s="123" t="n"/>
      <c r="U1219" s="123" t="n"/>
      <c r="V1219" s="123" t="n"/>
      <c r="W1219" s="123" t="n"/>
    </row>
    <row r="1220" ht="12.75" customHeight="1">
      <c r="G1220" s="123" t="n"/>
      <c r="H1220" s="123" t="n"/>
      <c r="I1220" s="123" t="n"/>
      <c r="O1220" s="6" t="n"/>
      <c r="P1220" s="6" t="n"/>
      <c r="Q1220" s="6" t="n"/>
      <c r="R1220" s="1" t="n"/>
      <c r="S1220" s="6" t="n"/>
      <c r="T1220" s="123" t="n"/>
      <c r="U1220" s="123" t="n"/>
      <c r="V1220" s="123" t="n"/>
      <c r="W1220" s="123" t="n"/>
    </row>
    <row r="1221" ht="12.75" customHeight="1">
      <c r="G1221" s="123" t="n"/>
      <c r="I1221" s="123" t="n"/>
      <c r="O1221" s="6" t="n"/>
      <c r="P1221" s="6" t="n"/>
      <c r="Q1221" s="6" t="n"/>
      <c r="R1221" s="1" t="n"/>
      <c r="S1221" s="6" t="n"/>
      <c r="V1221" s="123" t="n"/>
      <c r="W1221" s="123" t="n"/>
    </row>
    <row r="1222" ht="12.75" customHeight="1">
      <c r="G1222" s="123" t="n"/>
      <c r="I1222" s="123" t="n"/>
      <c r="O1222" s="6" t="n"/>
      <c r="P1222" s="6" t="n"/>
      <c r="Q1222" s="6" t="n"/>
      <c r="R1222" s="1" t="n"/>
      <c r="S1222" s="6" t="n"/>
      <c r="V1222" s="123" t="n"/>
      <c r="W1222" s="123" t="n"/>
    </row>
    <row r="1223" ht="12.75" customHeight="1">
      <c r="F1223" s="123" t="n"/>
      <c r="G1223" s="123" t="n"/>
      <c r="I1223" s="123" t="n"/>
      <c r="O1223" s="6" t="n"/>
      <c r="P1223" s="6" t="n"/>
      <c r="Q1223" s="6" t="n"/>
      <c r="R1223" s="1" t="n"/>
      <c r="S1223" s="6" t="n"/>
      <c r="T1223" s="123" t="n"/>
      <c r="U1223" s="123" t="n"/>
      <c r="V1223" s="123" t="n"/>
      <c r="W1223" s="123" t="n"/>
    </row>
    <row r="1224" ht="12.75" customHeight="1">
      <c r="F1224" s="123" t="n"/>
      <c r="G1224" s="123" t="n"/>
      <c r="I1224" s="123" t="n"/>
      <c r="O1224" s="6" t="n"/>
      <c r="P1224" s="6" t="n"/>
      <c r="Q1224" s="6" t="n"/>
      <c r="R1224" s="1" t="n"/>
      <c r="S1224" s="6" t="n"/>
      <c r="T1224" s="123" t="n"/>
      <c r="U1224" s="123" t="n"/>
      <c r="V1224" s="123" t="n"/>
      <c r="W1224" s="123" t="n"/>
    </row>
    <row r="1225" ht="12.75" customHeight="1">
      <c r="F1225" s="123" t="n"/>
      <c r="G1225" s="123" t="n"/>
      <c r="I1225" s="123" t="n"/>
      <c r="O1225" s="6" t="n"/>
      <c r="P1225" s="6" t="n"/>
      <c r="Q1225" s="6" t="n"/>
      <c r="R1225" s="1" t="n"/>
      <c r="S1225" s="6" t="n"/>
      <c r="T1225" s="123" t="n"/>
      <c r="U1225" s="123" t="n"/>
      <c r="V1225" s="123" t="n"/>
      <c r="W1225" s="123" t="n"/>
    </row>
    <row r="1226" ht="12.75" customHeight="1">
      <c r="F1226" s="123" t="n"/>
      <c r="G1226" s="123" t="n"/>
      <c r="I1226" s="123" t="n"/>
      <c r="O1226" s="6" t="n"/>
      <c r="P1226" s="6" t="n"/>
      <c r="Q1226" s="6" t="n"/>
      <c r="R1226" s="1" t="n"/>
      <c r="S1226" s="6" t="n"/>
      <c r="T1226" s="123" t="n"/>
      <c r="U1226" s="123" t="n"/>
      <c r="V1226" s="123" t="n"/>
      <c r="W1226" s="123" t="n"/>
    </row>
    <row r="1227" ht="12.75" customHeight="1">
      <c r="F1227" s="123" t="n"/>
      <c r="G1227" s="123" t="n"/>
      <c r="H1227" s="123" t="n"/>
      <c r="I1227" s="123" t="n"/>
      <c r="O1227" s="6" t="n"/>
      <c r="P1227" s="6" t="n"/>
      <c r="Q1227" s="6" t="n"/>
      <c r="R1227" s="1" t="n"/>
      <c r="S1227" s="6" t="n"/>
      <c r="T1227" s="123" t="n"/>
      <c r="U1227" s="123" t="n"/>
      <c r="V1227" s="123" t="n"/>
      <c r="W1227" s="123" t="n"/>
    </row>
    <row r="1228" ht="12.75" customHeight="1">
      <c r="F1228" s="123" t="n"/>
      <c r="G1228" s="123" t="n"/>
      <c r="H1228" s="123" t="n"/>
      <c r="I1228" s="123" t="n"/>
      <c r="O1228" s="6" t="n"/>
      <c r="P1228" s="6" t="n"/>
      <c r="Q1228" s="6" t="n"/>
      <c r="R1228" s="1" t="n"/>
      <c r="S1228" s="6" t="n"/>
      <c r="T1228" s="123" t="n"/>
      <c r="U1228" s="123" t="n"/>
      <c r="V1228" s="123" t="n"/>
      <c r="W1228" s="123" t="n"/>
    </row>
    <row r="1229" ht="12.75" customHeight="1">
      <c r="F1229" s="123" t="n"/>
      <c r="G1229" s="123" t="n"/>
      <c r="I1229" s="123" t="n"/>
      <c r="O1229" s="6" t="n"/>
      <c r="P1229" s="6" t="n"/>
      <c r="Q1229" s="6" t="n"/>
      <c r="R1229" s="1" t="n"/>
      <c r="S1229" s="6" t="n"/>
      <c r="T1229" s="123" t="n"/>
      <c r="U1229" s="123" t="n"/>
      <c r="V1229" s="123" t="n"/>
      <c r="W1229" s="123" t="n"/>
    </row>
    <row r="1230" ht="12.75" customHeight="1">
      <c r="F1230" s="123" t="n"/>
      <c r="G1230" s="123" t="n"/>
      <c r="I1230" s="123" t="n"/>
      <c r="O1230" s="6" t="n"/>
      <c r="P1230" s="6" t="n"/>
      <c r="Q1230" s="6" t="n"/>
      <c r="R1230" s="1" t="n"/>
      <c r="S1230" s="6" t="n"/>
      <c r="T1230" s="123" t="n"/>
      <c r="U1230" s="123" t="n"/>
      <c r="V1230" s="123" t="n"/>
      <c r="W1230" s="123" t="n"/>
    </row>
    <row r="1231" ht="12.75" customHeight="1">
      <c r="F1231" s="123" t="n"/>
      <c r="G1231" s="123" t="n"/>
      <c r="H1231" s="123" t="n"/>
      <c r="I1231" s="123" t="n"/>
      <c r="O1231" s="6" t="n"/>
      <c r="P1231" s="6" t="n"/>
      <c r="Q1231" s="6" t="n"/>
      <c r="R1231" s="1" t="n"/>
      <c r="S1231" s="6" t="n"/>
      <c r="T1231" s="123" t="n"/>
      <c r="U1231" s="123" t="n"/>
      <c r="V1231" s="123" t="n"/>
      <c r="W1231" s="123" t="n"/>
    </row>
    <row r="1232" ht="12.75" customHeight="1">
      <c r="F1232" s="123" t="n"/>
      <c r="G1232" s="123" t="n"/>
      <c r="H1232" s="123" t="n"/>
      <c r="I1232" s="123" t="n"/>
      <c r="O1232" s="6" t="n"/>
      <c r="P1232" s="6" t="n"/>
      <c r="Q1232" s="6" t="n"/>
      <c r="R1232" s="1" t="n"/>
      <c r="S1232" s="6" t="n"/>
      <c r="T1232" s="123" t="n"/>
      <c r="U1232" s="123" t="n"/>
      <c r="V1232" s="123" t="n"/>
      <c r="W1232" s="123" t="n"/>
    </row>
    <row r="1233" ht="12.75" customHeight="1">
      <c r="G1233" s="123" t="n"/>
      <c r="I1233" s="123" t="n"/>
      <c r="O1233" s="6" t="n"/>
      <c r="P1233" s="6" t="n"/>
      <c r="Q1233" s="6" t="n"/>
      <c r="R1233" s="1" t="n"/>
      <c r="S1233" s="6" t="n"/>
      <c r="T1233" s="6" t="n"/>
      <c r="U1233" s="6" t="n"/>
      <c r="V1233" s="123" t="n"/>
      <c r="W1233" s="123" t="n"/>
    </row>
    <row r="1234" ht="12.75" customHeight="1">
      <c r="G1234" s="123" t="n"/>
      <c r="I1234" s="123" t="n"/>
      <c r="O1234" s="6" t="n"/>
      <c r="P1234" s="6" t="n"/>
      <c r="Q1234" s="6" t="n"/>
      <c r="R1234" s="1" t="n"/>
      <c r="S1234" s="6" t="n"/>
      <c r="T1234" s="6" t="n"/>
      <c r="U1234" s="6" t="n"/>
      <c r="V1234" s="123" t="n"/>
      <c r="W1234" s="123" t="n"/>
    </row>
    <row r="1235" ht="12.75" customHeight="1">
      <c r="F1235" s="123" t="n"/>
      <c r="G1235" s="123" t="n"/>
      <c r="H1235" s="123" t="n"/>
      <c r="I1235" s="123" t="n"/>
      <c r="O1235" s="6" t="n"/>
      <c r="P1235" s="6" t="n"/>
      <c r="Q1235" s="6" t="n"/>
      <c r="R1235" s="1" t="n"/>
      <c r="S1235" s="6" t="n"/>
      <c r="T1235" s="123" t="n"/>
      <c r="U1235" s="123" t="n"/>
      <c r="V1235" s="123" t="n"/>
      <c r="W1235" s="123" t="n"/>
    </row>
    <row r="1236" ht="12.75" customHeight="1">
      <c r="F1236" s="123" t="n"/>
      <c r="G1236" s="123" t="n"/>
      <c r="H1236" s="123" t="n"/>
      <c r="I1236" s="123" t="n"/>
      <c r="O1236" s="6" t="n"/>
      <c r="P1236" s="6" t="n"/>
      <c r="Q1236" s="6" t="n"/>
      <c r="R1236" s="1" t="n"/>
      <c r="S1236" s="6" t="n"/>
      <c r="T1236" s="123" t="n"/>
      <c r="U1236" s="123" t="n"/>
      <c r="V1236" s="123" t="n"/>
      <c r="W1236" s="123" t="n"/>
    </row>
    <row r="1237" ht="12.75" customHeight="1">
      <c r="F1237" s="123" t="n"/>
      <c r="G1237" s="123" t="n"/>
      <c r="H1237" s="123" t="n"/>
      <c r="I1237" s="123" t="n"/>
      <c r="O1237" s="6" t="n"/>
      <c r="P1237" s="6" t="n"/>
      <c r="Q1237" s="6" t="n"/>
      <c r="R1237" s="1" t="n"/>
      <c r="S1237" s="6" t="n"/>
      <c r="T1237" s="123" t="n"/>
      <c r="U1237" s="123" t="n"/>
      <c r="V1237" s="123" t="n"/>
      <c r="W1237" s="123" t="n"/>
    </row>
    <row r="1238" ht="12.75" customHeight="1">
      <c r="F1238" s="123" t="n"/>
      <c r="G1238" s="123" t="n"/>
      <c r="H1238" s="123" t="n"/>
      <c r="I1238" s="123" t="n"/>
      <c r="O1238" s="6" t="n"/>
      <c r="P1238" s="6" t="n"/>
      <c r="Q1238" s="6" t="n"/>
      <c r="R1238" s="1" t="n"/>
      <c r="S1238" s="6" t="n"/>
      <c r="T1238" s="123" t="n"/>
      <c r="U1238" s="123" t="n"/>
      <c r="V1238" s="123" t="n"/>
      <c r="W1238" s="123" t="n"/>
    </row>
    <row r="1239" ht="12.75" customHeight="1">
      <c r="F1239" s="123" t="n"/>
      <c r="G1239" s="123" t="n"/>
      <c r="H1239" s="123" t="n"/>
      <c r="I1239" s="123" t="n"/>
      <c r="O1239" s="6" t="n"/>
      <c r="P1239" s="6" t="n"/>
      <c r="Q1239" s="6" t="n"/>
      <c r="R1239" s="1" t="n"/>
      <c r="S1239" s="6" t="n"/>
      <c r="T1239" s="123" t="n"/>
      <c r="U1239" s="123" t="n"/>
      <c r="V1239" s="123" t="n"/>
      <c r="W1239" s="123" t="n"/>
    </row>
    <row r="1240" ht="12.75" customHeight="1">
      <c r="F1240" s="123" t="n"/>
      <c r="G1240" s="123" t="n"/>
      <c r="H1240" s="123" t="n"/>
      <c r="I1240" s="123" t="n"/>
      <c r="O1240" s="6" t="n"/>
      <c r="P1240" s="6" t="n"/>
      <c r="Q1240" s="6" t="n"/>
      <c r="R1240" s="1" t="n"/>
      <c r="S1240" s="6" t="n"/>
      <c r="T1240" s="123" t="n"/>
      <c r="U1240" s="123" t="n"/>
      <c r="V1240" s="123" t="n"/>
      <c r="W1240" s="123" t="n"/>
    </row>
    <row r="1241" ht="12.75" customHeight="1">
      <c r="F1241" s="123" t="n"/>
      <c r="G1241" s="123" t="n"/>
      <c r="H1241" s="123" t="n"/>
      <c r="I1241" s="123" t="n"/>
      <c r="O1241" s="6" t="n"/>
      <c r="P1241" s="6" t="n"/>
      <c r="Q1241" s="6" t="n"/>
      <c r="R1241" s="1" t="n"/>
      <c r="S1241" s="6" t="n"/>
      <c r="T1241" s="123" t="n"/>
      <c r="U1241" s="123" t="n"/>
      <c r="V1241" s="123" t="n"/>
      <c r="W1241" s="123" t="n"/>
    </row>
    <row r="1242" ht="12.75" customHeight="1">
      <c r="F1242" s="123" t="n"/>
      <c r="G1242" s="123" t="n"/>
      <c r="H1242" s="123" t="n"/>
      <c r="I1242" s="123" t="n"/>
      <c r="O1242" s="6" t="n"/>
      <c r="P1242" s="6" t="n"/>
      <c r="Q1242" s="6" t="n"/>
      <c r="R1242" s="1" t="n"/>
      <c r="S1242" s="6" t="n"/>
      <c r="T1242" s="6" t="n"/>
      <c r="U1242" s="6" t="n"/>
      <c r="V1242" s="123" t="n"/>
      <c r="W1242" s="123" t="n"/>
    </row>
    <row r="1243" ht="12.75" customHeight="1">
      <c r="F1243" s="123" t="n"/>
      <c r="G1243" s="123" t="n"/>
      <c r="H1243" s="123" t="n"/>
      <c r="I1243" s="123" t="n"/>
      <c r="O1243" s="6" t="n"/>
      <c r="P1243" s="6" t="n"/>
      <c r="Q1243" s="6" t="n"/>
      <c r="R1243" s="1" t="n"/>
      <c r="S1243" s="6" t="n"/>
      <c r="T1243" s="6" t="n"/>
      <c r="U1243" s="6" t="n"/>
      <c r="V1243" s="123" t="n"/>
      <c r="W1243" s="123" t="n"/>
    </row>
    <row r="1244" ht="12.75" customHeight="1">
      <c r="F1244" s="123" t="n"/>
      <c r="G1244" s="123" t="n"/>
      <c r="H1244" s="123" t="n"/>
      <c r="I1244" s="123" t="n"/>
      <c r="O1244" s="6" t="n"/>
      <c r="P1244" s="6" t="n"/>
      <c r="Q1244" s="6" t="n"/>
      <c r="R1244" s="1" t="n"/>
      <c r="S1244" s="6" t="n"/>
      <c r="T1244" s="123" t="n"/>
      <c r="U1244" s="123" t="n"/>
      <c r="V1244" s="123" t="n"/>
      <c r="W1244" s="123" t="n"/>
    </row>
    <row r="1245" ht="12.75" customHeight="1">
      <c r="F1245" s="123" t="n"/>
      <c r="G1245" s="123" t="n"/>
      <c r="H1245" s="123" t="n"/>
      <c r="I1245" s="123" t="n"/>
      <c r="O1245" s="6" t="n"/>
      <c r="P1245" s="6" t="n"/>
      <c r="Q1245" s="6" t="n"/>
      <c r="R1245" s="1" t="n"/>
      <c r="S1245" s="6" t="n"/>
      <c r="T1245" s="123" t="n"/>
      <c r="U1245" s="123" t="n"/>
      <c r="V1245" s="123" t="n"/>
      <c r="W1245" s="123" t="n"/>
    </row>
    <row r="1246" ht="12.75" customHeight="1">
      <c r="G1246" s="123" t="n"/>
      <c r="H1246" s="123" t="n"/>
      <c r="I1246" s="123" t="n"/>
      <c r="O1246" s="6" t="n"/>
      <c r="P1246" s="6" t="n"/>
      <c r="Q1246" s="6" t="n"/>
      <c r="R1246" s="1" t="n"/>
      <c r="S1246" s="6" t="n"/>
      <c r="T1246" s="123" t="n"/>
      <c r="U1246" s="123" t="n"/>
      <c r="V1246" s="123" t="n"/>
      <c r="W1246" s="123" t="n"/>
    </row>
    <row r="1247" ht="12.75" customHeight="1">
      <c r="G1247" s="123" t="n"/>
      <c r="H1247" s="123" t="n"/>
      <c r="I1247" s="123" t="n"/>
      <c r="O1247" s="6" t="n"/>
      <c r="P1247" s="6" t="n"/>
      <c r="Q1247" s="6" t="n"/>
      <c r="R1247" s="1" t="n"/>
      <c r="S1247" s="6" t="n"/>
      <c r="T1247" s="123" t="n"/>
      <c r="U1247" s="123" t="n"/>
      <c r="V1247" s="123" t="n"/>
      <c r="W1247" s="123" t="n"/>
    </row>
    <row r="1248" ht="12.75" customHeight="1">
      <c r="G1248" s="123" t="n"/>
      <c r="H1248" s="123" t="n"/>
      <c r="I1248" s="123" t="n"/>
      <c r="O1248" s="6" t="n"/>
      <c r="P1248" s="6" t="n"/>
      <c r="Q1248" s="6" t="n"/>
      <c r="R1248" s="1" t="n"/>
      <c r="S1248" s="6" t="n"/>
      <c r="T1248" s="123" t="n"/>
      <c r="U1248" s="123" t="n"/>
      <c r="V1248" s="123" t="n"/>
      <c r="W1248" s="123" t="n"/>
    </row>
    <row r="1249" ht="12.75" customHeight="1">
      <c r="G1249" s="123" t="n"/>
      <c r="H1249" s="123" t="n"/>
      <c r="I1249" s="123" t="n"/>
      <c r="O1249" s="6" t="n"/>
      <c r="P1249" s="6" t="n"/>
      <c r="Q1249" s="6" t="n"/>
      <c r="R1249" s="1" t="n"/>
      <c r="S1249" s="6" t="n"/>
      <c r="T1249" s="123" t="n"/>
      <c r="U1249" s="123" t="n"/>
      <c r="V1249" s="123" t="n"/>
      <c r="W1249" s="123" t="n"/>
    </row>
    <row r="1250" ht="12.75" customHeight="1">
      <c r="G1250" s="123" t="n"/>
      <c r="H1250" s="123" t="n"/>
      <c r="I1250" s="123" t="n"/>
      <c r="O1250" s="6" t="n"/>
      <c r="P1250" s="6" t="n"/>
      <c r="Q1250" s="6" t="n"/>
      <c r="R1250" s="1" t="n"/>
      <c r="S1250" s="6" t="n"/>
      <c r="T1250" s="123" t="n"/>
      <c r="U1250" s="123" t="n"/>
      <c r="V1250" s="123" t="n"/>
      <c r="W1250" s="123" t="n"/>
    </row>
    <row r="1251" ht="12.75" customHeight="1">
      <c r="G1251" s="123" t="n"/>
      <c r="H1251" s="123" t="n"/>
      <c r="I1251" s="123" t="n"/>
      <c r="O1251" s="6" t="n"/>
      <c r="P1251" s="6" t="n"/>
      <c r="Q1251" s="6" t="n"/>
      <c r="R1251" s="1" t="n"/>
      <c r="S1251" s="6" t="n"/>
      <c r="T1251" s="123" t="n"/>
      <c r="U1251" s="123" t="n"/>
      <c r="V1251" s="123" t="n"/>
      <c r="W1251" s="123" t="n"/>
    </row>
    <row r="1252" ht="12.75" customHeight="1">
      <c r="G1252" s="123" t="n"/>
      <c r="H1252" s="123" t="n"/>
      <c r="I1252" s="123" t="n"/>
      <c r="O1252" s="6" t="n"/>
      <c r="P1252" s="6" t="n"/>
      <c r="Q1252" s="6" t="n"/>
      <c r="R1252" s="1" t="n"/>
      <c r="S1252" s="6" t="n"/>
      <c r="T1252" s="123" t="n"/>
      <c r="U1252" s="123" t="n"/>
      <c r="V1252" s="123" t="n"/>
      <c r="W1252" s="123" t="n"/>
    </row>
    <row r="1253" ht="12.75" customHeight="1">
      <c r="G1253" s="123" t="n"/>
      <c r="H1253" s="123" t="n"/>
      <c r="I1253" s="123" t="n"/>
      <c r="O1253" s="6" t="n"/>
      <c r="P1253" s="6" t="n"/>
      <c r="Q1253" s="6" t="n"/>
      <c r="R1253" s="1" t="n"/>
      <c r="S1253" s="6" t="n"/>
      <c r="T1253" s="123" t="n"/>
      <c r="U1253" s="123" t="n"/>
      <c r="V1253" s="123" t="n"/>
      <c r="W1253" s="123" t="n"/>
    </row>
    <row r="1254" ht="12.75" customHeight="1">
      <c r="G1254" s="123" t="n"/>
      <c r="H1254" s="123" t="n"/>
      <c r="I1254" s="123" t="n"/>
      <c r="O1254" s="6" t="n"/>
      <c r="P1254" s="6" t="n"/>
      <c r="Q1254" s="6" t="n"/>
      <c r="R1254" s="1" t="n"/>
      <c r="S1254" s="6" t="n"/>
      <c r="T1254" s="123" t="n"/>
      <c r="U1254" s="123" t="n"/>
      <c r="V1254" s="123" t="n"/>
      <c r="W1254" s="123" t="n"/>
    </row>
    <row r="1255" ht="12.75" customHeight="1">
      <c r="G1255" s="123" t="n"/>
      <c r="H1255" s="123" t="n"/>
      <c r="I1255" s="123" t="n"/>
      <c r="O1255" s="6" t="n"/>
      <c r="P1255" s="6" t="n"/>
      <c r="Q1255" s="6" t="n"/>
      <c r="R1255" s="1" t="n"/>
      <c r="S1255" s="6" t="n"/>
      <c r="T1255" s="123" t="n"/>
      <c r="U1255" s="123" t="n"/>
      <c r="V1255" s="123" t="n"/>
      <c r="W1255" s="123" t="n"/>
    </row>
    <row r="1256" ht="12.75" customHeight="1">
      <c r="G1256" s="123" t="n"/>
      <c r="H1256" s="123" t="n"/>
      <c r="I1256" s="123" t="n"/>
      <c r="O1256" s="6" t="n"/>
      <c r="P1256" s="6" t="n"/>
      <c r="Q1256" s="6" t="n"/>
      <c r="R1256" s="1" t="n"/>
      <c r="S1256" s="6" t="n"/>
      <c r="V1256" s="123" t="n"/>
      <c r="W1256" s="123" t="n"/>
    </row>
    <row r="1257" ht="12.75" customHeight="1">
      <c r="G1257" s="123" t="n"/>
      <c r="H1257" s="123" t="n"/>
      <c r="I1257" s="123" t="n"/>
      <c r="O1257" s="6" t="n"/>
      <c r="P1257" s="6" t="n"/>
      <c r="Q1257" s="6" t="n"/>
      <c r="R1257" s="1" t="n"/>
      <c r="S1257" s="6" t="n"/>
      <c r="T1257" s="6" t="n"/>
      <c r="U1257" s="6" t="n"/>
      <c r="V1257" s="123" t="n"/>
      <c r="W1257" s="123" t="n"/>
    </row>
    <row r="1258" ht="12.75" customHeight="1">
      <c r="F1258" s="123" t="n"/>
      <c r="G1258" s="123" t="n"/>
      <c r="H1258" s="123" t="n"/>
      <c r="I1258" s="123" t="n"/>
      <c r="O1258" s="6" t="n"/>
      <c r="P1258" s="6" t="n"/>
      <c r="Q1258" s="6" t="n"/>
      <c r="R1258" s="1" t="n"/>
      <c r="S1258" s="6" t="n"/>
      <c r="T1258" s="123" t="n"/>
      <c r="U1258" s="123" t="n"/>
      <c r="V1258" s="123" t="n"/>
      <c r="W1258" s="123" t="n"/>
    </row>
    <row r="1259" ht="12.75" customHeight="1">
      <c r="F1259" s="123" t="n"/>
      <c r="G1259" s="123" t="n"/>
      <c r="H1259" s="123" t="n"/>
      <c r="I1259" s="123" t="n"/>
      <c r="O1259" s="6" t="n"/>
      <c r="P1259" s="6" t="n"/>
      <c r="Q1259" s="6" t="n"/>
      <c r="R1259" s="1" t="n"/>
      <c r="S1259" s="6" t="n"/>
      <c r="T1259" s="123" t="n"/>
      <c r="U1259" s="123" t="n"/>
      <c r="V1259" s="123" t="n"/>
      <c r="W1259" s="123" t="n"/>
    </row>
    <row r="1260" ht="12.75" customHeight="1">
      <c r="F1260" s="123" t="n"/>
      <c r="G1260" s="123" t="n"/>
      <c r="H1260" s="123" t="n"/>
      <c r="I1260" s="123" t="n"/>
      <c r="O1260" s="6" t="n"/>
      <c r="P1260" s="6" t="n"/>
      <c r="Q1260" s="6" t="n"/>
      <c r="R1260" s="1" t="n"/>
      <c r="S1260" s="6" t="n"/>
      <c r="T1260" s="123" t="n"/>
      <c r="U1260" s="123" t="n"/>
      <c r="V1260" s="123" t="n"/>
      <c r="W1260" s="123" t="n"/>
    </row>
    <row r="1261" ht="12.75" customHeight="1">
      <c r="F1261" s="123" t="n"/>
      <c r="G1261" s="123" t="n"/>
      <c r="H1261" s="123" t="n"/>
      <c r="I1261" s="123" t="n"/>
      <c r="O1261" s="6" t="n"/>
      <c r="P1261" s="6" t="n"/>
      <c r="Q1261" s="6" t="n"/>
      <c r="R1261" s="1" t="n"/>
      <c r="S1261" s="6" t="n"/>
      <c r="T1261" s="123" t="n"/>
      <c r="U1261" s="123" t="n"/>
      <c r="V1261" s="123" t="n"/>
      <c r="W1261" s="123" t="n"/>
    </row>
    <row r="1262" ht="12.75" customHeight="1">
      <c r="F1262" s="123" t="n"/>
      <c r="G1262" s="123" t="n"/>
      <c r="H1262" s="123" t="n"/>
      <c r="I1262" s="123" t="n"/>
      <c r="O1262" s="6" t="n"/>
      <c r="P1262" s="6" t="n"/>
      <c r="Q1262" s="6" t="n"/>
      <c r="R1262" s="1" t="n"/>
      <c r="S1262" s="6" t="n"/>
      <c r="T1262" s="123" t="n"/>
      <c r="U1262" s="123" t="n"/>
      <c r="V1262" s="123" t="n"/>
      <c r="W1262" s="123" t="n"/>
    </row>
    <row r="1263" ht="12.75" customHeight="1">
      <c r="F1263" s="123" t="n"/>
      <c r="G1263" s="123" t="n"/>
      <c r="H1263" s="123" t="n"/>
      <c r="I1263" s="123" t="n"/>
      <c r="O1263" s="6" t="n"/>
      <c r="P1263" s="6" t="n"/>
      <c r="Q1263" s="6" t="n"/>
      <c r="R1263" s="1" t="n"/>
      <c r="S1263" s="6" t="n"/>
      <c r="T1263" s="123" t="n"/>
      <c r="U1263" s="123" t="n"/>
      <c r="V1263" s="123" t="n"/>
      <c r="W1263" s="123" t="n"/>
    </row>
    <row r="1264" ht="12.75" customHeight="1">
      <c r="F1264" s="123" t="n"/>
      <c r="G1264" s="123" t="n"/>
      <c r="H1264" s="123" t="n"/>
      <c r="I1264" s="123" t="n"/>
      <c r="O1264" s="6" t="n"/>
      <c r="P1264" s="6" t="n"/>
      <c r="Q1264" s="6" t="n"/>
      <c r="R1264" s="1" t="n"/>
      <c r="S1264" s="6" t="n"/>
      <c r="T1264" s="123" t="n"/>
      <c r="U1264" s="123" t="n"/>
      <c r="V1264" s="123" t="n"/>
      <c r="W1264" s="123" t="n"/>
    </row>
    <row r="1265" ht="12.75" customHeight="1">
      <c r="F1265" s="123" t="n"/>
      <c r="G1265" s="123" t="n"/>
      <c r="H1265" s="123" t="n"/>
      <c r="I1265" s="123" t="n"/>
      <c r="O1265" s="6" t="n"/>
      <c r="P1265" s="6" t="n"/>
      <c r="Q1265" s="6" t="n"/>
      <c r="R1265" s="1" t="n"/>
      <c r="S1265" s="6" t="n"/>
      <c r="T1265" s="123" t="n"/>
      <c r="U1265" s="123" t="n"/>
      <c r="V1265" s="123" t="n"/>
      <c r="W1265" s="123" t="n"/>
    </row>
    <row r="1266" ht="12.75" customHeight="1">
      <c r="F1266" s="123" t="n"/>
      <c r="G1266" s="123" t="n"/>
      <c r="H1266" s="123" t="n"/>
      <c r="I1266" s="123" t="n"/>
      <c r="O1266" s="6" t="n"/>
      <c r="P1266" s="6" t="n"/>
      <c r="Q1266" s="6" t="n"/>
      <c r="R1266" s="1" t="n"/>
      <c r="S1266" s="6" t="n"/>
      <c r="T1266" s="123" t="n"/>
      <c r="U1266" s="123" t="n"/>
      <c r="V1266" s="123" t="n"/>
      <c r="W1266" s="123" t="n"/>
    </row>
    <row r="1267" ht="12.75" customHeight="1">
      <c r="F1267" s="123" t="n"/>
      <c r="G1267" s="123" t="n"/>
      <c r="H1267" s="123" t="n"/>
      <c r="I1267" s="123" t="n"/>
      <c r="O1267" s="6" t="n"/>
      <c r="P1267" s="6" t="n"/>
      <c r="Q1267" s="6" t="n"/>
      <c r="R1267" s="1" t="n"/>
      <c r="S1267" s="6" t="n"/>
      <c r="T1267" s="123" t="n"/>
      <c r="U1267" s="123" t="n"/>
      <c r="V1267" s="123" t="n"/>
      <c r="W1267" s="123" t="n"/>
    </row>
    <row r="1268" ht="12.75" customHeight="1">
      <c r="F1268" s="123" t="n"/>
      <c r="G1268" s="123" t="n"/>
      <c r="H1268" s="123" t="n"/>
      <c r="I1268" s="123" t="n"/>
      <c r="O1268" s="6" t="n"/>
      <c r="P1268" s="6" t="n"/>
      <c r="Q1268" s="6" t="n"/>
      <c r="R1268" s="1" t="n"/>
      <c r="S1268" s="6" t="n"/>
      <c r="T1268" s="123" t="n"/>
      <c r="U1268" s="123" t="n"/>
      <c r="V1268" s="123" t="n"/>
      <c r="W1268" s="123" t="n"/>
    </row>
    <row r="1269" ht="12.75" customHeight="1">
      <c r="F1269" s="123" t="n"/>
      <c r="G1269" s="123" t="n"/>
      <c r="H1269" s="123" t="n"/>
      <c r="I1269" s="123" t="n"/>
      <c r="O1269" s="6" t="n"/>
      <c r="P1269" s="6" t="n"/>
      <c r="Q1269" s="6" t="n"/>
      <c r="R1269" s="1" t="n"/>
      <c r="S1269" s="6" t="n"/>
      <c r="T1269" s="123" t="n"/>
      <c r="U1269" s="123" t="n"/>
      <c r="V1269" s="123" t="n"/>
      <c r="W1269" s="123" t="n"/>
    </row>
    <row r="1270" ht="12.75" customHeight="1">
      <c r="F1270" s="123" t="n"/>
      <c r="G1270" s="123" t="n"/>
      <c r="H1270" s="123" t="n"/>
      <c r="I1270" s="123" t="n"/>
      <c r="O1270" s="6" t="n"/>
      <c r="P1270" s="6" t="n"/>
      <c r="Q1270" s="6" t="n"/>
      <c r="R1270" s="1" t="n"/>
      <c r="S1270" s="6" t="n"/>
      <c r="T1270" s="123" t="n"/>
      <c r="U1270" s="123" t="n"/>
      <c r="V1270" s="123" t="n"/>
      <c r="W1270" s="123" t="n"/>
    </row>
    <row r="1271" ht="12.75" customHeight="1">
      <c r="F1271" s="123" t="n"/>
      <c r="G1271" s="123" t="n"/>
      <c r="H1271" s="123" t="n"/>
      <c r="I1271" s="123" t="n"/>
      <c r="O1271" s="6" t="n"/>
      <c r="P1271" s="6" t="n"/>
      <c r="Q1271" s="6" t="n"/>
      <c r="R1271" s="1" t="n"/>
      <c r="S1271" s="6" t="n"/>
      <c r="T1271" s="123" t="n"/>
      <c r="U1271" s="123" t="n"/>
      <c r="V1271" s="123" t="n"/>
      <c r="W1271" s="123" t="n"/>
    </row>
    <row r="1272" ht="12.75" customHeight="1">
      <c r="F1272" s="123" t="n"/>
      <c r="G1272" s="123" t="n"/>
      <c r="H1272" s="123" t="n"/>
      <c r="I1272" s="123" t="n"/>
      <c r="O1272" s="6" t="n"/>
      <c r="P1272" s="6" t="n"/>
      <c r="Q1272" s="6" t="n"/>
      <c r="R1272" s="1" t="n"/>
      <c r="S1272" s="6" t="n"/>
      <c r="T1272" s="123" t="n"/>
      <c r="U1272" s="123" t="n"/>
      <c r="V1272" s="123" t="n"/>
      <c r="W1272" s="123" t="n"/>
    </row>
    <row r="1273" ht="12.75" customHeight="1">
      <c r="F1273" s="123" t="n"/>
      <c r="G1273" s="123" t="n"/>
      <c r="H1273" s="123" t="n"/>
      <c r="I1273" s="123" t="n"/>
      <c r="O1273" s="6" t="n"/>
      <c r="P1273" s="6" t="n"/>
      <c r="Q1273" s="6" t="n"/>
      <c r="R1273" s="1" t="n"/>
      <c r="S1273" s="6" t="n"/>
      <c r="T1273" s="6" t="n"/>
      <c r="U1273" s="6" t="n"/>
      <c r="V1273" s="123" t="n"/>
      <c r="W1273" s="123" t="n"/>
    </row>
    <row r="1274" ht="12.75" customHeight="1">
      <c r="F1274" s="123" t="n"/>
      <c r="G1274" s="123" t="n"/>
      <c r="H1274" s="123" t="n"/>
      <c r="I1274" s="123" t="n"/>
      <c r="O1274" s="6" t="n"/>
      <c r="P1274" s="6" t="n"/>
      <c r="Q1274" s="6" t="n"/>
      <c r="R1274" s="1" t="n"/>
      <c r="S1274" s="6" t="n"/>
      <c r="T1274" s="6" t="n"/>
      <c r="U1274" s="6" t="n"/>
      <c r="V1274" s="123" t="n"/>
      <c r="W1274" s="123" t="n"/>
    </row>
    <row r="1275" ht="12.75" customHeight="1">
      <c r="G1275" s="123" t="n"/>
      <c r="H1275" s="123" t="n"/>
      <c r="I1275" s="123" t="n"/>
      <c r="O1275" s="6" t="n"/>
      <c r="P1275" s="6" t="n"/>
      <c r="Q1275" s="6" t="n"/>
      <c r="R1275" s="1" t="n"/>
      <c r="S1275" s="6" t="n"/>
      <c r="T1275" s="6" t="n"/>
      <c r="U1275" s="6" t="n"/>
      <c r="V1275" s="123" t="n"/>
      <c r="W1275" s="123" t="n"/>
    </row>
    <row r="1276" ht="12.75" customHeight="1">
      <c r="G1276" s="123" t="n"/>
      <c r="H1276" s="123" t="n"/>
      <c r="I1276" s="123" t="n"/>
      <c r="O1276" s="6" t="n"/>
      <c r="P1276" s="6" t="n"/>
      <c r="Q1276" s="6" t="n"/>
      <c r="R1276" s="1" t="n"/>
      <c r="S1276" s="6" t="n"/>
      <c r="T1276" s="6" t="n"/>
      <c r="U1276" s="6" t="n"/>
      <c r="V1276" s="123" t="n"/>
      <c r="W1276" s="123" t="n"/>
    </row>
    <row r="1277" ht="12.75" customHeight="1">
      <c r="F1277" s="123" t="n"/>
      <c r="G1277" s="123" t="n"/>
      <c r="H1277" s="123" t="n"/>
      <c r="I1277" s="123" t="n"/>
      <c r="O1277" s="6" t="n"/>
      <c r="P1277" s="6" t="n"/>
      <c r="Q1277" s="6" t="n"/>
      <c r="R1277" s="1" t="n"/>
      <c r="S1277" s="6" t="n"/>
      <c r="T1277" s="6" t="n"/>
      <c r="U1277" s="6" t="n"/>
      <c r="V1277" s="123" t="n"/>
      <c r="W1277" s="123" t="n"/>
    </row>
    <row r="1278" ht="12.75" customHeight="1">
      <c r="F1278" s="123" t="n"/>
      <c r="G1278" s="123" t="n"/>
      <c r="H1278" s="123" t="n"/>
      <c r="I1278" s="123" t="n"/>
      <c r="O1278" s="6" t="n"/>
      <c r="P1278" s="6" t="n"/>
      <c r="Q1278" s="6" t="n"/>
      <c r="R1278" s="1" t="n"/>
      <c r="S1278" s="6" t="n"/>
      <c r="T1278" s="6" t="n"/>
      <c r="U1278" s="6" t="n"/>
      <c r="V1278" s="123" t="n"/>
      <c r="W1278" s="123" t="n"/>
    </row>
    <row r="1279" ht="12.75" customHeight="1">
      <c r="F1279" s="123" t="n"/>
      <c r="G1279" s="123" t="n"/>
      <c r="H1279" s="123" t="n"/>
      <c r="I1279" s="123" t="n"/>
      <c r="O1279" s="6" t="n"/>
      <c r="P1279" s="6" t="n"/>
      <c r="Q1279" s="6" t="n"/>
      <c r="R1279" s="1" t="n"/>
      <c r="S1279" s="6" t="n"/>
      <c r="T1279" s="6" t="n"/>
      <c r="U1279" s="6" t="n"/>
      <c r="V1279" s="123" t="n"/>
      <c r="W1279" s="123" t="n"/>
    </row>
    <row r="1280" ht="12.75" customHeight="1">
      <c r="S1280" s="6" t="n"/>
    </row>
    <row r="1281" ht="12.75" customHeight="1">
      <c r="S1281" s="6" t="n"/>
    </row>
    <row r="1282" ht="12.75" customHeight="1">
      <c r="S1282" s="6" t="n"/>
    </row>
    <row r="1283" ht="12.75" customHeight="1">
      <c r="S1283" s="6" t="n"/>
    </row>
    <row r="1284" ht="12.75" customHeight="1">
      <c r="S1284" s="6" t="n"/>
    </row>
    <row r="1285" ht="12.75" customHeight="1">
      <c r="S1285" s="6" t="n"/>
    </row>
    <row r="1286" ht="12.75" customHeight="1">
      <c r="S1286" s="6" t="n"/>
    </row>
    <row r="1287" ht="12.75" customHeight="1">
      <c r="S1287" s="6" t="n"/>
    </row>
    <row r="1288" ht="12.75" customHeight="1">
      <c r="S1288" s="6" t="n"/>
    </row>
    <row r="1289" ht="12.75" customHeight="1">
      <c r="S1289" s="6" t="n"/>
    </row>
    <row r="1290" ht="12.75" customHeight="1">
      <c r="S1290" s="6" t="n"/>
    </row>
    <row r="1291" ht="12.75" customHeight="1">
      <c r="S1291" s="6" t="n"/>
    </row>
    <row r="1292" ht="12.75" customHeight="1">
      <c r="S1292" s="6" t="n"/>
    </row>
    <row r="1293" ht="12.75" customHeight="1">
      <c r="S1293" s="6" t="n"/>
    </row>
    <row r="1294" ht="12.75" customHeight="1">
      <c r="S1294" s="6" t="n"/>
    </row>
    <row r="1295" ht="12.75" customHeight="1">
      <c r="S1295" s="6" t="n"/>
    </row>
    <row r="1296" ht="12.75" customHeight="1">
      <c r="S1296" s="6" t="n"/>
    </row>
    <row r="1297" ht="12.75" customHeight="1">
      <c r="S1297" s="6" t="n"/>
    </row>
    <row r="1298" ht="12.75" customHeight="1">
      <c r="S1298" s="6" t="n"/>
    </row>
    <row r="1299" ht="12.75" customHeight="1">
      <c r="S1299" s="6" t="n"/>
    </row>
    <row r="1300" ht="12.75" customHeight="1">
      <c r="S1300" s="6" t="n"/>
    </row>
    <row r="1301" ht="12.75" customHeight="1">
      <c r="S1301" s="6" t="n"/>
    </row>
    <row r="1302" ht="12.75" customHeight="1">
      <c r="S1302" s="6" t="n"/>
    </row>
    <row r="1303" ht="12.75" customHeight="1">
      <c r="S1303" s="6" t="n"/>
    </row>
    <row r="1304" ht="12.75" customHeight="1">
      <c r="S1304" s="6" t="n"/>
    </row>
    <row r="1305" ht="12.75" customHeight="1">
      <c r="S1305" s="6" t="n"/>
    </row>
    <row r="1306" ht="12.75" customHeight="1">
      <c r="S1306" s="6" t="n"/>
    </row>
    <row r="1307" ht="12.75" customHeight="1">
      <c r="S1307" s="6" t="n"/>
    </row>
    <row r="1308" ht="12.75" customHeight="1">
      <c r="S1308" s="6" t="n"/>
    </row>
  </sheetData>
  <autoFilter ref="B6:X858"/>
  <dataValidations count="2">
    <dataValidation sqref="A6" showErrorMessage="1" showInputMessage="1" allowBlank="1" type="list">
      <formula1>"Full Data, Quick Price"</formula1>
    </dataValidation>
    <dataValidation sqref="C4:X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479166666666667" right="0.7479166666666667" top="0.9840277777777777" bottom="0.9840277777777777" header="0.5118055555555555" footer="0.5118055555555555"/>
  <pageSetup orientation="portrait" firstPageNumber="0"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donhaynes</dc:creator>
  <dcterms:created xsi:type="dcterms:W3CDTF">2006-11-30T21:50:39Z</dcterms:created>
  <dcterms:modified xsi:type="dcterms:W3CDTF">2022-08-04T14:04:54Z</dcterms:modified>
  <cp:lastModifiedBy>Allen Chiang</cp:lastModifiedBy>
  <cp:revision>1</cp:revision>
</cp:coreProperties>
</file>